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tabRatio="603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'Лист1'!$B$2:$E$66</definedName>
    <definedName name="_xlnm.Print_Area" localSheetId="1">'Лист2'!$B$3:$E$42</definedName>
    <definedName name="_xlnm.Print_Area" localSheetId="2">'Лист3'!$A$10:$D$61</definedName>
    <definedName name="_xlnm.Print_Area" localSheetId="3">'Лист4'!$C$4:$L$27</definedName>
  </definedNames>
  <calcPr fullCalcOnLoad="1"/>
</workbook>
</file>

<file path=xl/sharedStrings.xml><?xml version="1.0" encoding="utf-8"?>
<sst xmlns="http://schemas.openxmlformats.org/spreadsheetml/2006/main" count="259" uniqueCount="171">
  <si>
    <t xml:space="preserve">                                                                                                                                                                        </t>
  </si>
  <si>
    <t>Активы</t>
  </si>
  <si>
    <t>Код стр.</t>
  </si>
  <si>
    <t>На конец отчетного периода</t>
  </si>
  <si>
    <t>На начало отчетного периода</t>
  </si>
  <si>
    <t>I. Краткосрочные активы</t>
  </si>
  <si>
    <t>  </t>
  </si>
  <si>
    <t>Денежные средства</t>
  </si>
  <si>
    <t>Краткосрочная дебиторская задолженность</t>
  </si>
  <si>
    <t>Текущие налоговые активы</t>
  </si>
  <si>
    <t>Прочие краткосрочные активы</t>
  </si>
  <si>
    <t>Итого краткосрочных активов</t>
  </si>
  <si>
    <t>II. Долгосрочные активы</t>
  </si>
  <si>
    <t>Долгосрочная дебиторская задолженность</t>
  </si>
  <si>
    <t>Инвестиционная недвижимость</t>
  </si>
  <si>
    <t>Основные средства</t>
  </si>
  <si>
    <t>Биологические активы</t>
  </si>
  <si>
    <t>Нематериальные активы</t>
  </si>
  <si>
    <t>Отложенные налоговые активы</t>
  </si>
  <si>
    <t>Итого долгосрочных активов</t>
  </si>
  <si>
    <t>Баланс (стр. 100 + стр. 200)</t>
  </si>
  <si>
    <t>Обязательство и капитал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</si>
  <si>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</si>
  <si>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</si>
  <si>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</si>
  <si>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</si>
  <si>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</si>
  <si>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</si>
  <si>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</si>
  <si>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</si>
  <si>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</si>
  <si>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</si>
  <si>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</si>
  <si>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</si>
  <si>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</si>
  <si>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V. Капитал</t>
  </si>
  <si>
    <t>Выкупленные собственные долевые инструменты</t>
  </si>
  <si>
    <t>Эмиссионный доход</t>
  </si>
  <si>
    <t>Нераспределенная прибыль (непокрытый убыток)</t>
  </si>
  <si>
    <t>Доля меньшинства</t>
  </si>
  <si>
    <t>Итого капитал</t>
  </si>
  <si>
    <t>Баланс (стр. 300 + стр. 400 + стр. 500)</t>
  </si>
  <si>
    <t>                                   (фамилия, имя, отчество)                  (подпись)</t>
  </si>
  <si>
    <t>                                   (фамилия, имя, отчество)                  (подпись)</t>
  </si>
  <si>
    <t xml:space="preserve">                                                                                                                                                                                                                                                   </t>
  </si>
  <si>
    <t>Наименование показателей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</si>
  <si>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</si>
  <si>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</si>
  <si>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</si>
  <si>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</si>
  <si>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Прочие доходы</t>
  </si>
  <si>
    <t>Административные расходы</t>
  </si>
  <si>
    <t>Расходы на финансирование</t>
  </si>
  <si>
    <t>Прочие расходы</t>
  </si>
  <si>
    <t xml:space="preserve">                                                                                                                                                                                                                                                              </t>
  </si>
  <si>
    <t>Код  стр.</t>
  </si>
  <si>
    <t>   За предыдущий период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</si>
  <si>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</si>
  <si>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</si>
  <si>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</si>
  <si>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</si>
  <si>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</si>
  <si>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</si>
  <si>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</si>
  <si>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</si>
  <si>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</si>
  <si>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</si>
  <si>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</si>
  <si>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</si>
  <si>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</si>
  <si>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</si>
  <si>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</si>
  <si>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</si>
  <si>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</si>
  <si>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</si>
  <si>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</si>
  <si>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</si>
  <si>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</si>
  <si>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</si>
  <si>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</si>
  <si>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получение займов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</si>
  <si>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</si>
  <si>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</si>
  <si>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</si>
  <si>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</si>
  <si>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</si>
  <si>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</si>
  <si>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</si>
  <si>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</si>
  <si>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Всего</t>
  </si>
  <si>
    <t>АО "Атамекен Агро"</t>
  </si>
  <si>
    <r>
      <t xml:space="preserve">Главный бухгалтер </t>
    </r>
    <r>
      <rPr>
        <b/>
        <sz val="12"/>
        <rFont val="Times New Roman"/>
        <family val="1"/>
      </rPr>
      <t xml:space="preserve">     Цыганкова Е.И.                   </t>
    </r>
    <r>
      <rPr>
        <sz val="12"/>
        <rFont val="Times New Roman"/>
        <family val="1"/>
      </rPr>
      <t xml:space="preserve">       ________________</t>
    </r>
  </si>
  <si>
    <t>АО</t>
  </si>
  <si>
    <t>ААгро</t>
  </si>
  <si>
    <t>ААЕсиль</t>
  </si>
  <si>
    <t>ААСтрой</t>
  </si>
  <si>
    <t>Сагат СК</t>
  </si>
  <si>
    <t>ААЦелинный</t>
  </si>
  <si>
    <t>ААШукырколь</t>
  </si>
  <si>
    <t xml:space="preserve">ААКорнеевка </t>
  </si>
  <si>
    <t>ААТимирязево</t>
  </si>
  <si>
    <t>Шатило и К</t>
  </si>
  <si>
    <t>Корнеевка-Есиль</t>
  </si>
  <si>
    <t>Дихан Плюс</t>
  </si>
  <si>
    <t>Атамекен-Астык</t>
  </si>
  <si>
    <t>Цыганкова Е.И.</t>
  </si>
  <si>
    <t>тыс.тенге</t>
  </si>
  <si>
    <t>Доля неконтролирующих акционеров</t>
  </si>
  <si>
    <t>Акционерный капитал</t>
  </si>
  <si>
    <t xml:space="preserve">Выкупленные собственные долевые инструменты </t>
  </si>
  <si>
    <t>Резерв  переоценки</t>
  </si>
  <si>
    <t>Нераспределенная  прибыль</t>
  </si>
  <si>
    <t>Совокупный доход (убыток) за период</t>
  </si>
  <si>
    <t>Эмиссионный доход (убыток)</t>
  </si>
  <si>
    <t>Балансовая стоимость простой акции</t>
  </si>
  <si>
    <t xml:space="preserve">                                                                             тыс.тенге</t>
  </si>
  <si>
    <t>Наименование организации</t>
  </si>
  <si>
    <t>Вид деятельности</t>
  </si>
  <si>
    <t>Организационно-правовая форма</t>
  </si>
  <si>
    <t>Юридический адрес</t>
  </si>
  <si>
    <t>Акционерное общество</t>
  </si>
  <si>
    <t>г Кокшетау, р-н Нового мясокомбината, д/у 30</t>
  </si>
  <si>
    <t xml:space="preserve">                                                       тыс.тенге</t>
  </si>
  <si>
    <t>примечание</t>
  </si>
  <si>
    <t>Доход от государственных субсидий</t>
  </si>
  <si>
    <t>Изменение справедливой стоимости готовой продукции</t>
  </si>
  <si>
    <t>Валовая прибыль</t>
  </si>
  <si>
    <t>Расходы по реализации готовой продукции и оказанию услуг</t>
  </si>
  <si>
    <t xml:space="preserve">Прибыль (убыток) до налогообложения </t>
  </si>
  <si>
    <t>Экономия (расходы) по корпоративному подоходному налогу</t>
  </si>
  <si>
    <t xml:space="preserve">Чистая прибыль (чистый убыток) за период </t>
  </si>
  <si>
    <t>Причитается:</t>
  </si>
  <si>
    <t>Доля акционеров АО «Атамекен – Агро»</t>
  </si>
  <si>
    <t>Базовая прибыль на акцию</t>
  </si>
  <si>
    <t>Разводненная прибыль на акцию</t>
  </si>
  <si>
    <t xml:space="preserve">     ________________________                    </t>
  </si>
  <si>
    <t>_____________________</t>
  </si>
  <si>
    <t>Главный бухгалтер</t>
  </si>
  <si>
    <t>Акционерный  капитал</t>
  </si>
  <si>
    <t xml:space="preserve">Резервы переоценки  </t>
  </si>
  <si>
    <t>Итого капитал акционеров  АО "Атамекен Агро"</t>
  </si>
  <si>
    <t>Балансовая стоимость привилегированной акции 1 группы</t>
  </si>
  <si>
    <t>Прочий совокупный доход за отчетн.период</t>
  </si>
  <si>
    <t>Общий совокупный доход</t>
  </si>
  <si>
    <t>субсидии полученные</t>
  </si>
  <si>
    <t>возврат авансов выданных</t>
  </si>
  <si>
    <t>возврат авансов полученных</t>
  </si>
  <si>
    <t>Сальдо на 31 декабря 2012 года</t>
  </si>
  <si>
    <r>
      <t xml:space="preserve">Руководитель                </t>
    </r>
    <r>
      <rPr>
        <b/>
        <sz val="12"/>
        <rFont val="Times New Roman"/>
        <family val="1"/>
      </rPr>
      <t xml:space="preserve">Исламов К.К.        </t>
    </r>
    <r>
      <rPr>
        <sz val="12"/>
        <rFont val="Times New Roman"/>
        <family val="1"/>
      </rPr>
      <t xml:space="preserve">                   .________________</t>
    </r>
  </si>
  <si>
    <t xml:space="preserve">     Исламов К.К.</t>
  </si>
  <si>
    <t>Руководитель</t>
  </si>
  <si>
    <t>по состоянию на  01 октября    2013  года</t>
  </si>
  <si>
    <t>Дополнительно оплаченный капитал</t>
  </si>
  <si>
    <t xml:space="preserve">по состоянию на 01 октября  2013 года </t>
  </si>
  <si>
    <t>по состоянию на 30 сентября 2013года</t>
  </si>
  <si>
    <t xml:space="preserve">                                                 по состоянию на 01 октября 2013г</t>
  </si>
  <si>
    <t>Сальдо на 30 сентября    2013 года</t>
  </si>
  <si>
    <t>На начало отчетного периода *</t>
  </si>
  <si>
    <t>Производство и  реализация с/х продукции</t>
  </si>
  <si>
    <t>*Для целей соответствия МСФО остатки на начало отчетного периода были пересчитаны</t>
  </si>
  <si>
    <t>Производство и реализация с/х продукции</t>
  </si>
  <si>
    <t xml:space="preserve">Консолидированный промежуточный сжатый Отчет о совокупном доходе  </t>
  </si>
  <si>
    <t xml:space="preserve">Консолидированный промежуточный сжатый Отчет о финансовом положении </t>
  </si>
  <si>
    <t>Доходы от изменения справедливой стоимости финансовых инструментов</t>
  </si>
  <si>
    <t xml:space="preserve"> (прямой метод)</t>
  </si>
  <si>
    <r>
      <t> </t>
    </r>
    <r>
      <rPr>
        <b/>
        <sz val="14"/>
        <rFont val="Times New Roman"/>
        <family val="1"/>
      </rPr>
      <t xml:space="preserve">   Консолидированный промежуточный сжатый </t>
    </r>
    <r>
      <rPr>
        <sz val="14"/>
        <rFont val="Times New Roman"/>
        <family val="1"/>
      </rPr>
      <t>  </t>
    </r>
    <r>
      <rPr>
        <b/>
        <sz val="14"/>
        <rFont val="Times New Roman"/>
        <family val="1"/>
      </rPr>
      <t xml:space="preserve">Отчет о движении денежных средств  </t>
    </r>
  </si>
  <si>
    <t xml:space="preserve">                                                 Консолидированный промежуточный сжатый Отчет  об изменениях в капитале </t>
  </si>
  <si>
    <t>Переоценка</t>
  </si>
  <si>
    <t>Компонент обязательств по привилегированным акциям</t>
  </si>
  <si>
    <t>Запасы и незавершенное производство</t>
  </si>
  <si>
    <t>Авансы полученные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</si>
</sst>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i/>
      <sz val="8"/>
      <name val="Arial Cyr"/>
      <family val="0"/>
    </font>
    <font>
      <b/>
      <sz val="11"/>
      <name val="Times New Roman"/>
      <family val="1"/>
    </font>
    <font>
      <b/>
      <i/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 Rounded MT Bold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9" fillId="0" borderId="0" xfId="0" applyFont="1" applyAlignment="1">
      <alignment/>
    </xf>
    <xf numFmtId="3" fontId="6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3" fontId="8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3" fontId="6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0" fillId="33" borderId="0" xfId="0" applyFill="1" applyAlignment="1">
      <alignment/>
    </xf>
    <xf numFmtId="0" fontId="6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0" fillId="34" borderId="14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35" borderId="10" xfId="0" applyFont="1" applyFill="1" applyBorder="1" applyAlignment="1">
      <alignment vertical="top" wrapText="1"/>
    </xf>
    <xf numFmtId="0" fontId="6" fillId="35" borderId="12" xfId="0" applyFont="1" applyFill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35" borderId="24" xfId="0" applyFont="1" applyFill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35" borderId="16" xfId="0" applyFont="1" applyFill="1" applyBorder="1" applyAlignment="1">
      <alignment vertical="top" wrapText="1"/>
    </xf>
    <xf numFmtId="0" fontId="0" fillId="35" borderId="26" xfId="0" applyFill="1" applyBorder="1" applyAlignment="1">
      <alignment/>
    </xf>
    <xf numFmtId="0" fontId="0" fillId="0" borderId="27" xfId="0" applyBorder="1" applyAlignment="1">
      <alignment/>
    </xf>
    <xf numFmtId="0" fontId="0" fillId="35" borderId="28" xfId="0" applyFill="1" applyBorder="1" applyAlignment="1">
      <alignment/>
    </xf>
    <xf numFmtId="0" fontId="0" fillId="0" borderId="28" xfId="0" applyBorder="1" applyAlignment="1">
      <alignment/>
    </xf>
    <xf numFmtId="0" fontId="0" fillId="35" borderId="29" xfId="0" applyFill="1" applyBorder="1" applyAlignment="1">
      <alignment/>
    </xf>
    <xf numFmtId="0" fontId="0" fillId="0" borderId="14" xfId="0" applyBorder="1" applyAlignment="1">
      <alignment/>
    </xf>
    <xf numFmtId="0" fontId="0" fillId="35" borderId="13" xfId="0" applyFill="1" applyBorder="1" applyAlignment="1">
      <alignment/>
    </xf>
    <xf numFmtId="0" fontId="0" fillId="35" borderId="30" xfId="0" applyFill="1" applyBorder="1" applyAlignment="1">
      <alignment/>
    </xf>
    <xf numFmtId="0" fontId="0" fillId="0" borderId="31" xfId="0" applyBorder="1" applyAlignment="1">
      <alignment/>
    </xf>
    <xf numFmtId="0" fontId="0" fillId="35" borderId="21" xfId="0" applyFill="1" applyBorder="1" applyAlignment="1">
      <alignment/>
    </xf>
    <xf numFmtId="0" fontId="0" fillId="35" borderId="32" xfId="0" applyFill="1" applyBorder="1" applyAlignment="1">
      <alignment/>
    </xf>
    <xf numFmtId="0" fontId="6" fillId="35" borderId="13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33" xfId="0" applyBorder="1" applyAlignment="1">
      <alignment/>
    </xf>
    <xf numFmtId="0" fontId="6" fillId="35" borderId="34" xfId="0" applyFont="1" applyFill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33" borderId="22" xfId="0" applyFill="1" applyBorder="1" applyAlignment="1">
      <alignment/>
    </xf>
    <xf numFmtId="0" fontId="6" fillId="35" borderId="36" xfId="0" applyFont="1" applyFill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6" fillId="35" borderId="11" xfId="0" applyFont="1" applyFill="1" applyBorder="1" applyAlignment="1">
      <alignment vertical="top" wrapText="1"/>
    </xf>
    <xf numFmtId="0" fontId="0" fillId="35" borderId="11" xfId="0" applyFill="1" applyBorder="1" applyAlignment="1">
      <alignment/>
    </xf>
    <xf numFmtId="0" fontId="0" fillId="0" borderId="38" xfId="0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vertical="top" wrapText="1"/>
    </xf>
    <xf numFmtId="0" fontId="2" fillId="0" borderId="0" xfId="0" applyFont="1" applyAlignment="1">
      <alignment/>
    </xf>
    <xf numFmtId="3" fontId="0" fillId="0" borderId="13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10" fillId="0" borderId="19" xfId="0" applyFont="1" applyBorder="1" applyAlignment="1">
      <alignment/>
    </xf>
    <xf numFmtId="3" fontId="10" fillId="0" borderId="42" xfId="0" applyNumberFormat="1" applyFont="1" applyBorder="1" applyAlignment="1">
      <alignment/>
    </xf>
    <xf numFmtId="3" fontId="10" fillId="0" borderId="43" xfId="0" applyNumberFormat="1" applyFont="1" applyBorder="1" applyAlignment="1">
      <alignment/>
    </xf>
    <xf numFmtId="0" fontId="10" fillId="0" borderId="44" xfId="0" applyFont="1" applyBorder="1" applyAlignment="1">
      <alignment wrapText="1"/>
    </xf>
    <xf numFmtId="0" fontId="10" fillId="0" borderId="45" xfId="0" applyFont="1" applyBorder="1" applyAlignment="1">
      <alignment wrapText="1"/>
    </xf>
    <xf numFmtId="0" fontId="12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46" xfId="0" applyFont="1" applyBorder="1" applyAlignment="1">
      <alignment vertical="top" wrapText="1"/>
    </xf>
    <xf numFmtId="0" fontId="8" fillId="0" borderId="47" xfId="0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3" fontId="6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5" fillId="0" borderId="26" xfId="0" applyFont="1" applyBorder="1" applyAlignment="1">
      <alignment horizontal="center" vertical="top"/>
    </xf>
    <xf numFmtId="0" fontId="15" fillId="0" borderId="49" xfId="0" applyFont="1" applyBorder="1" applyAlignment="1">
      <alignment horizontal="center" vertical="top" wrapText="1"/>
    </xf>
    <xf numFmtId="0" fontId="16" fillId="0" borderId="29" xfId="0" applyFont="1" applyBorder="1" applyAlignment="1">
      <alignment/>
    </xf>
    <xf numFmtId="0" fontId="16" fillId="0" borderId="13" xfId="0" applyFont="1" applyBorder="1" applyAlignment="1">
      <alignment horizontal="center"/>
    </xf>
    <xf numFmtId="3" fontId="16" fillId="0" borderId="13" xfId="0" applyNumberFormat="1" applyFont="1" applyBorder="1" applyAlignment="1">
      <alignment horizontal="right"/>
    </xf>
    <xf numFmtId="0" fontId="15" fillId="0" borderId="29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6" fillId="0" borderId="29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3" fontId="0" fillId="0" borderId="0" xfId="0" applyNumberFormat="1" applyAlignment="1">
      <alignment/>
    </xf>
    <xf numFmtId="3" fontId="10" fillId="0" borderId="11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vertical="top" wrapText="1"/>
    </xf>
    <xf numFmtId="3" fontId="11" fillId="0" borderId="0" xfId="0" applyNumberFormat="1" applyFont="1" applyFill="1" applyAlignment="1">
      <alignment/>
    </xf>
    <xf numFmtId="0" fontId="15" fillId="0" borderId="50" xfId="0" applyFont="1" applyFill="1" applyBorder="1" applyAlignment="1">
      <alignment horizontal="center" vertical="top" wrapText="1"/>
    </xf>
    <xf numFmtId="3" fontId="16" fillId="0" borderId="51" xfId="0" applyNumberFormat="1" applyFont="1" applyFill="1" applyBorder="1" applyAlignment="1">
      <alignment horizontal="right"/>
    </xf>
    <xf numFmtId="3" fontId="0" fillId="0" borderId="28" xfId="0" applyNumberFormat="1" applyFill="1" applyBorder="1" applyAlignment="1">
      <alignment/>
    </xf>
    <xf numFmtId="0" fontId="15" fillId="0" borderId="5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5" fillId="0" borderId="53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center" wrapText="1"/>
    </xf>
    <xf numFmtId="3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35" borderId="54" xfId="0" applyFill="1" applyBorder="1" applyAlignment="1">
      <alignment/>
    </xf>
    <xf numFmtId="0" fontId="0" fillId="0" borderId="32" xfId="0" applyBorder="1" applyAlignment="1">
      <alignment/>
    </xf>
    <xf numFmtId="0" fontId="17" fillId="0" borderId="10" xfId="0" applyFont="1" applyBorder="1" applyAlignment="1">
      <alignment vertical="top" wrapText="1"/>
    </xf>
    <xf numFmtId="3" fontId="6" fillId="0" borderId="11" xfId="0" applyNumberFormat="1" applyFont="1" applyBorder="1" applyAlignment="1">
      <alignment horizontal="right" vertical="top" wrapText="1"/>
    </xf>
    <xf numFmtId="3" fontId="6" fillId="0" borderId="11" xfId="0" applyNumberFormat="1" applyFont="1" applyFill="1" applyBorder="1" applyAlignment="1">
      <alignment horizontal="right" vertical="top" wrapText="1"/>
    </xf>
    <xf numFmtId="3" fontId="8" fillId="0" borderId="11" xfId="0" applyNumberFormat="1" applyFont="1" applyBorder="1" applyAlignment="1">
      <alignment horizontal="right" vertical="top" wrapText="1"/>
    </xf>
    <xf numFmtId="3" fontId="6" fillId="33" borderId="10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6" fillId="0" borderId="55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3" fontId="6" fillId="0" borderId="46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right"/>
    </xf>
    <xf numFmtId="0" fontId="6" fillId="0" borderId="56" xfId="0" applyFont="1" applyBorder="1" applyAlignment="1">
      <alignment horizontal="right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46" xfId="0" applyNumberFormat="1" applyFont="1" applyBorder="1" applyAlignment="1">
      <alignment horizontal="right" vertical="top" wrapText="1"/>
    </xf>
    <xf numFmtId="3" fontId="8" fillId="0" borderId="48" xfId="0" applyNumberFormat="1" applyFont="1" applyBorder="1" applyAlignment="1">
      <alignment horizontal="right" vertical="top" wrapText="1"/>
    </xf>
    <xf numFmtId="4" fontId="8" fillId="0" borderId="0" xfId="0" applyNumberFormat="1" applyFont="1" applyFill="1" applyBorder="1" applyAlignment="1">
      <alignment horizontal="right" vertical="top" wrapText="1"/>
    </xf>
    <xf numFmtId="3" fontId="15" fillId="0" borderId="13" xfId="0" applyNumberFormat="1" applyFont="1" applyBorder="1" applyAlignment="1">
      <alignment horizontal="right" wrapText="1"/>
    </xf>
    <xf numFmtId="3" fontId="15" fillId="0" borderId="51" xfId="0" applyNumberFormat="1" applyFont="1" applyFill="1" applyBorder="1" applyAlignment="1">
      <alignment horizontal="right" wrapText="1"/>
    </xf>
    <xf numFmtId="3" fontId="16" fillId="0" borderId="13" xfId="0" applyNumberFormat="1" applyFont="1" applyFill="1" applyBorder="1" applyAlignment="1">
      <alignment horizontal="right"/>
    </xf>
    <xf numFmtId="3" fontId="15" fillId="0" borderId="13" xfId="0" applyNumberFormat="1" applyFont="1" applyFill="1" applyBorder="1" applyAlignment="1">
      <alignment horizontal="right" wrapText="1"/>
    </xf>
    <xf numFmtId="3" fontId="15" fillId="0" borderId="13" xfId="0" applyNumberFormat="1" applyFont="1" applyBorder="1" applyAlignment="1">
      <alignment horizontal="right"/>
    </xf>
    <xf numFmtId="3" fontId="15" fillId="0" borderId="13" xfId="0" applyNumberFormat="1" applyFont="1" applyFill="1" applyBorder="1" applyAlignment="1">
      <alignment horizontal="right"/>
    </xf>
    <xf numFmtId="4" fontId="15" fillId="0" borderId="52" xfId="0" applyNumberFormat="1" applyFont="1" applyFill="1" applyBorder="1" applyAlignment="1">
      <alignment horizontal="right"/>
    </xf>
    <xf numFmtId="4" fontId="15" fillId="0" borderId="57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" fontId="8" fillId="0" borderId="56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8" fillId="0" borderId="38" xfId="0" applyFont="1" applyBorder="1" applyAlignment="1">
      <alignment horizontal="left" vertical="top" wrapText="1"/>
    </xf>
    <xf numFmtId="0" fontId="8" fillId="0" borderId="58" xfId="0" applyFont="1" applyBorder="1" applyAlignment="1">
      <alignment vertical="top" wrapText="1"/>
    </xf>
    <xf numFmtId="0" fontId="8" fillId="0" borderId="52" xfId="0" applyFont="1" applyBorder="1" applyAlignment="1">
      <alignment vertical="top" wrapText="1"/>
    </xf>
    <xf numFmtId="0" fontId="6" fillId="0" borderId="58" xfId="0" applyFont="1" applyBorder="1" applyAlignment="1">
      <alignment vertical="top" wrapText="1"/>
    </xf>
    <xf numFmtId="0" fontId="6" fillId="0" borderId="52" xfId="0" applyFont="1" applyBorder="1" applyAlignment="1">
      <alignment vertical="top" wrapText="1"/>
    </xf>
    <xf numFmtId="3" fontId="8" fillId="0" borderId="58" xfId="0" applyNumberFormat="1" applyFont="1" applyBorder="1" applyAlignment="1">
      <alignment horizontal="right" vertical="top" wrapText="1"/>
    </xf>
    <xf numFmtId="3" fontId="8" fillId="0" borderId="52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6" fillId="0" borderId="12" xfId="0" applyFont="1" applyFill="1" applyBorder="1" applyAlignment="1">
      <alignment vertical="top" wrapText="1"/>
    </xf>
    <xf numFmtId="0" fontId="6" fillId="0" borderId="59" xfId="0" applyFont="1" applyFill="1" applyBorder="1" applyAlignment="1">
      <alignment vertical="top" wrapText="1"/>
    </xf>
    <xf numFmtId="0" fontId="6" fillId="0" borderId="60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60" xfId="0" applyFont="1" applyBorder="1" applyAlignment="1">
      <alignment horizontal="center" vertical="top" wrapText="1"/>
    </xf>
    <xf numFmtId="0" fontId="6" fillId="0" borderId="61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62" xfId="0" applyFont="1" applyFill="1" applyBorder="1" applyAlignment="1">
      <alignment horizontal="right"/>
    </xf>
    <xf numFmtId="0" fontId="9" fillId="0" borderId="63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6"/>
  <sheetViews>
    <sheetView tabSelected="1" zoomScalePageLayoutView="0" workbookViewId="0" topLeftCell="A40">
      <selection activeCell="I12" sqref="I12"/>
    </sheetView>
  </sheetViews>
  <sheetFormatPr defaultColWidth="9.00390625" defaultRowHeight="12.75"/>
  <cols>
    <col min="2" max="2" width="50.25390625" style="0" customWidth="1"/>
    <col min="4" max="4" width="22.375" style="0" customWidth="1"/>
    <col min="5" max="5" width="23.00390625" style="0" customWidth="1"/>
  </cols>
  <sheetData>
    <row r="1" ht="15.75">
      <c r="B1" s="6"/>
    </row>
    <row r="2" spans="2:5" ht="18.75">
      <c r="B2" s="160" t="s">
        <v>162</v>
      </c>
      <c r="C2" s="160"/>
      <c r="D2" s="160"/>
      <c r="E2" s="160"/>
    </row>
    <row r="3" spans="2:5" ht="15.75">
      <c r="B3" s="161" t="s">
        <v>151</v>
      </c>
      <c r="C3" s="161"/>
      <c r="D3" s="161"/>
      <c r="E3" s="161"/>
    </row>
    <row r="4" spans="2:5" ht="15.75">
      <c r="B4" s="161"/>
      <c r="C4" s="161"/>
      <c r="D4" s="161"/>
      <c r="E4" s="161"/>
    </row>
    <row r="5" spans="2:10" ht="15.75">
      <c r="B5" s="3"/>
      <c r="C5" s="3"/>
      <c r="D5" s="3"/>
      <c r="E5" s="8"/>
      <c r="G5" s="92"/>
      <c r="H5" s="162"/>
      <c r="I5" s="162"/>
      <c r="J5" s="162"/>
    </row>
    <row r="6" spans="2:10" ht="15.75">
      <c r="B6" s="92" t="s">
        <v>116</v>
      </c>
      <c r="C6" s="162" t="s">
        <v>90</v>
      </c>
      <c r="D6" s="162"/>
      <c r="E6" s="162"/>
      <c r="G6" s="92"/>
      <c r="H6" s="162"/>
      <c r="I6" s="162"/>
      <c r="J6" s="162"/>
    </row>
    <row r="7" spans="2:10" ht="15.75">
      <c r="B7" s="92" t="s">
        <v>117</v>
      </c>
      <c r="C7" s="162" t="s">
        <v>158</v>
      </c>
      <c r="D7" s="162"/>
      <c r="E7" s="162"/>
      <c r="G7" s="92"/>
      <c r="H7" s="162"/>
      <c r="I7" s="162"/>
      <c r="J7" s="162"/>
    </row>
    <row r="8" spans="2:10" ht="15.75">
      <c r="B8" s="92" t="s">
        <v>118</v>
      </c>
      <c r="C8" s="162" t="s">
        <v>120</v>
      </c>
      <c r="D8" s="162"/>
      <c r="E8" s="162"/>
      <c r="G8" s="92"/>
      <c r="H8" s="162"/>
      <c r="I8" s="162"/>
      <c r="J8" s="162"/>
    </row>
    <row r="9" spans="2:5" ht="15.75">
      <c r="B9" s="92" t="s">
        <v>119</v>
      </c>
      <c r="C9" s="162" t="s">
        <v>121</v>
      </c>
      <c r="D9" s="162"/>
      <c r="E9" s="162"/>
    </row>
    <row r="10" spans="2:5" ht="15.75">
      <c r="B10" s="3"/>
      <c r="C10" s="3"/>
      <c r="D10" s="3"/>
      <c r="E10" s="8"/>
    </row>
    <row r="11" spans="2:7" ht="16.5" thickBot="1">
      <c r="B11" s="2" t="s">
        <v>0</v>
      </c>
      <c r="D11" s="11" t="s">
        <v>115</v>
      </c>
      <c r="E11" s="11"/>
      <c r="G11" s="2"/>
    </row>
    <row r="12" spans="2:5" ht="39.75" customHeight="1" thickBot="1">
      <c r="B12" s="7" t="s">
        <v>1</v>
      </c>
      <c r="C12" s="7" t="s">
        <v>2</v>
      </c>
      <c r="D12" s="7" t="s">
        <v>3</v>
      </c>
      <c r="E12" s="112" t="s">
        <v>157</v>
      </c>
    </row>
    <row r="13" spans="2:5" ht="19.5" customHeight="1" thickBot="1">
      <c r="B13" s="15" t="s">
        <v>5</v>
      </c>
      <c r="C13" s="15"/>
      <c r="D13" s="16" t="s">
        <v>6</v>
      </c>
      <c r="E13" s="113"/>
    </row>
    <row r="14" spans="2:5" ht="19.5" customHeight="1" thickBot="1">
      <c r="B14" s="15" t="s">
        <v>7</v>
      </c>
      <c r="C14" s="15">
        <v>10</v>
      </c>
      <c r="D14" s="135">
        <v>96822</v>
      </c>
      <c r="E14" s="135">
        <v>355435</v>
      </c>
    </row>
    <row r="15" spans="2:8" ht="17.25" customHeight="1" thickBot="1">
      <c r="B15" s="15" t="s">
        <v>8</v>
      </c>
      <c r="C15" s="15">
        <v>12</v>
      </c>
      <c r="D15" s="136">
        <v>279591</v>
      </c>
      <c r="E15" s="135">
        <v>269924</v>
      </c>
      <c r="F15" s="20"/>
      <c r="G15" s="20"/>
      <c r="H15" s="20"/>
    </row>
    <row r="16" spans="2:5" ht="16.5" customHeight="1" thickBot="1">
      <c r="B16" s="15" t="s">
        <v>169</v>
      </c>
      <c r="C16" s="15">
        <v>13</v>
      </c>
      <c r="D16" s="135">
        <v>7231324</v>
      </c>
      <c r="E16" s="135">
        <v>5311026</v>
      </c>
    </row>
    <row r="17" spans="2:5" ht="15.75" customHeight="1" thickBot="1">
      <c r="B17" s="15" t="s">
        <v>9</v>
      </c>
      <c r="C17" s="15">
        <v>14</v>
      </c>
      <c r="D17" s="135">
        <v>656858</v>
      </c>
      <c r="E17" s="135">
        <v>697430</v>
      </c>
    </row>
    <row r="18" spans="2:5" ht="24" customHeight="1" thickBot="1">
      <c r="B18" s="15" t="s">
        <v>10</v>
      </c>
      <c r="C18" s="15">
        <v>16</v>
      </c>
      <c r="D18" s="136">
        <v>1090466</v>
      </c>
      <c r="E18" s="135">
        <v>2208410</v>
      </c>
    </row>
    <row r="19" spans="2:5" ht="30" customHeight="1" thickBot="1">
      <c r="B19" s="164" t="s">
        <v>11</v>
      </c>
      <c r="C19" s="166">
        <v>100</v>
      </c>
      <c r="D19" s="168">
        <f>SUM(D14:D18)</f>
        <v>9355061</v>
      </c>
      <c r="E19" s="168">
        <f>SUM(E14:E18)</f>
        <v>8842225</v>
      </c>
    </row>
    <row r="20" spans="2:5" ht="13.5" customHeight="1" hidden="1" thickBot="1">
      <c r="B20" s="165"/>
      <c r="C20" s="167"/>
      <c r="D20" s="169"/>
      <c r="E20" s="169"/>
    </row>
    <row r="21" spans="2:5" ht="15.75" thickBot="1">
      <c r="B21" s="15" t="s">
        <v>12</v>
      </c>
      <c r="C21" s="15"/>
      <c r="D21" s="135"/>
      <c r="E21" s="135"/>
    </row>
    <row r="22" spans="2:5" ht="24" customHeight="1" thickBot="1">
      <c r="B22" s="15" t="s">
        <v>13</v>
      </c>
      <c r="C22" s="15">
        <v>21</v>
      </c>
      <c r="D22" s="135">
        <v>260391</v>
      </c>
      <c r="E22" s="135">
        <v>187646</v>
      </c>
    </row>
    <row r="23" spans="2:5" ht="27" customHeight="1" thickBot="1">
      <c r="B23" s="15" t="s">
        <v>14</v>
      </c>
      <c r="C23" s="15">
        <v>23</v>
      </c>
      <c r="D23" s="135">
        <v>120708</v>
      </c>
      <c r="E23" s="135">
        <v>41320</v>
      </c>
    </row>
    <row r="24" spans="2:5" ht="27" customHeight="1" thickBot="1">
      <c r="B24" s="15" t="s">
        <v>15</v>
      </c>
      <c r="C24" s="15">
        <v>24</v>
      </c>
      <c r="D24" s="135">
        <f>16792180+1037281</f>
        <v>17829461</v>
      </c>
      <c r="E24" s="135">
        <f>16751641+991595</f>
        <v>17743236</v>
      </c>
    </row>
    <row r="25" spans="2:5" ht="19.5" customHeight="1" thickBot="1">
      <c r="B25" s="15" t="s">
        <v>16</v>
      </c>
      <c r="C25" s="15">
        <v>25</v>
      </c>
      <c r="D25" s="135">
        <v>757330</v>
      </c>
      <c r="E25" s="135">
        <v>738777</v>
      </c>
    </row>
    <row r="26" spans="2:5" ht="21.75" customHeight="1" thickBot="1">
      <c r="B26" s="15" t="s">
        <v>17</v>
      </c>
      <c r="C26" s="15">
        <v>27</v>
      </c>
      <c r="D26" s="135">
        <v>4017424</v>
      </c>
      <c r="E26" s="135">
        <v>4010631</v>
      </c>
    </row>
    <row r="27" spans="2:5" ht="21" customHeight="1" thickBot="1">
      <c r="B27" s="15" t="s">
        <v>18</v>
      </c>
      <c r="C27" s="15">
        <v>28</v>
      </c>
      <c r="D27" s="135">
        <v>334184</v>
      </c>
      <c r="E27" s="135">
        <v>334184</v>
      </c>
    </row>
    <row r="28" spans="2:5" ht="15" thickBot="1">
      <c r="B28" s="17" t="s">
        <v>19</v>
      </c>
      <c r="C28" s="17">
        <v>200</v>
      </c>
      <c r="D28" s="137">
        <f>D22+D23+D24+D25+D26+D27</f>
        <v>23319498</v>
      </c>
      <c r="E28" s="137">
        <f>E22+E23+E24+E25+E26+E27</f>
        <v>23055794</v>
      </c>
    </row>
    <row r="29" spans="2:5" ht="24.75" customHeight="1" thickBot="1">
      <c r="B29" s="17" t="s">
        <v>20</v>
      </c>
      <c r="C29" s="17"/>
      <c r="D29" s="137">
        <f>D19+D28</f>
        <v>32674559</v>
      </c>
      <c r="E29" s="137">
        <f>E19+E28</f>
        <v>31898019</v>
      </c>
    </row>
    <row r="30" spans="2:5" ht="15.75" thickBot="1">
      <c r="B30" s="5"/>
      <c r="C30" s="18"/>
      <c r="D30" s="19"/>
      <c r="E30" s="114"/>
    </row>
    <row r="31" spans="2:5" ht="37.5" customHeight="1" thickBot="1">
      <c r="B31" s="13" t="s">
        <v>21</v>
      </c>
      <c r="C31" s="13" t="s">
        <v>2</v>
      </c>
      <c r="D31" s="14" t="s">
        <v>3</v>
      </c>
      <c r="E31" s="95" t="s">
        <v>4</v>
      </c>
    </row>
    <row r="32" spans="2:5" ht="17.25" customHeight="1" thickBot="1">
      <c r="B32" s="4" t="s">
        <v>22</v>
      </c>
      <c r="C32" s="4"/>
      <c r="D32" s="12" t="s">
        <v>6</v>
      </c>
      <c r="E32" s="93" t="s">
        <v>6</v>
      </c>
    </row>
    <row r="33" spans="2:5" ht="22.5" customHeight="1" thickBot="1">
      <c r="B33" s="4" t="s">
        <v>23</v>
      </c>
      <c r="C33" s="4">
        <v>30</v>
      </c>
      <c r="D33" s="138">
        <v>7961758</v>
      </c>
      <c r="E33" s="138">
        <v>7915264</v>
      </c>
    </row>
    <row r="34" spans="2:5" ht="21" customHeight="1" thickBot="1">
      <c r="B34" s="4" t="s">
        <v>24</v>
      </c>
      <c r="C34" s="4">
        <v>31</v>
      </c>
      <c r="D34" s="139">
        <v>94675</v>
      </c>
      <c r="E34" s="139">
        <v>97313</v>
      </c>
    </row>
    <row r="35" spans="2:5" ht="31.5" customHeight="1" thickBot="1">
      <c r="B35" s="4" t="s">
        <v>25</v>
      </c>
      <c r="C35" s="4">
        <v>32</v>
      </c>
      <c r="D35" s="139">
        <v>28320</v>
      </c>
      <c r="E35" s="139">
        <v>13281</v>
      </c>
    </row>
    <row r="36" spans="2:5" ht="18.75" customHeight="1" thickBot="1">
      <c r="B36" s="4" t="s">
        <v>26</v>
      </c>
      <c r="C36" s="4">
        <v>33</v>
      </c>
      <c r="D36" s="138">
        <v>2344436</v>
      </c>
      <c r="E36" s="138">
        <v>1707926</v>
      </c>
    </row>
    <row r="37" spans="2:5" ht="27.75" customHeight="1" thickBot="1">
      <c r="B37" s="4" t="s">
        <v>27</v>
      </c>
      <c r="C37" s="4">
        <v>34</v>
      </c>
      <c r="D37" s="139">
        <v>53234</v>
      </c>
      <c r="E37" s="139">
        <v>66238</v>
      </c>
    </row>
    <row r="38" spans="2:5" ht="19.5" customHeight="1" thickBot="1">
      <c r="B38" s="4" t="s">
        <v>170</v>
      </c>
      <c r="C38" s="4"/>
      <c r="D38" s="139">
        <v>1972518</v>
      </c>
      <c r="E38" s="139">
        <v>1974869</v>
      </c>
    </row>
    <row r="39" spans="2:5" ht="20.25" customHeight="1" thickBot="1">
      <c r="B39" s="4" t="s">
        <v>28</v>
      </c>
      <c r="C39" s="4">
        <v>35</v>
      </c>
      <c r="D39" s="138">
        <v>7989</v>
      </c>
      <c r="E39" s="138">
        <v>1318291</v>
      </c>
    </row>
    <row r="40" spans="2:5" ht="24" customHeight="1" thickBot="1">
      <c r="B40" s="13" t="s">
        <v>29</v>
      </c>
      <c r="C40" s="10">
        <v>300</v>
      </c>
      <c r="D40" s="137">
        <f>D33+D34+D35+D36+D37+D39+D38</f>
        <v>12462930</v>
      </c>
      <c r="E40" s="137">
        <f>E33+E34+E35+E36+E37+E39+E38</f>
        <v>13093182</v>
      </c>
    </row>
    <row r="41" spans="2:5" ht="17.25" customHeight="1" thickBot="1">
      <c r="B41" s="4" t="s">
        <v>30</v>
      </c>
      <c r="C41" s="4" t="s">
        <v>6</v>
      </c>
      <c r="D41" s="140"/>
      <c r="E41" s="140"/>
    </row>
    <row r="42" spans="2:5" ht="30.75" customHeight="1" thickBot="1">
      <c r="B42" s="4" t="s">
        <v>31</v>
      </c>
      <c r="C42" s="4">
        <v>40</v>
      </c>
      <c r="D42" s="138">
        <v>9543399</v>
      </c>
      <c r="E42" s="138">
        <v>7409920</v>
      </c>
    </row>
    <row r="43" spans="2:5" ht="19.5" customHeight="1" thickBot="1">
      <c r="B43" s="4" t="s">
        <v>32</v>
      </c>
      <c r="C43" s="4">
        <v>41</v>
      </c>
      <c r="D43" s="138">
        <v>399174</v>
      </c>
      <c r="E43" s="138">
        <v>462839</v>
      </c>
    </row>
    <row r="44" spans="2:5" ht="21" customHeight="1" thickBot="1">
      <c r="B44" s="4" t="s">
        <v>33</v>
      </c>
      <c r="C44" s="4">
        <v>43</v>
      </c>
      <c r="D44" s="139">
        <v>975977</v>
      </c>
      <c r="E44" s="139">
        <v>975977</v>
      </c>
    </row>
    <row r="45" spans="2:5" ht="18" customHeight="1" thickBot="1">
      <c r="B45" s="4" t="s">
        <v>168</v>
      </c>
      <c r="C45" s="4">
        <v>44</v>
      </c>
      <c r="D45" s="139">
        <v>5645278</v>
      </c>
      <c r="E45" s="139">
        <v>8703175</v>
      </c>
    </row>
    <row r="46" spans="2:5" ht="24.75" customHeight="1" thickBot="1">
      <c r="B46" s="13" t="s">
        <v>34</v>
      </c>
      <c r="C46" s="13">
        <v>400</v>
      </c>
      <c r="D46" s="141">
        <f>D42+D43+D44+D45</f>
        <v>16563828</v>
      </c>
      <c r="E46" s="141">
        <f>E42+E43+E44+E45</f>
        <v>17551911</v>
      </c>
    </row>
    <row r="47" spans="2:5" ht="20.25" customHeight="1" thickBot="1">
      <c r="B47" s="4" t="s">
        <v>35</v>
      </c>
      <c r="C47" s="4" t="s">
        <v>6</v>
      </c>
      <c r="D47" s="139" t="s">
        <v>6</v>
      </c>
      <c r="E47" s="142" t="s">
        <v>6</v>
      </c>
    </row>
    <row r="48" spans="2:5" ht="16.5" customHeight="1" thickBot="1">
      <c r="B48" s="4" t="s">
        <v>138</v>
      </c>
      <c r="C48" s="4">
        <v>50</v>
      </c>
      <c r="D48" s="139">
        <v>6560823</v>
      </c>
      <c r="E48" s="139">
        <v>6560823</v>
      </c>
    </row>
    <row r="49" spans="2:5" ht="15" customHeight="1" thickBot="1">
      <c r="B49" s="4" t="s">
        <v>152</v>
      </c>
      <c r="C49" s="4">
        <v>51</v>
      </c>
      <c r="D49" s="143">
        <v>51827</v>
      </c>
      <c r="E49" s="143">
        <v>51827</v>
      </c>
    </row>
    <row r="50" spans="2:5" ht="19.5" customHeight="1" thickBot="1">
      <c r="B50" s="4" t="s">
        <v>36</v>
      </c>
      <c r="C50" s="21">
        <v>52</v>
      </c>
      <c r="D50" s="144">
        <v>-1856</v>
      </c>
      <c r="E50" s="145">
        <v>-87</v>
      </c>
    </row>
    <row r="51" spans="2:5" ht="15" customHeight="1" thickBot="1">
      <c r="B51" s="4" t="s">
        <v>37</v>
      </c>
      <c r="C51" s="4">
        <v>53</v>
      </c>
      <c r="D51" s="140">
        <v>-33931</v>
      </c>
      <c r="E51" s="140">
        <v>-3205</v>
      </c>
    </row>
    <row r="52" spans="2:5" ht="15.75" thickBot="1">
      <c r="B52" s="4" t="s">
        <v>139</v>
      </c>
      <c r="C52" s="4">
        <v>54</v>
      </c>
      <c r="D52" s="139">
        <v>7856520</v>
      </c>
      <c r="E52" s="139">
        <v>7671909</v>
      </c>
    </row>
    <row r="53" spans="2:5" ht="17.25" customHeight="1" thickBot="1">
      <c r="B53" s="4" t="s">
        <v>38</v>
      </c>
      <c r="C53" s="4">
        <v>55</v>
      </c>
      <c r="D53" s="142">
        <v>-10800446</v>
      </c>
      <c r="E53" s="139">
        <v>-13043205</v>
      </c>
    </row>
    <row r="54" spans="2:5" ht="17.25" customHeight="1" thickBot="1">
      <c r="B54" s="94" t="s">
        <v>140</v>
      </c>
      <c r="C54" s="94"/>
      <c r="D54" s="146">
        <f>D48+D50+D51+D52+D53+D49</f>
        <v>3632937</v>
      </c>
      <c r="E54" s="146">
        <f>E48+E50+E51+E52+E53+E49</f>
        <v>1238062</v>
      </c>
    </row>
    <row r="55" spans="2:5" ht="15" customHeight="1" thickBot="1">
      <c r="B55" s="4" t="s">
        <v>39</v>
      </c>
      <c r="C55" s="4">
        <v>56</v>
      </c>
      <c r="D55" s="139">
        <v>14864</v>
      </c>
      <c r="E55" s="139">
        <v>14864</v>
      </c>
    </row>
    <row r="56" spans="2:5" ht="15" thickBot="1">
      <c r="B56" s="89" t="s">
        <v>40</v>
      </c>
      <c r="C56" s="89">
        <v>500</v>
      </c>
      <c r="D56" s="147">
        <f>D54+D55</f>
        <v>3647801</v>
      </c>
      <c r="E56" s="147">
        <f>E54+E55</f>
        <v>1252926</v>
      </c>
    </row>
    <row r="57" spans="2:5" ht="24.75" customHeight="1" thickBot="1">
      <c r="B57" s="90" t="s">
        <v>41</v>
      </c>
      <c r="C57" s="91" t="s">
        <v>6</v>
      </c>
      <c r="D57" s="148">
        <f>D40+D46+D56</f>
        <v>32674559</v>
      </c>
      <c r="E57" s="148">
        <f>E40+E46+E56</f>
        <v>31898019</v>
      </c>
    </row>
    <row r="58" spans="2:5" ht="14.25" customHeight="1">
      <c r="B58" s="163" t="s">
        <v>159</v>
      </c>
      <c r="C58" s="163"/>
      <c r="D58" s="163"/>
      <c r="E58" s="163"/>
    </row>
    <row r="59" spans="2:5" ht="19.5" customHeight="1">
      <c r="B59" s="88" t="s">
        <v>114</v>
      </c>
      <c r="C59" s="88"/>
      <c r="D59" s="149">
        <v>-685.05</v>
      </c>
      <c r="E59" s="149">
        <v>-948.86</v>
      </c>
    </row>
    <row r="60" spans="2:5" ht="30" customHeight="1">
      <c r="B60" s="88" t="s">
        <v>141</v>
      </c>
      <c r="C60" s="88"/>
      <c r="D60" s="149">
        <v>8589</v>
      </c>
      <c r="E60" s="149">
        <v>10700</v>
      </c>
    </row>
    <row r="61" ht="15.75">
      <c r="B61" s="1"/>
    </row>
    <row r="62" ht="15.75">
      <c r="B62" s="1" t="s">
        <v>148</v>
      </c>
    </row>
    <row r="63" ht="15.75">
      <c r="B63" s="1" t="s">
        <v>42</v>
      </c>
    </row>
    <row r="64" ht="15.75">
      <c r="B64" s="1"/>
    </row>
    <row r="65" ht="15.75">
      <c r="B65" s="1" t="s">
        <v>91</v>
      </c>
    </row>
    <row r="66" ht="15.75">
      <c r="B66" s="1" t="s">
        <v>43</v>
      </c>
    </row>
  </sheetData>
  <sheetProtection/>
  <mergeCells count="16">
    <mergeCell ref="B58:E58"/>
    <mergeCell ref="B19:B20"/>
    <mergeCell ref="C19:C20"/>
    <mergeCell ref="D19:D20"/>
    <mergeCell ref="H5:J5"/>
    <mergeCell ref="H6:J6"/>
    <mergeCell ref="H7:J7"/>
    <mergeCell ref="H8:J8"/>
    <mergeCell ref="C9:E9"/>
    <mergeCell ref="E19:E20"/>
    <mergeCell ref="B2:E2"/>
    <mergeCell ref="B3:E3"/>
    <mergeCell ref="C6:E6"/>
    <mergeCell ref="C7:E7"/>
    <mergeCell ref="B4:E4"/>
    <mergeCell ref="C8:E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5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9.00390625" style="0" customWidth="1"/>
    <col min="2" max="2" width="52.375" style="0" customWidth="1"/>
    <col min="3" max="3" width="10.375" style="0" customWidth="1"/>
    <col min="4" max="4" width="19.375" style="0" customWidth="1"/>
    <col min="5" max="5" width="19.00390625" style="0" customWidth="1"/>
    <col min="16" max="16" width="15.75390625" style="0" customWidth="1"/>
  </cols>
  <sheetData>
    <row r="1" ht="15.75">
      <c r="B1" s="75"/>
    </row>
    <row r="2" ht="15.75">
      <c r="B2" s="1"/>
    </row>
    <row r="3" spans="2:5" ht="18.75">
      <c r="B3" s="160" t="s">
        <v>161</v>
      </c>
      <c r="C3" s="160"/>
      <c r="D3" s="160"/>
      <c r="E3" s="160"/>
    </row>
    <row r="4" spans="2:5" ht="15.75">
      <c r="B4" s="161" t="s">
        <v>153</v>
      </c>
      <c r="C4" s="161"/>
      <c r="D4" s="161"/>
      <c r="E4" s="161"/>
    </row>
    <row r="5" spans="2:5" ht="15.75">
      <c r="B5" s="161"/>
      <c r="C5" s="161"/>
      <c r="D5" s="161"/>
      <c r="E5" s="161"/>
    </row>
    <row r="6" ht="15.75">
      <c r="B6" s="3"/>
    </row>
    <row r="7" spans="2:5" ht="15.75">
      <c r="B7" s="92" t="s">
        <v>116</v>
      </c>
      <c r="C7" s="162" t="s">
        <v>90</v>
      </c>
      <c r="D7" s="162"/>
      <c r="E7" s="162"/>
    </row>
    <row r="8" spans="2:5" ht="15.75">
      <c r="B8" s="92" t="s">
        <v>117</v>
      </c>
      <c r="C8" s="162" t="s">
        <v>160</v>
      </c>
      <c r="D8" s="162"/>
      <c r="E8" s="162"/>
    </row>
    <row r="9" spans="2:5" ht="15.75">
      <c r="B9" s="92" t="s">
        <v>118</v>
      </c>
      <c r="C9" s="162" t="s">
        <v>120</v>
      </c>
      <c r="D9" s="162"/>
      <c r="E9" s="162"/>
    </row>
    <row r="10" spans="2:5" ht="15.75">
      <c r="B10" s="92" t="s">
        <v>119</v>
      </c>
      <c r="C10" s="162" t="s">
        <v>121</v>
      </c>
      <c r="D10" s="162"/>
      <c r="E10" s="162"/>
    </row>
    <row r="11" spans="2:15" ht="16.5" thickBot="1">
      <c r="B11" s="1" t="s">
        <v>44</v>
      </c>
      <c r="D11" s="170" t="s">
        <v>122</v>
      </c>
      <c r="E11" s="170"/>
      <c r="O11" s="1"/>
    </row>
    <row r="12" spans="2:5" ht="36.75" customHeight="1">
      <c r="B12" s="98" t="s">
        <v>45</v>
      </c>
      <c r="C12" s="99" t="s">
        <v>123</v>
      </c>
      <c r="D12" s="99" t="s">
        <v>46</v>
      </c>
      <c r="E12" s="115" t="s">
        <v>47</v>
      </c>
    </row>
    <row r="13" spans="2:5" ht="12.75" customHeight="1" hidden="1">
      <c r="B13" s="100" t="s">
        <v>48</v>
      </c>
      <c r="C13" s="101">
        <v>44</v>
      </c>
      <c r="D13" s="102">
        <v>5388218</v>
      </c>
      <c r="E13" s="116">
        <v>1821162</v>
      </c>
    </row>
    <row r="14" spans="2:5" ht="15">
      <c r="B14" s="100" t="s">
        <v>48</v>
      </c>
      <c r="C14" s="101">
        <v>44</v>
      </c>
      <c r="D14" s="102">
        <v>4072476</v>
      </c>
      <c r="E14" s="116">
        <v>10075160</v>
      </c>
    </row>
    <row r="15" spans="2:5" ht="15">
      <c r="B15" s="100" t="s">
        <v>124</v>
      </c>
      <c r="C15" s="101"/>
      <c r="D15" s="102">
        <v>775678</v>
      </c>
      <c r="E15" s="116">
        <v>519686</v>
      </c>
    </row>
    <row r="16" spans="2:16" ht="15">
      <c r="B16" s="100" t="s">
        <v>125</v>
      </c>
      <c r="C16" s="101"/>
      <c r="D16" s="102">
        <v>499432</v>
      </c>
      <c r="E16" s="116">
        <v>-396255</v>
      </c>
      <c r="M16" s="25"/>
      <c r="N16" s="25"/>
      <c r="O16" s="25"/>
      <c r="P16" s="25"/>
    </row>
    <row r="17" spans="2:16" ht="15">
      <c r="B17" s="100" t="s">
        <v>49</v>
      </c>
      <c r="C17" s="101">
        <v>45</v>
      </c>
      <c r="D17" s="102">
        <v>3590548</v>
      </c>
      <c r="E17" s="116">
        <v>7300698</v>
      </c>
      <c r="M17" s="25"/>
      <c r="N17" s="25"/>
      <c r="O17" s="25"/>
      <c r="P17" s="25"/>
    </row>
    <row r="18" spans="2:16" ht="14.25">
      <c r="B18" s="103" t="s">
        <v>126</v>
      </c>
      <c r="C18" s="104"/>
      <c r="D18" s="150">
        <f>D14+D15+D16-D17</f>
        <v>1757038</v>
      </c>
      <c r="E18" s="151">
        <f>E14-E17+E15+E16</f>
        <v>2897893</v>
      </c>
      <c r="M18" s="25"/>
      <c r="N18" s="123"/>
      <c r="O18" s="119"/>
      <c r="P18" s="124"/>
    </row>
    <row r="19" spans="2:16" ht="30">
      <c r="B19" s="105" t="s">
        <v>163</v>
      </c>
      <c r="C19" s="106">
        <v>46</v>
      </c>
      <c r="D19" s="102">
        <v>3175790</v>
      </c>
      <c r="E19" s="116"/>
      <c r="M19" s="25"/>
      <c r="N19" s="123"/>
      <c r="O19" s="119"/>
      <c r="P19" s="120"/>
    </row>
    <row r="20" spans="2:16" ht="15">
      <c r="B20" s="100" t="s">
        <v>50</v>
      </c>
      <c r="C20" s="106">
        <v>47</v>
      </c>
      <c r="D20" s="102">
        <v>191681</v>
      </c>
      <c r="E20" s="116">
        <f>646985+38482</f>
        <v>685467</v>
      </c>
      <c r="M20" s="25"/>
      <c r="N20" s="123"/>
      <c r="O20" s="119"/>
      <c r="P20" s="125"/>
    </row>
    <row r="21" spans="2:16" ht="15">
      <c r="B21" s="100" t="s">
        <v>127</v>
      </c>
      <c r="C21" s="106">
        <v>48</v>
      </c>
      <c r="D21" s="102">
        <v>258195</v>
      </c>
      <c r="E21" s="116">
        <v>1783248</v>
      </c>
      <c r="M21" s="25"/>
      <c r="N21" s="123"/>
      <c r="O21" s="119"/>
      <c r="P21" s="125"/>
    </row>
    <row r="22" spans="2:16" ht="15">
      <c r="B22" s="100" t="s">
        <v>51</v>
      </c>
      <c r="C22" s="106">
        <v>49</v>
      </c>
      <c r="D22" s="102">
        <f>746005+96891</f>
        <v>842896</v>
      </c>
      <c r="E22" s="116">
        <v>650990</v>
      </c>
      <c r="M22" s="25"/>
      <c r="N22" s="123"/>
      <c r="O22" s="119"/>
      <c r="P22" s="120"/>
    </row>
    <row r="23" spans="2:16" ht="15">
      <c r="B23" s="100" t="s">
        <v>52</v>
      </c>
      <c r="C23" s="106">
        <v>50</v>
      </c>
      <c r="D23" s="152">
        <f>1656924-96891</f>
        <v>1560033</v>
      </c>
      <c r="E23" s="116">
        <f>2258336-200000</f>
        <v>2058336</v>
      </c>
      <c r="M23" s="25"/>
      <c r="N23" s="123"/>
      <c r="O23" s="119"/>
      <c r="P23" s="125"/>
    </row>
    <row r="24" spans="2:16" ht="15">
      <c r="B24" s="100" t="s">
        <v>53</v>
      </c>
      <c r="C24" s="106">
        <v>51</v>
      </c>
      <c r="D24" s="102">
        <v>220626</v>
      </c>
      <c r="E24" s="116">
        <v>71902</v>
      </c>
      <c r="M24" s="25"/>
      <c r="N24" s="123"/>
      <c r="O24" s="119"/>
      <c r="P24" s="120"/>
    </row>
    <row r="25" spans="2:16" ht="14.25">
      <c r="B25" s="103" t="s">
        <v>128</v>
      </c>
      <c r="C25" s="104"/>
      <c r="D25" s="150">
        <f>D18+D19+D20-D21-D22-D23-D24</f>
        <v>2242759</v>
      </c>
      <c r="E25" s="153">
        <f>E18+E19+E20-E21-E22-E23-E24</f>
        <v>-981116</v>
      </c>
      <c r="M25" s="25"/>
      <c r="N25" s="123"/>
      <c r="O25" s="119"/>
      <c r="P25" s="126"/>
    </row>
    <row r="26" spans="2:16" ht="30">
      <c r="B26" s="105" t="s">
        <v>129</v>
      </c>
      <c r="C26" s="106"/>
      <c r="D26" s="102"/>
      <c r="E26" s="116">
        <v>0</v>
      </c>
      <c r="M26" s="25"/>
      <c r="N26" s="127"/>
      <c r="O26" s="128"/>
      <c r="P26" s="129"/>
    </row>
    <row r="27" spans="2:16" ht="14.25">
      <c r="B27" s="103" t="s">
        <v>130</v>
      </c>
      <c r="C27" s="104"/>
      <c r="D27" s="151">
        <f>D25-D26</f>
        <v>2242759</v>
      </c>
      <c r="E27" s="151">
        <f>E25-E26</f>
        <v>-981116</v>
      </c>
      <c r="M27" s="25"/>
      <c r="N27" s="25"/>
      <c r="O27" s="25"/>
      <c r="P27" s="25"/>
    </row>
    <row r="28" spans="2:16" ht="14.25">
      <c r="B28" s="103" t="s">
        <v>131</v>
      </c>
      <c r="C28" s="104"/>
      <c r="D28" s="150"/>
      <c r="E28" s="151"/>
      <c r="M28" s="25"/>
      <c r="N28" s="25"/>
      <c r="O28" s="25"/>
      <c r="P28" s="25"/>
    </row>
    <row r="29" spans="2:16" ht="14.25">
      <c r="B29" s="103" t="s">
        <v>132</v>
      </c>
      <c r="C29" s="104"/>
      <c r="D29" s="150">
        <f>D27-D30</f>
        <v>2116043.1165</v>
      </c>
      <c r="E29" s="150">
        <f>E27-E30</f>
        <v>-979055.6564</v>
      </c>
      <c r="M29" s="25"/>
      <c r="N29" s="25"/>
      <c r="O29" s="25"/>
      <c r="P29" s="25"/>
    </row>
    <row r="30" spans="2:16" ht="14.25">
      <c r="B30" s="122" t="s">
        <v>107</v>
      </c>
      <c r="C30" s="104"/>
      <c r="D30" s="154">
        <f>D27*5.65%</f>
        <v>126715.88350000001</v>
      </c>
      <c r="E30" s="155">
        <f>E27*0.21%</f>
        <v>-2060.3435999999997</v>
      </c>
      <c r="M30" s="25"/>
      <c r="N30" s="25"/>
      <c r="O30" s="25"/>
      <c r="P30" s="25"/>
    </row>
    <row r="31" spans="2:5" ht="14.25">
      <c r="B31" s="122" t="s">
        <v>142</v>
      </c>
      <c r="C31" s="104"/>
      <c r="D31" s="154"/>
      <c r="E31" s="155">
        <v>0</v>
      </c>
    </row>
    <row r="32" spans="2:5" ht="14.25">
      <c r="B32" s="122" t="s">
        <v>143</v>
      </c>
      <c r="C32" s="104"/>
      <c r="D32" s="155">
        <f>D27+D31</f>
        <v>2242759</v>
      </c>
      <c r="E32" s="155">
        <f>E27+E31</f>
        <v>-981116</v>
      </c>
    </row>
    <row r="33" spans="2:5" ht="14.25">
      <c r="B33" s="122" t="s">
        <v>131</v>
      </c>
      <c r="C33" s="104"/>
      <c r="D33" s="154"/>
      <c r="E33" s="155"/>
    </row>
    <row r="34" spans="2:5" ht="14.25">
      <c r="B34" s="122" t="s">
        <v>132</v>
      </c>
      <c r="C34" s="104"/>
      <c r="D34" s="155">
        <f>D32-D35</f>
        <v>2116043.1165</v>
      </c>
      <c r="E34" s="155">
        <f>E32-E35</f>
        <v>-979055.6564</v>
      </c>
    </row>
    <row r="35" spans="2:5" ht="14.25">
      <c r="B35" s="122" t="s">
        <v>107</v>
      </c>
      <c r="C35" s="104"/>
      <c r="D35" s="154">
        <f>D30</f>
        <v>126715.88350000001</v>
      </c>
      <c r="E35" s="154">
        <f>E30</f>
        <v>-2060.3435999999997</v>
      </c>
    </row>
    <row r="36" spans="2:5" ht="15" thickBot="1">
      <c r="B36" s="121" t="s">
        <v>133</v>
      </c>
      <c r="C36" s="118"/>
      <c r="D36" s="156">
        <v>249.51</v>
      </c>
      <c r="E36" s="157">
        <v>-153.75</v>
      </c>
    </row>
    <row r="37" spans="2:5" ht="15" thickBot="1">
      <c r="B37" s="107" t="s">
        <v>134</v>
      </c>
      <c r="C37" s="108"/>
      <c r="D37" s="158">
        <v>212.68</v>
      </c>
      <c r="E37" s="159">
        <v>-132.44</v>
      </c>
    </row>
    <row r="39" spans="2:4" ht="15.75">
      <c r="B39" s="1" t="s">
        <v>135</v>
      </c>
      <c r="C39" s="171"/>
      <c r="D39" s="75" t="s">
        <v>136</v>
      </c>
    </row>
    <row r="40" spans="2:4" ht="15.75">
      <c r="B40" s="75" t="s">
        <v>149</v>
      </c>
      <c r="C40" s="171"/>
      <c r="D40" s="96" t="s">
        <v>105</v>
      </c>
    </row>
    <row r="41" spans="2:4" ht="15.75">
      <c r="B41" s="75" t="s">
        <v>150</v>
      </c>
      <c r="C41" s="3"/>
      <c r="D41" s="75" t="s">
        <v>137</v>
      </c>
    </row>
    <row r="42" spans="2:5" ht="15.75">
      <c r="B42" s="97"/>
      <c r="C42" s="25"/>
      <c r="D42" s="25"/>
      <c r="E42" s="25"/>
    </row>
    <row r="43" spans="2:5" ht="15.75">
      <c r="B43" s="97"/>
      <c r="C43" s="25"/>
      <c r="D43" s="25"/>
      <c r="E43" s="25"/>
    </row>
    <row r="44" spans="2:5" ht="15.75">
      <c r="B44" s="97"/>
      <c r="C44" s="25"/>
      <c r="D44" s="25"/>
      <c r="E44" s="25"/>
    </row>
    <row r="45" spans="2:5" ht="12.75">
      <c r="B45" s="25"/>
      <c r="C45" s="25"/>
      <c r="D45" s="25"/>
      <c r="E45" s="25"/>
    </row>
  </sheetData>
  <sheetProtection/>
  <mergeCells count="9">
    <mergeCell ref="B3:E3"/>
    <mergeCell ref="B4:E4"/>
    <mergeCell ref="B5:E5"/>
    <mergeCell ref="D11:E11"/>
    <mergeCell ref="C39:C40"/>
    <mergeCell ref="C7:E7"/>
    <mergeCell ref="C8:E8"/>
    <mergeCell ref="C9:E9"/>
    <mergeCell ref="C10:E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4"/>
  <sheetViews>
    <sheetView zoomScalePageLayoutView="0" workbookViewId="0" topLeftCell="A1">
      <selection activeCell="D66" sqref="A4:D66"/>
    </sheetView>
  </sheetViews>
  <sheetFormatPr defaultColWidth="9.00390625" defaultRowHeight="12.75"/>
  <cols>
    <col min="1" max="1" width="47.75390625" style="0" customWidth="1"/>
    <col min="2" max="2" width="10.75390625" style="0" customWidth="1"/>
    <col min="3" max="3" width="26.00390625" style="0" customWidth="1"/>
    <col min="4" max="4" width="27.625" style="62" customWidth="1"/>
    <col min="5" max="5" width="0.12890625" style="0" hidden="1" customWidth="1"/>
    <col min="6" max="6" width="8.375" style="0" hidden="1" customWidth="1"/>
    <col min="7" max="7" width="13.25390625" style="0" hidden="1" customWidth="1"/>
    <col min="8" max="8" width="13.125" style="0" hidden="1" customWidth="1"/>
    <col min="9" max="9" width="15.375" style="0" hidden="1" customWidth="1"/>
    <col min="10" max="10" width="13.625" style="0" hidden="1" customWidth="1"/>
    <col min="11" max="11" width="17.00390625" style="0" hidden="1" customWidth="1"/>
    <col min="12" max="12" width="14.875" style="0" hidden="1" customWidth="1"/>
    <col min="13" max="13" width="23.625" style="0" hidden="1" customWidth="1"/>
    <col min="14" max="14" width="9.625" style="0" hidden="1" customWidth="1"/>
    <col min="15" max="15" width="15.125" style="0" hidden="1" customWidth="1"/>
    <col min="16" max="16" width="0.12890625" style="0" hidden="1" customWidth="1"/>
    <col min="17" max="17" width="13.25390625" style="0" hidden="1" customWidth="1"/>
    <col min="18" max="18" width="14.75390625" style="0" hidden="1" customWidth="1"/>
    <col min="19" max="19" width="0.12890625" style="0" hidden="1" customWidth="1"/>
    <col min="20" max="20" width="12.00390625" style="0" hidden="1" customWidth="1"/>
    <col min="21" max="21" width="14.125" style="0" hidden="1" customWidth="1"/>
    <col min="22" max="22" width="13.625" style="0" customWidth="1"/>
    <col min="23" max="23" width="12.00390625" style="0" customWidth="1"/>
    <col min="24" max="24" width="11.125" style="0" customWidth="1"/>
    <col min="25" max="25" width="10.25390625" style="0" customWidth="1"/>
  </cols>
  <sheetData>
    <row r="1" ht="15.75">
      <c r="A1" s="27"/>
    </row>
    <row r="2" ht="15.75">
      <c r="A2" s="75"/>
    </row>
    <row r="3" ht="15.75">
      <c r="A3" s="1"/>
    </row>
    <row r="4" spans="1:4" ht="18.75">
      <c r="A4" s="181" t="s">
        <v>165</v>
      </c>
      <c r="B4" s="181"/>
      <c r="C4" s="181"/>
      <c r="D4" s="181"/>
    </row>
    <row r="5" spans="1:4" ht="15.75">
      <c r="A5" s="182" t="s">
        <v>154</v>
      </c>
      <c r="B5" s="182"/>
      <c r="C5" s="182"/>
      <c r="D5" s="182"/>
    </row>
    <row r="6" spans="1:4" ht="15.75">
      <c r="A6" s="182" t="s">
        <v>164</v>
      </c>
      <c r="B6" s="182"/>
      <c r="C6" s="182"/>
      <c r="D6" s="182"/>
    </row>
    <row r="7" spans="1:4" ht="15.75">
      <c r="A7" s="111"/>
      <c r="B7" s="111"/>
      <c r="C7" s="111"/>
      <c r="D7" s="111"/>
    </row>
    <row r="8" spans="1:4" ht="15.75">
      <c r="A8" s="130" t="s">
        <v>116</v>
      </c>
      <c r="B8" s="185" t="s">
        <v>90</v>
      </c>
      <c r="C8" s="185"/>
      <c r="D8" s="185"/>
    </row>
    <row r="9" spans="1:4" ht="15.75">
      <c r="A9" s="130" t="s">
        <v>117</v>
      </c>
      <c r="B9" s="185" t="s">
        <v>158</v>
      </c>
      <c r="C9" s="185"/>
      <c r="D9" s="185"/>
    </row>
    <row r="10" spans="1:4" ht="15.75">
      <c r="A10" s="130" t="s">
        <v>118</v>
      </c>
      <c r="B10" s="185" t="s">
        <v>120</v>
      </c>
      <c r="C10" s="185"/>
      <c r="D10" s="185"/>
    </row>
    <row r="11" spans="1:4" ht="15.75">
      <c r="A11" s="130" t="s">
        <v>119</v>
      </c>
      <c r="B11" s="185" t="s">
        <v>121</v>
      </c>
      <c r="C11" s="185"/>
      <c r="D11" s="185"/>
    </row>
    <row r="12" spans="1:4" ht="16.5" thickBot="1">
      <c r="A12" s="111"/>
      <c r="B12" s="111"/>
      <c r="C12" s="111"/>
      <c r="D12" s="111"/>
    </row>
    <row r="13" spans="1:21" ht="16.5" customHeight="1" thickBot="1">
      <c r="A13" s="131" t="s">
        <v>54</v>
      </c>
      <c r="B13" s="62"/>
      <c r="C13" s="183" t="s">
        <v>106</v>
      </c>
      <c r="D13" s="184"/>
      <c r="E13" s="28" t="s">
        <v>92</v>
      </c>
      <c r="F13" s="29" t="s">
        <v>93</v>
      </c>
      <c r="G13" s="29" t="s">
        <v>94</v>
      </c>
      <c r="H13" s="30" t="s">
        <v>95</v>
      </c>
      <c r="I13" s="30" t="s">
        <v>96</v>
      </c>
      <c r="J13" s="30" t="s">
        <v>97</v>
      </c>
      <c r="K13" s="30" t="s">
        <v>98</v>
      </c>
      <c r="L13" s="31" t="s">
        <v>99</v>
      </c>
      <c r="M13" s="31" t="s">
        <v>100</v>
      </c>
      <c r="N13" s="177" t="s">
        <v>101</v>
      </c>
      <c r="O13" s="178"/>
      <c r="P13" s="177" t="s">
        <v>102</v>
      </c>
      <c r="Q13" s="179"/>
      <c r="R13" s="172" t="s">
        <v>103</v>
      </c>
      <c r="S13" s="180"/>
      <c r="T13" s="172" t="s">
        <v>104</v>
      </c>
      <c r="U13" s="173"/>
    </row>
    <row r="14" spans="1:21" ht="31.5" customHeight="1" thickBot="1">
      <c r="A14" s="33" t="s">
        <v>45</v>
      </c>
      <c r="B14" s="33" t="s">
        <v>55</v>
      </c>
      <c r="C14" s="33" t="s">
        <v>46</v>
      </c>
      <c r="D14" s="33" t="s">
        <v>56</v>
      </c>
      <c r="E14" s="9" t="s">
        <v>46</v>
      </c>
      <c r="F14" s="9" t="s">
        <v>46</v>
      </c>
      <c r="G14" s="9" t="s">
        <v>46</v>
      </c>
      <c r="H14" s="9" t="s">
        <v>46</v>
      </c>
      <c r="I14" s="32" t="s">
        <v>46</v>
      </c>
      <c r="J14" s="33" t="s">
        <v>46</v>
      </c>
      <c r="K14" s="32" t="s">
        <v>46</v>
      </c>
      <c r="L14" s="32" t="s">
        <v>46</v>
      </c>
      <c r="M14" s="32" t="s">
        <v>46</v>
      </c>
      <c r="N14" s="32" t="s">
        <v>46</v>
      </c>
      <c r="O14" s="32" t="s">
        <v>56</v>
      </c>
      <c r="P14" s="34" t="s">
        <v>46</v>
      </c>
      <c r="Q14" s="35" t="s">
        <v>56</v>
      </c>
      <c r="R14" s="34" t="s">
        <v>46</v>
      </c>
      <c r="S14" s="36" t="s">
        <v>56</v>
      </c>
      <c r="T14" s="37" t="s">
        <v>46</v>
      </c>
      <c r="U14" s="38" t="s">
        <v>56</v>
      </c>
    </row>
    <row r="15" spans="1:21" ht="15.75" customHeight="1" thickBot="1">
      <c r="A15" s="174" t="s">
        <v>57</v>
      </c>
      <c r="B15" s="175"/>
      <c r="C15" s="175"/>
      <c r="D15" s="176"/>
      <c r="L15" s="4"/>
      <c r="M15" s="4"/>
      <c r="N15" s="4"/>
      <c r="O15" s="4"/>
      <c r="P15" s="21"/>
      <c r="Q15" s="39"/>
      <c r="R15" s="40"/>
      <c r="S15" s="41"/>
      <c r="T15" s="42"/>
      <c r="U15" s="43"/>
    </row>
    <row r="16" spans="1:21" ht="15.75" thickBot="1">
      <c r="A16" s="24" t="s">
        <v>58</v>
      </c>
      <c r="B16" s="24">
        <v>10</v>
      </c>
      <c r="C16" s="95">
        <f>C18+C19+C20+C21+C23+C22</f>
        <v>9662321</v>
      </c>
      <c r="D16" s="95">
        <f>D18+D19+D20+D21+D23+D22</f>
        <v>11099353</v>
      </c>
      <c r="E16" s="24">
        <f aca="true" t="shared" si="0" ref="E16:U16">E18+E19+E20+E21+E23</f>
        <v>5294070</v>
      </c>
      <c r="F16" s="24">
        <f t="shared" si="0"/>
        <v>0</v>
      </c>
      <c r="G16" s="24">
        <f t="shared" si="0"/>
        <v>0</v>
      </c>
      <c r="H16" s="24">
        <f t="shared" si="0"/>
        <v>120</v>
      </c>
      <c r="I16" s="24">
        <f t="shared" si="0"/>
        <v>8850</v>
      </c>
      <c r="J16" s="24">
        <f t="shared" si="0"/>
        <v>1665307</v>
      </c>
      <c r="K16" s="24">
        <f t="shared" si="0"/>
        <v>4417</v>
      </c>
      <c r="L16" s="24">
        <f t="shared" si="0"/>
        <v>136830</v>
      </c>
      <c r="M16" s="24">
        <f t="shared" si="0"/>
        <v>296235</v>
      </c>
      <c r="N16" s="44">
        <f t="shared" si="0"/>
        <v>0</v>
      </c>
      <c r="O16" s="4">
        <f t="shared" si="0"/>
        <v>0</v>
      </c>
      <c r="P16" s="45">
        <f t="shared" si="0"/>
        <v>0</v>
      </c>
      <c r="Q16" s="46">
        <f t="shared" si="0"/>
        <v>0</v>
      </c>
      <c r="R16" s="47">
        <f t="shared" si="0"/>
        <v>0</v>
      </c>
      <c r="S16" s="48">
        <f t="shared" si="0"/>
        <v>0</v>
      </c>
      <c r="T16" s="49">
        <f t="shared" si="0"/>
        <v>0</v>
      </c>
      <c r="U16" s="15">
        <f t="shared" si="0"/>
        <v>0</v>
      </c>
    </row>
    <row r="17" spans="1:21" ht="15.75" thickBot="1">
      <c r="A17" s="24" t="s">
        <v>59</v>
      </c>
      <c r="B17" s="24" t="s">
        <v>6</v>
      </c>
      <c r="C17" s="93"/>
      <c r="D17" s="93"/>
      <c r="E17" s="24"/>
      <c r="F17" s="24"/>
      <c r="G17" s="24"/>
      <c r="H17" s="24"/>
      <c r="I17" s="24"/>
      <c r="J17" s="24"/>
      <c r="K17" s="24"/>
      <c r="L17" s="24"/>
      <c r="M17" s="24"/>
      <c r="N17" s="44"/>
      <c r="O17" s="4"/>
      <c r="P17" s="45"/>
      <c r="Q17" s="39"/>
      <c r="R17" s="50"/>
      <c r="S17" s="51"/>
      <c r="T17" s="52"/>
      <c r="U17" s="53"/>
    </row>
    <row r="18" spans="1:21" ht="15.75" thickBot="1">
      <c r="A18" s="24" t="s">
        <v>60</v>
      </c>
      <c r="B18" s="24">
        <v>11</v>
      </c>
      <c r="C18" s="93">
        <v>2992330</v>
      </c>
      <c r="D18" s="93">
        <v>7576190</v>
      </c>
      <c r="E18" s="24">
        <v>1114848</v>
      </c>
      <c r="F18" s="24"/>
      <c r="G18" s="24"/>
      <c r="H18" s="24"/>
      <c r="I18" s="24">
        <v>800</v>
      </c>
      <c r="J18" s="24">
        <v>607</v>
      </c>
      <c r="K18" s="24">
        <v>906</v>
      </c>
      <c r="L18" s="24">
        <v>3408</v>
      </c>
      <c r="M18" s="24">
        <v>23183</v>
      </c>
      <c r="N18" s="44"/>
      <c r="O18" s="4"/>
      <c r="P18" s="45"/>
      <c r="Q18" s="39"/>
      <c r="R18" s="54"/>
      <c r="S18" s="55"/>
      <c r="T18" s="56"/>
      <c r="U18" s="22"/>
    </row>
    <row r="19" spans="1:21" ht="15.75" thickBot="1">
      <c r="A19" s="24" t="s">
        <v>61</v>
      </c>
      <c r="B19" s="24">
        <v>12</v>
      </c>
      <c r="C19" s="93">
        <v>34137</v>
      </c>
      <c r="D19" s="93">
        <v>146982</v>
      </c>
      <c r="E19" s="24"/>
      <c r="F19" s="24"/>
      <c r="G19" s="24"/>
      <c r="H19" s="24"/>
      <c r="I19" s="24"/>
      <c r="J19" s="24">
        <v>93</v>
      </c>
      <c r="K19" s="24"/>
      <c r="L19" s="24"/>
      <c r="M19" s="24"/>
      <c r="N19" s="44"/>
      <c r="O19" s="4"/>
      <c r="P19" s="45"/>
      <c r="Q19" s="39"/>
      <c r="R19" s="54"/>
      <c r="S19" s="55"/>
      <c r="T19" s="56"/>
      <c r="U19" s="22"/>
    </row>
    <row r="20" spans="1:21" ht="15.75" thickBot="1">
      <c r="A20" s="24" t="s">
        <v>62</v>
      </c>
      <c r="B20" s="24">
        <v>13</v>
      </c>
      <c r="C20" s="93">
        <v>4502872</v>
      </c>
      <c r="D20" s="93">
        <v>1993890</v>
      </c>
      <c r="E20" s="24"/>
      <c r="F20" s="24"/>
      <c r="G20" s="24"/>
      <c r="H20" s="24"/>
      <c r="I20" s="24">
        <v>7594</v>
      </c>
      <c r="J20" s="24">
        <v>1664475</v>
      </c>
      <c r="K20" s="24">
        <v>3367</v>
      </c>
      <c r="L20" s="24">
        <v>133163</v>
      </c>
      <c r="M20" s="24">
        <v>245286</v>
      </c>
      <c r="N20" s="44"/>
      <c r="O20" s="4"/>
      <c r="P20" s="45"/>
      <c r="Q20" s="39"/>
      <c r="R20" s="54"/>
      <c r="S20" s="55"/>
      <c r="T20" s="56"/>
      <c r="U20" s="22"/>
    </row>
    <row r="21" spans="1:21" ht="15.75" thickBot="1">
      <c r="A21" s="24" t="s">
        <v>144</v>
      </c>
      <c r="B21" s="24">
        <v>14</v>
      </c>
      <c r="C21" s="93">
        <v>434644</v>
      </c>
      <c r="D21" s="93">
        <v>452959</v>
      </c>
      <c r="E21" s="24"/>
      <c r="F21" s="24"/>
      <c r="G21" s="24"/>
      <c r="H21" s="24"/>
      <c r="I21" s="24"/>
      <c r="J21" s="24"/>
      <c r="K21" s="24"/>
      <c r="L21" s="24"/>
      <c r="M21" s="24"/>
      <c r="N21" s="44"/>
      <c r="O21" s="4"/>
      <c r="P21" s="45"/>
      <c r="Q21" s="39"/>
      <c r="R21" s="54"/>
      <c r="S21" s="55"/>
      <c r="T21" s="56"/>
      <c r="U21" s="22"/>
    </row>
    <row r="22" spans="1:21" ht="15.75" thickBot="1">
      <c r="A22" s="24" t="s">
        <v>145</v>
      </c>
      <c r="B22" s="24"/>
      <c r="C22" s="93">
        <v>482070</v>
      </c>
      <c r="D22" s="93">
        <v>581168</v>
      </c>
      <c r="E22" s="24"/>
      <c r="F22" s="24"/>
      <c r="G22" s="24"/>
      <c r="H22" s="24"/>
      <c r="I22" s="24"/>
      <c r="J22" s="24"/>
      <c r="K22" s="24"/>
      <c r="L22" s="24"/>
      <c r="M22" s="24"/>
      <c r="N22" s="44"/>
      <c r="O22" s="4"/>
      <c r="P22" s="45"/>
      <c r="Q22" s="39"/>
      <c r="R22" s="132"/>
      <c r="S22" s="133"/>
      <c r="T22" s="59"/>
      <c r="U22" s="42"/>
    </row>
    <row r="23" spans="1:21" ht="15.75" thickBot="1">
      <c r="A23" s="24" t="s">
        <v>63</v>
      </c>
      <c r="B23" s="24">
        <v>15</v>
      </c>
      <c r="C23" s="93">
        <v>1216268</v>
      </c>
      <c r="D23" s="93">
        <v>348164</v>
      </c>
      <c r="E23" s="24">
        <v>4179222</v>
      </c>
      <c r="F23" s="24"/>
      <c r="G23" s="24"/>
      <c r="H23" s="24">
        <v>120</v>
      </c>
      <c r="I23" s="24">
        <v>456</v>
      </c>
      <c r="J23" s="24">
        <v>132</v>
      </c>
      <c r="K23" s="24">
        <v>144</v>
      </c>
      <c r="L23" s="24">
        <v>259</v>
      </c>
      <c r="M23" s="24">
        <v>27766</v>
      </c>
      <c r="N23" s="44"/>
      <c r="O23" s="4"/>
      <c r="P23" s="45"/>
      <c r="Q23" s="39"/>
      <c r="R23" s="57"/>
      <c r="S23" s="58"/>
      <c r="T23" s="59"/>
      <c r="U23" s="42"/>
    </row>
    <row r="24" spans="1:21" ht="15.75" thickBot="1">
      <c r="A24" s="24" t="s">
        <v>64</v>
      </c>
      <c r="B24" s="24">
        <v>20</v>
      </c>
      <c r="C24" s="95">
        <f>C26+C27+C28+C29+C30+C31+C33+C32</f>
        <v>9021976</v>
      </c>
      <c r="D24" s="95">
        <f>D26+D27+D28+D29+D30+D31+D33</f>
        <v>6978158</v>
      </c>
      <c r="E24" s="24">
        <f aca="true" t="shared" si="1" ref="E24:U24">E26+E27+E28+E29+E30+E31+E33</f>
        <v>5871709</v>
      </c>
      <c r="F24" s="24">
        <f t="shared" si="1"/>
        <v>0</v>
      </c>
      <c r="G24" s="24">
        <f t="shared" si="1"/>
        <v>0</v>
      </c>
      <c r="H24" s="24">
        <f t="shared" si="1"/>
        <v>4529</v>
      </c>
      <c r="I24" s="24">
        <f t="shared" si="1"/>
        <v>8882</v>
      </c>
      <c r="J24" s="24">
        <f t="shared" si="1"/>
        <v>1662765</v>
      </c>
      <c r="K24" s="24">
        <f t="shared" si="1"/>
        <v>5115</v>
      </c>
      <c r="L24" s="24">
        <f t="shared" si="1"/>
        <v>137424</v>
      </c>
      <c r="M24" s="24">
        <f t="shared" si="1"/>
        <v>62284</v>
      </c>
      <c r="N24" s="44">
        <f t="shared" si="1"/>
        <v>0</v>
      </c>
      <c r="O24" s="4">
        <f t="shared" si="1"/>
        <v>0</v>
      </c>
      <c r="P24" s="45">
        <f t="shared" si="1"/>
        <v>0</v>
      </c>
      <c r="Q24" s="46">
        <f t="shared" si="1"/>
        <v>0</v>
      </c>
      <c r="R24" s="47">
        <f t="shared" si="1"/>
        <v>0</v>
      </c>
      <c r="S24" s="48">
        <f t="shared" si="1"/>
        <v>0</v>
      </c>
      <c r="T24" s="49">
        <f t="shared" si="1"/>
        <v>0</v>
      </c>
      <c r="U24" s="15">
        <f t="shared" si="1"/>
        <v>0</v>
      </c>
    </row>
    <row r="25" spans="1:21" ht="15.75" thickBot="1">
      <c r="A25" s="24" t="s">
        <v>59</v>
      </c>
      <c r="B25" s="24" t="s">
        <v>6</v>
      </c>
      <c r="C25" s="93"/>
      <c r="D25" s="93"/>
      <c r="E25" s="24"/>
      <c r="F25" s="24"/>
      <c r="G25" s="24"/>
      <c r="H25" s="24"/>
      <c r="I25" s="24"/>
      <c r="J25" s="24"/>
      <c r="K25" s="24"/>
      <c r="L25" s="24"/>
      <c r="M25" s="24"/>
      <c r="N25" s="44"/>
      <c r="O25" s="4"/>
      <c r="P25" s="45"/>
      <c r="Q25" s="39"/>
      <c r="R25" s="50"/>
      <c r="S25" s="51"/>
      <c r="T25" s="52"/>
      <c r="U25" s="53"/>
    </row>
    <row r="26" spans="1:21" ht="15.75" thickBot="1">
      <c r="A26" s="24" t="s">
        <v>65</v>
      </c>
      <c r="B26" s="24">
        <v>21</v>
      </c>
      <c r="C26" s="93">
        <v>4003703</v>
      </c>
      <c r="D26" s="93">
        <v>1058384</v>
      </c>
      <c r="E26" s="24">
        <v>1435041</v>
      </c>
      <c r="F26" s="24"/>
      <c r="G26" s="24"/>
      <c r="H26" s="24"/>
      <c r="I26" s="24">
        <v>1112</v>
      </c>
      <c r="J26" s="24">
        <v>94895</v>
      </c>
      <c r="K26" s="24">
        <v>1243</v>
      </c>
      <c r="L26" s="24">
        <v>127029</v>
      </c>
      <c r="M26" s="24">
        <v>686</v>
      </c>
      <c r="N26" s="44"/>
      <c r="O26" s="4"/>
      <c r="P26" s="45"/>
      <c r="Q26" s="39"/>
      <c r="R26" s="54"/>
      <c r="S26" s="55"/>
      <c r="T26" s="56"/>
      <c r="U26" s="22"/>
    </row>
    <row r="27" spans="1:21" ht="15.75" thickBot="1">
      <c r="A27" s="24" t="s">
        <v>66</v>
      </c>
      <c r="B27" s="24">
        <v>22</v>
      </c>
      <c r="C27" s="93">
        <v>2336703</v>
      </c>
      <c r="D27" s="93">
        <v>3938152</v>
      </c>
      <c r="E27" s="24">
        <v>3862755</v>
      </c>
      <c r="F27" s="24"/>
      <c r="G27" s="24"/>
      <c r="H27" s="24"/>
      <c r="I27" s="24">
        <v>539</v>
      </c>
      <c r="J27" s="24"/>
      <c r="K27" s="24">
        <v>186</v>
      </c>
      <c r="L27" s="24"/>
      <c r="M27" s="24">
        <v>13075</v>
      </c>
      <c r="N27" s="44"/>
      <c r="O27" s="4"/>
      <c r="P27" s="45"/>
      <c r="Q27" s="39"/>
      <c r="R27" s="54"/>
      <c r="S27" s="55"/>
      <c r="T27" s="56"/>
      <c r="U27" s="22"/>
    </row>
    <row r="28" spans="1:21" ht="15.75" thickBot="1">
      <c r="A28" s="24" t="s">
        <v>67</v>
      </c>
      <c r="B28" s="24">
        <v>23</v>
      </c>
      <c r="C28" s="93">
        <v>647284</v>
      </c>
      <c r="D28" s="93">
        <v>758861</v>
      </c>
      <c r="E28" s="24">
        <v>16867</v>
      </c>
      <c r="F28" s="24"/>
      <c r="G28" s="24"/>
      <c r="H28" s="24">
        <v>638</v>
      </c>
      <c r="I28" s="24">
        <v>3252</v>
      </c>
      <c r="J28" s="24">
        <v>4751</v>
      </c>
      <c r="K28" s="24">
        <v>1432</v>
      </c>
      <c r="L28" s="24">
        <v>3213</v>
      </c>
      <c r="M28" s="24">
        <v>6053</v>
      </c>
      <c r="N28" s="44"/>
      <c r="O28" s="4"/>
      <c r="P28" s="45"/>
      <c r="Q28" s="39"/>
      <c r="R28" s="54"/>
      <c r="S28" s="55"/>
      <c r="T28" s="56"/>
      <c r="U28" s="22"/>
    </row>
    <row r="29" spans="1:21" ht="15.75" thickBot="1">
      <c r="A29" s="24" t="s">
        <v>68</v>
      </c>
      <c r="B29" s="24">
        <v>24</v>
      </c>
      <c r="C29" s="93">
        <v>538060</v>
      </c>
      <c r="D29" s="93">
        <v>325410</v>
      </c>
      <c r="E29" s="24">
        <v>515685</v>
      </c>
      <c r="F29" s="24"/>
      <c r="G29" s="24"/>
      <c r="H29" s="24"/>
      <c r="I29" s="24"/>
      <c r="J29" s="24"/>
      <c r="K29" s="24"/>
      <c r="L29" s="24"/>
      <c r="M29" s="24"/>
      <c r="N29" s="44"/>
      <c r="O29" s="4"/>
      <c r="P29" s="45"/>
      <c r="Q29" s="39"/>
      <c r="R29" s="54"/>
      <c r="S29" s="55"/>
      <c r="T29" s="56"/>
      <c r="U29" s="22"/>
    </row>
    <row r="30" spans="1:21" ht="15.75" thickBot="1">
      <c r="A30" s="24" t="s">
        <v>69</v>
      </c>
      <c r="B30" s="24">
        <v>25</v>
      </c>
      <c r="C30" s="93">
        <v>34863</v>
      </c>
      <c r="D30" s="93">
        <v>20285</v>
      </c>
      <c r="E30" s="24">
        <v>1791</v>
      </c>
      <c r="F30" s="24"/>
      <c r="G30" s="24"/>
      <c r="H30" s="24"/>
      <c r="I30" s="24"/>
      <c r="J30" s="24">
        <v>724</v>
      </c>
      <c r="K30" s="24"/>
      <c r="L30" s="24"/>
      <c r="M30" s="24">
        <v>3062</v>
      </c>
      <c r="N30" s="44"/>
      <c r="O30" s="4"/>
      <c r="P30" s="45"/>
      <c r="Q30" s="39"/>
      <c r="R30" s="54"/>
      <c r="S30" s="55"/>
      <c r="T30" s="56"/>
      <c r="U30" s="22"/>
    </row>
    <row r="31" spans="1:21" ht="15.75" thickBot="1">
      <c r="A31" s="24" t="s">
        <v>70</v>
      </c>
      <c r="B31" s="24">
        <v>26</v>
      </c>
      <c r="C31" s="93">
        <v>347708</v>
      </c>
      <c r="D31" s="93">
        <v>408283</v>
      </c>
      <c r="E31" s="24">
        <v>16376</v>
      </c>
      <c r="F31" s="24"/>
      <c r="G31" s="24"/>
      <c r="H31" s="24"/>
      <c r="I31" s="24">
        <v>1942</v>
      </c>
      <c r="J31" s="24">
        <v>11950</v>
      </c>
      <c r="K31" s="24">
        <v>677</v>
      </c>
      <c r="L31" s="24">
        <v>6451</v>
      </c>
      <c r="M31" s="24">
        <v>10436</v>
      </c>
      <c r="N31" s="44"/>
      <c r="O31" s="4"/>
      <c r="P31" s="45"/>
      <c r="Q31" s="39"/>
      <c r="R31" s="54"/>
      <c r="S31" s="55"/>
      <c r="T31" s="56"/>
      <c r="U31" s="22"/>
    </row>
    <row r="32" spans="1:21" ht="15.75" thickBot="1">
      <c r="A32" s="24" t="s">
        <v>146</v>
      </c>
      <c r="B32" s="24"/>
      <c r="C32" s="93">
        <v>409238</v>
      </c>
      <c r="D32" s="93">
        <v>1698297</v>
      </c>
      <c r="E32" s="24"/>
      <c r="F32" s="24"/>
      <c r="G32" s="24"/>
      <c r="H32" s="24"/>
      <c r="I32" s="24"/>
      <c r="J32" s="24"/>
      <c r="K32" s="24"/>
      <c r="L32" s="24"/>
      <c r="M32" s="24"/>
      <c r="N32" s="44"/>
      <c r="O32" s="4"/>
      <c r="P32" s="45"/>
      <c r="Q32" s="39"/>
      <c r="R32" s="132"/>
      <c r="S32" s="133"/>
      <c r="T32" s="60"/>
      <c r="U32" s="22"/>
    </row>
    <row r="33" spans="1:21" ht="15.75" thickBot="1">
      <c r="A33" s="24" t="s">
        <v>71</v>
      </c>
      <c r="B33" s="24">
        <v>27</v>
      </c>
      <c r="C33" s="93">
        <v>704417</v>
      </c>
      <c r="D33" s="93">
        <v>468783</v>
      </c>
      <c r="E33" s="24">
        <v>23194</v>
      </c>
      <c r="F33" s="24"/>
      <c r="G33" s="24"/>
      <c r="H33" s="24">
        <v>3891</v>
      </c>
      <c r="I33" s="24">
        <v>2037</v>
      </c>
      <c r="J33" s="24">
        <v>1550445</v>
      </c>
      <c r="K33" s="24">
        <v>1577</v>
      </c>
      <c r="L33" s="24">
        <v>731</v>
      </c>
      <c r="M33" s="24">
        <v>28972</v>
      </c>
      <c r="N33" s="44"/>
      <c r="O33" s="4"/>
      <c r="P33" s="45"/>
      <c r="Q33" s="39"/>
      <c r="R33" s="57"/>
      <c r="S33" s="58"/>
      <c r="T33" s="60"/>
      <c r="U33" s="22"/>
    </row>
    <row r="34" spans="1:21" ht="43.5" thickBot="1">
      <c r="A34" s="94" t="s">
        <v>72</v>
      </c>
      <c r="B34" s="94">
        <v>30</v>
      </c>
      <c r="C34" s="95">
        <f>C16-C24</f>
        <v>640345</v>
      </c>
      <c r="D34" s="95">
        <f>D16-D24</f>
        <v>4121195</v>
      </c>
      <c r="E34" s="24">
        <f aca="true" t="shared" si="2" ref="E34:U34">E16-E24</f>
        <v>-577639</v>
      </c>
      <c r="F34" s="24">
        <f t="shared" si="2"/>
        <v>0</v>
      </c>
      <c r="G34" s="24">
        <f t="shared" si="2"/>
        <v>0</v>
      </c>
      <c r="H34" s="24">
        <f t="shared" si="2"/>
        <v>-4409</v>
      </c>
      <c r="I34" s="24">
        <f t="shared" si="2"/>
        <v>-32</v>
      </c>
      <c r="J34" s="24">
        <f t="shared" si="2"/>
        <v>2542</v>
      </c>
      <c r="K34" s="24">
        <f t="shared" si="2"/>
        <v>-698</v>
      </c>
      <c r="L34" s="24">
        <f t="shared" si="2"/>
        <v>-594</v>
      </c>
      <c r="M34" s="24">
        <f t="shared" si="2"/>
        <v>233951</v>
      </c>
      <c r="N34" s="44">
        <f t="shared" si="2"/>
        <v>0</v>
      </c>
      <c r="O34" s="4">
        <f t="shared" si="2"/>
        <v>0</v>
      </c>
      <c r="P34" s="45">
        <f t="shared" si="2"/>
        <v>0</v>
      </c>
      <c r="Q34" s="46">
        <f t="shared" si="2"/>
        <v>0</v>
      </c>
      <c r="R34" s="47">
        <f t="shared" si="2"/>
        <v>0</v>
      </c>
      <c r="S34" s="48">
        <f t="shared" si="2"/>
        <v>0</v>
      </c>
      <c r="T34" s="61">
        <f t="shared" si="2"/>
        <v>0</v>
      </c>
      <c r="U34" s="23">
        <f t="shared" si="2"/>
        <v>0</v>
      </c>
    </row>
    <row r="35" spans="1:21" ht="15.75" customHeight="1" thickBot="1">
      <c r="A35" s="174" t="s">
        <v>73</v>
      </c>
      <c r="B35" s="175"/>
      <c r="C35" s="175"/>
      <c r="D35" s="176"/>
      <c r="E35" s="62"/>
      <c r="F35" s="62"/>
      <c r="G35" s="62"/>
      <c r="H35" s="62"/>
      <c r="I35" s="62"/>
      <c r="J35" s="62"/>
      <c r="K35" s="62"/>
      <c r="L35" s="24"/>
      <c r="M35" s="24"/>
      <c r="N35" s="44"/>
      <c r="O35" s="4"/>
      <c r="P35" s="45"/>
      <c r="Q35" s="39"/>
      <c r="R35" s="50"/>
      <c r="S35" s="51"/>
      <c r="T35" s="52"/>
      <c r="U35" s="53"/>
    </row>
    <row r="36" spans="1:21" ht="15.75" thickBot="1">
      <c r="A36" s="24" t="s">
        <v>58</v>
      </c>
      <c r="B36" s="24">
        <v>40</v>
      </c>
      <c r="C36" s="95">
        <f>C38+C39</f>
        <v>47226</v>
      </c>
      <c r="D36" s="95">
        <f>D38+D39</f>
        <v>33796</v>
      </c>
      <c r="E36" s="24" t="e">
        <f>E38+#REF!+#REF!+#REF!+#REF!+#REF!+E39</f>
        <v>#REF!</v>
      </c>
      <c r="F36" s="24" t="e">
        <f>F38+#REF!+#REF!+#REF!+#REF!+#REF!+F39</f>
        <v>#REF!</v>
      </c>
      <c r="G36" s="24" t="e">
        <f>G38+#REF!+#REF!+#REF!+#REF!+#REF!+G39</f>
        <v>#REF!</v>
      </c>
      <c r="H36" s="24" t="e">
        <f>H38+#REF!+#REF!+#REF!+#REF!+#REF!+H39</f>
        <v>#REF!</v>
      </c>
      <c r="I36" s="24" t="e">
        <f>I38+#REF!+#REF!+#REF!+#REF!+#REF!+I39</f>
        <v>#REF!</v>
      </c>
      <c r="J36" s="24" t="e">
        <f>J38+#REF!+#REF!+#REF!+#REF!+#REF!+J39</f>
        <v>#REF!</v>
      </c>
      <c r="K36" s="24" t="e">
        <f>K38+#REF!+#REF!+#REF!+#REF!+#REF!+K39</f>
        <v>#REF!</v>
      </c>
      <c r="L36" s="24" t="e">
        <f>L38+#REF!+#REF!+#REF!+#REF!+#REF!+L39</f>
        <v>#REF!</v>
      </c>
      <c r="M36" s="24" t="e">
        <f>M38+#REF!+#REF!+#REF!+#REF!+#REF!+M39</f>
        <v>#REF!</v>
      </c>
      <c r="N36" s="44" t="e">
        <f>N38+#REF!+#REF!+#REF!+#REF!+#REF!+N39</f>
        <v>#REF!</v>
      </c>
      <c r="O36" s="4" t="e">
        <f>O38+#REF!+#REF!+#REF!+#REF!+#REF!+O39</f>
        <v>#REF!</v>
      </c>
      <c r="P36" s="44" t="e">
        <f>P38+#REF!+#REF!+#REF!+#REF!+#REF!+P39</f>
        <v>#REF!</v>
      </c>
      <c r="Q36" s="4" t="e">
        <f>Q38+#REF!+#REF!+#REF!+#REF!+#REF!+Q39</f>
        <v>#REF!</v>
      </c>
      <c r="R36" s="44" t="e">
        <f>R38+#REF!+#REF!+#REF!+#REF!+#REF!+R39</f>
        <v>#REF!</v>
      </c>
      <c r="S36" s="4" t="e">
        <f>S38+#REF!+#REF!+#REF!+#REF!+#REF!+S39</f>
        <v>#REF!</v>
      </c>
      <c r="T36" s="44" t="e">
        <f>T38+#REF!+#REF!+#REF!+#REF!+#REF!+T39</f>
        <v>#REF!</v>
      </c>
      <c r="U36" s="4" t="e">
        <f>U38+#REF!+#REF!+#REF!+#REF!+#REF!+U39</f>
        <v>#REF!</v>
      </c>
    </row>
    <row r="37" spans="1:21" ht="15.75" thickBot="1">
      <c r="A37" s="24" t="s">
        <v>59</v>
      </c>
      <c r="B37" s="24" t="s">
        <v>6</v>
      </c>
      <c r="C37" s="93"/>
      <c r="D37" s="93"/>
      <c r="E37" s="24"/>
      <c r="F37" s="24"/>
      <c r="G37" s="24"/>
      <c r="H37" s="24"/>
      <c r="I37" s="24"/>
      <c r="J37" s="24"/>
      <c r="K37" s="24"/>
      <c r="L37" s="24"/>
      <c r="M37" s="24"/>
      <c r="N37" s="44"/>
      <c r="O37" s="4"/>
      <c r="P37" s="45"/>
      <c r="Q37" s="39"/>
      <c r="R37" s="54"/>
      <c r="S37" s="55"/>
      <c r="T37" s="56"/>
      <c r="U37" s="22"/>
    </row>
    <row r="38" spans="1:21" ht="15.75" thickBot="1">
      <c r="A38" s="24" t="s">
        <v>74</v>
      </c>
      <c r="B38" s="24">
        <v>41</v>
      </c>
      <c r="C38" s="93">
        <v>46846</v>
      </c>
      <c r="D38" s="93">
        <v>25262</v>
      </c>
      <c r="E38" s="24"/>
      <c r="F38" s="24"/>
      <c r="G38" s="24"/>
      <c r="H38" s="24"/>
      <c r="I38" s="24"/>
      <c r="J38" s="24"/>
      <c r="K38" s="24"/>
      <c r="L38" s="24"/>
      <c r="M38" s="24"/>
      <c r="N38" s="44"/>
      <c r="O38" s="4"/>
      <c r="P38" s="45"/>
      <c r="Q38" s="39"/>
      <c r="R38" s="54"/>
      <c r="S38" s="55"/>
      <c r="T38" s="56"/>
      <c r="U38" s="22"/>
    </row>
    <row r="39" spans="1:21" ht="15.75" thickBot="1">
      <c r="A39" s="24" t="s">
        <v>63</v>
      </c>
      <c r="B39" s="24">
        <v>47</v>
      </c>
      <c r="C39" s="93">
        <v>380</v>
      </c>
      <c r="D39" s="93">
        <v>8534</v>
      </c>
      <c r="E39" s="24"/>
      <c r="F39" s="24"/>
      <c r="G39" s="24"/>
      <c r="H39" s="24"/>
      <c r="I39" s="24"/>
      <c r="J39" s="24"/>
      <c r="K39" s="24"/>
      <c r="L39" s="24"/>
      <c r="M39" s="24"/>
      <c r="N39" s="44"/>
      <c r="O39" s="4"/>
      <c r="P39" s="45"/>
      <c r="Q39" s="39"/>
      <c r="R39" s="52"/>
      <c r="S39" s="63"/>
      <c r="T39" s="56"/>
      <c r="U39" s="22"/>
    </row>
    <row r="40" spans="1:21" ht="15.75" thickBot="1">
      <c r="A40" s="24" t="s">
        <v>64</v>
      </c>
      <c r="B40" s="24">
        <v>50</v>
      </c>
      <c r="C40" s="95">
        <f>C42+C43+C44</f>
        <v>1826360</v>
      </c>
      <c r="D40" s="95">
        <f>D42+D43+D44</f>
        <v>749328</v>
      </c>
      <c r="E40" s="24" t="e">
        <f>E42+E43+E44+#REF!+#REF!+#REF!+#REF!</f>
        <v>#REF!</v>
      </c>
      <c r="F40" s="24" t="e">
        <f>F42+F43+F44+#REF!+#REF!+#REF!+#REF!</f>
        <v>#REF!</v>
      </c>
      <c r="G40" s="24" t="e">
        <f>G42+G43+G44+#REF!+#REF!+#REF!+#REF!</f>
        <v>#REF!</v>
      </c>
      <c r="H40" s="24" t="e">
        <f>H42+H43+H44+#REF!+#REF!+#REF!+#REF!</f>
        <v>#REF!</v>
      </c>
      <c r="I40" s="24" t="e">
        <f>I42+I43+I44+#REF!+#REF!+#REF!+#REF!</f>
        <v>#REF!</v>
      </c>
      <c r="J40" s="24" t="e">
        <f>J42+J43+J44+#REF!+#REF!+#REF!+#REF!</f>
        <v>#REF!</v>
      </c>
      <c r="K40" s="24" t="e">
        <f>K42+K43+K44+#REF!+#REF!+#REF!+#REF!</f>
        <v>#REF!</v>
      </c>
      <c r="L40" s="24" t="e">
        <f>L42+L43+L44+#REF!+#REF!+#REF!+#REF!</f>
        <v>#REF!</v>
      </c>
      <c r="M40" s="24" t="e">
        <f>M42+M43+M44+#REF!+#REF!+#REF!+#REF!</f>
        <v>#REF!</v>
      </c>
      <c r="N40" s="44" t="e">
        <f>N42+N43+N44+#REF!+#REF!+#REF!+#REF!</f>
        <v>#REF!</v>
      </c>
      <c r="O40" s="4" t="e">
        <f>O42+O43+O44+#REF!+#REF!+#REF!+#REF!</f>
        <v>#REF!</v>
      </c>
      <c r="P40" s="45" t="e">
        <f>P42+P43+P44+#REF!+#REF!+#REF!+#REF!</f>
        <v>#REF!</v>
      </c>
      <c r="Q40" s="46" t="e">
        <f>Q42+Q43+Q44+#REF!+#REF!+#REF!+#REF!</f>
        <v>#REF!</v>
      </c>
      <c r="R40" s="47" t="e">
        <f>R42+R43+R44+#REF!+#REF!+#REF!+#REF!</f>
        <v>#REF!</v>
      </c>
      <c r="S40" s="48" t="e">
        <f>S42+S43+S44+#REF!+#REF!+#REF!+#REF!</f>
        <v>#REF!</v>
      </c>
      <c r="T40" s="61" t="e">
        <f>T42+T43+T44+#REF!+#REF!+#REF!+#REF!</f>
        <v>#REF!</v>
      </c>
      <c r="U40" s="23" t="e">
        <f>U42+U43+U44+#REF!+#REF!+#REF!+#REF!</f>
        <v>#REF!</v>
      </c>
    </row>
    <row r="41" spans="1:21" ht="15.75" thickBot="1">
      <c r="A41" s="24" t="s">
        <v>59</v>
      </c>
      <c r="B41" s="24" t="s">
        <v>6</v>
      </c>
      <c r="C41" s="93"/>
      <c r="D41" s="93"/>
      <c r="E41" s="24"/>
      <c r="F41" s="24"/>
      <c r="G41" s="24"/>
      <c r="H41" s="24"/>
      <c r="I41" s="24"/>
      <c r="J41" s="24"/>
      <c r="K41" s="24"/>
      <c r="L41" s="24"/>
      <c r="M41" s="24"/>
      <c r="N41" s="44"/>
      <c r="O41" s="4"/>
      <c r="P41" s="45"/>
      <c r="Q41" s="39"/>
      <c r="R41" s="50"/>
      <c r="S41" s="51"/>
      <c r="T41" s="56"/>
      <c r="U41" s="22"/>
    </row>
    <row r="42" spans="1:21" ht="15.75" thickBot="1">
      <c r="A42" s="24" t="s">
        <v>75</v>
      </c>
      <c r="B42" s="24">
        <v>51</v>
      </c>
      <c r="C42" s="93">
        <v>1815260</v>
      </c>
      <c r="D42" s="93">
        <v>353231</v>
      </c>
      <c r="E42" s="24"/>
      <c r="F42" s="24"/>
      <c r="G42" s="24"/>
      <c r="H42" s="24"/>
      <c r="I42" s="24"/>
      <c r="J42" s="24"/>
      <c r="K42" s="24">
        <v>10272</v>
      </c>
      <c r="L42" s="24"/>
      <c r="M42" s="24"/>
      <c r="N42" s="44"/>
      <c r="O42" s="4"/>
      <c r="P42" s="45"/>
      <c r="Q42" s="39"/>
      <c r="R42" s="54"/>
      <c r="S42" s="55"/>
      <c r="T42" s="56"/>
      <c r="U42" s="22"/>
    </row>
    <row r="43" spans="1:21" ht="15.75" thickBot="1">
      <c r="A43" s="24" t="s">
        <v>76</v>
      </c>
      <c r="B43" s="24">
        <v>52</v>
      </c>
      <c r="C43" s="93"/>
      <c r="D43" s="93">
        <v>396097</v>
      </c>
      <c r="E43" s="24"/>
      <c r="F43" s="24"/>
      <c r="G43" s="24"/>
      <c r="H43" s="24"/>
      <c r="I43" s="24"/>
      <c r="J43" s="24"/>
      <c r="K43" s="24"/>
      <c r="L43" s="24"/>
      <c r="M43" s="24"/>
      <c r="N43" s="44"/>
      <c r="O43" s="4"/>
      <c r="P43" s="45"/>
      <c r="Q43" s="39"/>
      <c r="R43" s="54"/>
      <c r="S43" s="55"/>
      <c r="T43" s="56"/>
      <c r="U43" s="22"/>
    </row>
    <row r="44" spans="1:21" ht="15.75" thickBot="1">
      <c r="A44" s="24" t="s">
        <v>77</v>
      </c>
      <c r="B44" s="24">
        <v>53</v>
      </c>
      <c r="C44" s="93">
        <v>11100</v>
      </c>
      <c r="D44" s="93">
        <v>0</v>
      </c>
      <c r="E44" s="24">
        <v>11007</v>
      </c>
      <c r="F44" s="24"/>
      <c r="G44" s="24"/>
      <c r="H44" s="24"/>
      <c r="I44" s="24"/>
      <c r="J44" s="24"/>
      <c r="K44" s="24"/>
      <c r="L44" s="24"/>
      <c r="M44" s="24"/>
      <c r="N44" s="44"/>
      <c r="O44" s="4"/>
      <c r="P44" s="45"/>
      <c r="Q44" s="39"/>
      <c r="R44" s="54"/>
      <c r="S44" s="55"/>
      <c r="T44" s="56"/>
      <c r="U44" s="22"/>
    </row>
    <row r="45" spans="1:21" ht="43.5" thickBot="1">
      <c r="A45" s="94" t="s">
        <v>78</v>
      </c>
      <c r="B45" s="94">
        <v>60</v>
      </c>
      <c r="C45" s="95">
        <f aca="true" t="shared" si="3" ref="C45:U45">C36-C40</f>
        <v>-1779134</v>
      </c>
      <c r="D45" s="95">
        <f t="shared" si="3"/>
        <v>-715532</v>
      </c>
      <c r="E45" s="24" t="e">
        <f t="shared" si="3"/>
        <v>#REF!</v>
      </c>
      <c r="F45" s="24" t="e">
        <f t="shared" si="3"/>
        <v>#REF!</v>
      </c>
      <c r="G45" s="24" t="e">
        <f t="shared" si="3"/>
        <v>#REF!</v>
      </c>
      <c r="H45" s="24" t="e">
        <f t="shared" si="3"/>
        <v>#REF!</v>
      </c>
      <c r="I45" s="24" t="e">
        <f t="shared" si="3"/>
        <v>#REF!</v>
      </c>
      <c r="J45" s="24" t="e">
        <f t="shared" si="3"/>
        <v>#REF!</v>
      </c>
      <c r="K45" s="24" t="e">
        <f t="shared" si="3"/>
        <v>#REF!</v>
      </c>
      <c r="L45" s="24" t="e">
        <f t="shared" si="3"/>
        <v>#REF!</v>
      </c>
      <c r="M45" s="24" t="e">
        <f t="shared" si="3"/>
        <v>#REF!</v>
      </c>
      <c r="N45" s="44" t="e">
        <f t="shared" si="3"/>
        <v>#REF!</v>
      </c>
      <c r="O45" s="4" t="e">
        <f t="shared" si="3"/>
        <v>#REF!</v>
      </c>
      <c r="P45" s="45" t="e">
        <f t="shared" si="3"/>
        <v>#REF!</v>
      </c>
      <c r="Q45" s="46" t="e">
        <f t="shared" si="3"/>
        <v>#REF!</v>
      </c>
      <c r="R45" s="64" t="e">
        <f t="shared" si="3"/>
        <v>#REF!</v>
      </c>
      <c r="S45" s="65" t="e">
        <f t="shared" si="3"/>
        <v>#REF!</v>
      </c>
      <c r="T45" s="61" t="e">
        <f t="shared" si="3"/>
        <v>#REF!</v>
      </c>
      <c r="U45" s="23" t="e">
        <f t="shared" si="3"/>
        <v>#REF!</v>
      </c>
    </row>
    <row r="46" spans="1:21" ht="15.75" customHeight="1" thickBot="1">
      <c r="A46" s="174" t="s">
        <v>79</v>
      </c>
      <c r="B46" s="175"/>
      <c r="C46" s="175"/>
      <c r="D46" s="176"/>
      <c r="E46" s="62"/>
      <c r="F46" s="62"/>
      <c r="G46" s="62"/>
      <c r="H46" s="62"/>
      <c r="I46" s="62"/>
      <c r="J46" s="62"/>
      <c r="K46" s="62"/>
      <c r="L46" s="24"/>
      <c r="M46" s="24"/>
      <c r="N46" s="44"/>
      <c r="O46" s="4"/>
      <c r="P46" s="45"/>
      <c r="Q46" s="46"/>
      <c r="R46" s="66"/>
      <c r="S46" s="20"/>
      <c r="T46" s="67"/>
      <c r="U46" s="43"/>
    </row>
    <row r="47" spans="1:21" ht="15.75" thickBot="1">
      <c r="A47" s="24" t="s">
        <v>58</v>
      </c>
      <c r="B47" s="24">
        <v>70</v>
      </c>
      <c r="C47" s="95">
        <f>C49+C50</f>
        <v>8478059</v>
      </c>
      <c r="D47" s="95">
        <f>D49+D50</f>
        <v>4301321</v>
      </c>
      <c r="E47" s="24" t="e">
        <f>#REF!+E49+#REF!+E50</f>
        <v>#REF!</v>
      </c>
      <c r="F47" s="24" t="e">
        <f>#REF!+F49+#REF!+F50</f>
        <v>#REF!</v>
      </c>
      <c r="G47" s="24" t="e">
        <f>#REF!+G49+#REF!+G50</f>
        <v>#REF!</v>
      </c>
      <c r="H47" s="24" t="e">
        <f>#REF!+H49+#REF!+H50</f>
        <v>#REF!</v>
      </c>
      <c r="I47" s="24" t="e">
        <f>#REF!+I49+#REF!+I50</f>
        <v>#REF!</v>
      </c>
      <c r="J47" s="24" t="e">
        <f>#REF!+J49+#REF!+J50</f>
        <v>#REF!</v>
      </c>
      <c r="K47" s="24" t="e">
        <f>#REF!+K49+#REF!+K50</f>
        <v>#REF!</v>
      </c>
      <c r="L47" s="24" t="e">
        <f>#REF!+L49+#REF!+L50</f>
        <v>#REF!</v>
      </c>
      <c r="M47" s="24" t="e">
        <f>#REF!+M49+#REF!+M50</f>
        <v>#REF!</v>
      </c>
      <c r="N47" s="44" t="e">
        <f>#REF!+N49+#REF!+N50</f>
        <v>#REF!</v>
      </c>
      <c r="O47" s="4" t="e">
        <f>#REF!+O49+#REF!+O50</f>
        <v>#REF!</v>
      </c>
      <c r="P47" s="45" t="e">
        <f>#REF!+P49+#REF!+P50</f>
        <v>#REF!</v>
      </c>
      <c r="Q47" s="46" t="e">
        <f>#REF!+Q49+#REF!+Q50</f>
        <v>#REF!</v>
      </c>
      <c r="R47" s="68" t="e">
        <f>#REF!+R49+#REF!+R50</f>
        <v>#REF!</v>
      </c>
      <c r="S47" s="69" t="e">
        <f>#REF!+S49+#REF!+S50</f>
        <v>#REF!</v>
      </c>
      <c r="T47" s="70" t="e">
        <f>#REF!+T49+#REF!+T50</f>
        <v>#REF!</v>
      </c>
      <c r="U47" s="15" t="e">
        <f>#REF!+U49+#REF!+U50</f>
        <v>#REF!</v>
      </c>
    </row>
    <row r="48" spans="1:21" ht="15.75" thickBot="1">
      <c r="A48" s="24" t="s">
        <v>59</v>
      </c>
      <c r="B48" s="24" t="s">
        <v>6</v>
      </c>
      <c r="C48" s="93"/>
      <c r="D48" s="93"/>
      <c r="E48" s="24"/>
      <c r="F48" s="24"/>
      <c r="G48" s="24"/>
      <c r="H48" s="24"/>
      <c r="I48" s="24"/>
      <c r="J48" s="24"/>
      <c r="K48" s="24"/>
      <c r="L48" s="24"/>
      <c r="M48" s="24"/>
      <c r="N48" s="44"/>
      <c r="O48" s="4"/>
      <c r="P48" s="45"/>
      <c r="Q48" s="39"/>
      <c r="R48" s="50"/>
      <c r="S48" s="51"/>
      <c r="T48" s="52"/>
      <c r="U48" s="53"/>
    </row>
    <row r="49" spans="1:21" ht="15.75" thickBot="1">
      <c r="A49" s="24" t="s">
        <v>80</v>
      </c>
      <c r="B49" s="24">
        <v>72</v>
      </c>
      <c r="C49" s="93">
        <v>8328021</v>
      </c>
      <c r="D49" s="93">
        <v>4293419</v>
      </c>
      <c r="E49" s="24">
        <v>2463018</v>
      </c>
      <c r="F49" s="24"/>
      <c r="G49" s="24"/>
      <c r="H49" s="24">
        <v>4374</v>
      </c>
      <c r="I49" s="24"/>
      <c r="J49" s="24"/>
      <c r="K49" s="24"/>
      <c r="L49" s="24"/>
      <c r="M49" s="24"/>
      <c r="N49" s="44"/>
      <c r="O49" s="4"/>
      <c r="P49" s="45"/>
      <c r="Q49" s="39"/>
      <c r="R49" s="54"/>
      <c r="S49" s="55"/>
      <c r="T49" s="56"/>
      <c r="U49" s="22"/>
    </row>
    <row r="50" spans="1:21" ht="15.75" thickBot="1">
      <c r="A50" s="24" t="s">
        <v>63</v>
      </c>
      <c r="B50" s="24">
        <v>74</v>
      </c>
      <c r="C50" s="93">
        <v>150038</v>
      </c>
      <c r="D50" s="93">
        <v>7902</v>
      </c>
      <c r="E50" s="24">
        <v>3540</v>
      </c>
      <c r="F50" s="24"/>
      <c r="G50" s="24"/>
      <c r="H50" s="24"/>
      <c r="I50" s="24"/>
      <c r="J50" s="24"/>
      <c r="K50" s="24"/>
      <c r="L50" s="24"/>
      <c r="M50" s="24"/>
      <c r="N50" s="44"/>
      <c r="O50" s="4"/>
      <c r="P50" s="45"/>
      <c r="Q50" s="39"/>
      <c r="R50" s="57"/>
      <c r="S50" s="58"/>
      <c r="T50" s="56"/>
      <c r="U50" s="22"/>
    </row>
    <row r="51" spans="1:21" ht="15.75" thickBot="1">
      <c r="A51" s="24" t="s">
        <v>64</v>
      </c>
      <c r="B51" s="24">
        <v>80</v>
      </c>
      <c r="C51" s="95">
        <f>C53+C54+C55+C56</f>
        <v>7597883</v>
      </c>
      <c r="D51" s="95">
        <f>D53+D54+D55+D56</f>
        <v>5996183</v>
      </c>
      <c r="E51" s="24">
        <f aca="true" t="shared" si="4" ref="E51:M51">E53+E54+E55+E56</f>
        <v>2133258</v>
      </c>
      <c r="F51" s="24">
        <f t="shared" si="4"/>
        <v>0</v>
      </c>
      <c r="G51" s="24">
        <f t="shared" si="4"/>
        <v>0</v>
      </c>
      <c r="H51" s="24">
        <f t="shared" si="4"/>
        <v>0</v>
      </c>
      <c r="I51" s="24">
        <f t="shared" si="4"/>
        <v>0</v>
      </c>
      <c r="J51" s="24">
        <f t="shared" si="4"/>
        <v>0</v>
      </c>
      <c r="K51" s="24">
        <f t="shared" si="4"/>
        <v>0</v>
      </c>
      <c r="L51" s="24">
        <f t="shared" si="4"/>
        <v>0</v>
      </c>
      <c r="M51" s="24">
        <f t="shared" si="4"/>
        <v>233092</v>
      </c>
      <c r="N51" s="44"/>
      <c r="O51" s="4"/>
      <c r="P51" s="45"/>
      <c r="Q51" s="46"/>
      <c r="R51" s="47"/>
      <c r="S51" s="48"/>
      <c r="T51" s="61"/>
      <c r="U51" s="23"/>
    </row>
    <row r="52" spans="1:21" ht="15.75" thickBot="1">
      <c r="A52" s="24" t="s">
        <v>59</v>
      </c>
      <c r="B52" s="24" t="s">
        <v>6</v>
      </c>
      <c r="C52" s="93"/>
      <c r="D52" s="93"/>
      <c r="E52" s="24"/>
      <c r="F52" s="24"/>
      <c r="G52" s="24"/>
      <c r="H52" s="24"/>
      <c r="I52" s="24"/>
      <c r="J52" s="24"/>
      <c r="K52" s="24"/>
      <c r="L52" s="24"/>
      <c r="M52" s="24"/>
      <c r="N52" s="44"/>
      <c r="O52" s="4"/>
      <c r="P52" s="45"/>
      <c r="Q52" s="39"/>
      <c r="R52" s="50"/>
      <c r="S52" s="51"/>
      <c r="T52" s="56"/>
      <c r="U52" s="22"/>
    </row>
    <row r="53" spans="1:21" ht="15.75" thickBot="1">
      <c r="A53" s="24" t="s">
        <v>81</v>
      </c>
      <c r="B53" s="24">
        <v>81</v>
      </c>
      <c r="C53" s="93">
        <v>6803188</v>
      </c>
      <c r="D53" s="93">
        <v>5621476</v>
      </c>
      <c r="E53" s="24">
        <v>2130288</v>
      </c>
      <c r="F53" s="24"/>
      <c r="G53" s="24"/>
      <c r="H53" s="24"/>
      <c r="I53" s="24"/>
      <c r="J53" s="24"/>
      <c r="K53" s="24"/>
      <c r="L53" s="24"/>
      <c r="M53" s="24"/>
      <c r="N53" s="44"/>
      <c r="O53" s="4"/>
      <c r="P53" s="45"/>
      <c r="Q53" s="39"/>
      <c r="R53" s="54"/>
      <c r="S53" s="55"/>
      <c r="T53" s="56"/>
      <c r="U53" s="22"/>
    </row>
    <row r="54" spans="1:21" ht="15.75" thickBot="1">
      <c r="A54" s="24" t="s">
        <v>82</v>
      </c>
      <c r="B54" s="24">
        <v>82</v>
      </c>
      <c r="C54" s="93">
        <v>48292</v>
      </c>
      <c r="D54" s="93">
        <v>0</v>
      </c>
      <c r="E54" s="24"/>
      <c r="F54" s="24"/>
      <c r="G54" s="24"/>
      <c r="H54" s="24"/>
      <c r="I54" s="24"/>
      <c r="J54" s="24"/>
      <c r="K54" s="24"/>
      <c r="L54" s="24"/>
      <c r="M54" s="24"/>
      <c r="N54" s="44"/>
      <c r="O54" s="4"/>
      <c r="P54" s="45"/>
      <c r="Q54" s="39"/>
      <c r="R54" s="54"/>
      <c r="S54" s="55"/>
      <c r="T54" s="56"/>
      <c r="U54" s="22"/>
    </row>
    <row r="55" spans="1:21" ht="15.75" thickBot="1">
      <c r="A55" s="24" t="s">
        <v>83</v>
      </c>
      <c r="B55" s="24">
        <v>83</v>
      </c>
      <c r="C55" s="93">
        <v>299663</v>
      </c>
      <c r="D55" s="93">
        <v>68044</v>
      </c>
      <c r="E55" s="24"/>
      <c r="F55" s="24"/>
      <c r="G55" s="24"/>
      <c r="H55" s="24"/>
      <c r="I55" s="24"/>
      <c r="J55" s="24"/>
      <c r="K55" s="24"/>
      <c r="L55" s="24"/>
      <c r="M55" s="24"/>
      <c r="N55" s="44"/>
      <c r="O55" s="4"/>
      <c r="P55" s="45"/>
      <c r="Q55" s="39"/>
      <c r="R55" s="54"/>
      <c r="S55" s="55"/>
      <c r="T55" s="56"/>
      <c r="U55" s="22"/>
    </row>
    <row r="56" spans="1:21" ht="15.75" thickBot="1">
      <c r="A56" s="24" t="s">
        <v>84</v>
      </c>
      <c r="B56" s="24">
        <v>84</v>
      </c>
      <c r="C56" s="93">
        <v>446740</v>
      </c>
      <c r="D56" s="93">
        <v>306663</v>
      </c>
      <c r="E56" s="24">
        <v>2970</v>
      </c>
      <c r="F56" s="24"/>
      <c r="G56" s="24"/>
      <c r="H56" s="24"/>
      <c r="I56" s="24"/>
      <c r="J56" s="24"/>
      <c r="K56" s="24"/>
      <c r="L56" s="24"/>
      <c r="M56" s="24">
        <v>233092</v>
      </c>
      <c r="N56" s="44"/>
      <c r="O56" s="4"/>
      <c r="P56" s="45"/>
      <c r="Q56" s="39"/>
      <c r="R56" s="57"/>
      <c r="S56" s="58"/>
      <c r="T56" s="59"/>
      <c r="U56" s="42"/>
    </row>
    <row r="57" spans="1:21" ht="43.5" thickBot="1">
      <c r="A57" s="94" t="s">
        <v>85</v>
      </c>
      <c r="B57" s="94">
        <v>90</v>
      </c>
      <c r="C57" s="95">
        <f aca="true" t="shared" si="5" ref="C57:U57">C47-C51</f>
        <v>880176</v>
      </c>
      <c r="D57" s="95">
        <f t="shared" si="5"/>
        <v>-1694862</v>
      </c>
      <c r="E57" s="24" t="e">
        <f t="shared" si="5"/>
        <v>#REF!</v>
      </c>
      <c r="F57" s="24" t="e">
        <f t="shared" si="5"/>
        <v>#REF!</v>
      </c>
      <c r="G57" s="24" t="e">
        <f t="shared" si="5"/>
        <v>#REF!</v>
      </c>
      <c r="H57" s="24" t="e">
        <f t="shared" si="5"/>
        <v>#REF!</v>
      </c>
      <c r="I57" s="24" t="e">
        <f t="shared" si="5"/>
        <v>#REF!</v>
      </c>
      <c r="J57" s="24" t="e">
        <f t="shared" si="5"/>
        <v>#REF!</v>
      </c>
      <c r="K57" s="24" t="e">
        <f t="shared" si="5"/>
        <v>#REF!</v>
      </c>
      <c r="L57" s="24" t="e">
        <f t="shared" si="5"/>
        <v>#REF!</v>
      </c>
      <c r="M57" s="24" t="e">
        <f t="shared" si="5"/>
        <v>#REF!</v>
      </c>
      <c r="N57" s="44" t="e">
        <f t="shared" si="5"/>
        <v>#REF!</v>
      </c>
      <c r="O57" s="4" t="e">
        <f t="shared" si="5"/>
        <v>#REF!</v>
      </c>
      <c r="P57" s="45" t="e">
        <f t="shared" si="5"/>
        <v>#REF!</v>
      </c>
      <c r="Q57" s="46" t="e">
        <f t="shared" si="5"/>
        <v>#REF!</v>
      </c>
      <c r="R57" s="64" t="e">
        <f t="shared" si="5"/>
        <v>#REF!</v>
      </c>
      <c r="S57" s="65" t="e">
        <f t="shared" si="5"/>
        <v>#REF!</v>
      </c>
      <c r="T57" s="49" t="e">
        <f t="shared" si="5"/>
        <v>#REF!</v>
      </c>
      <c r="U57" s="15" t="e">
        <f t="shared" si="5"/>
        <v>#REF!</v>
      </c>
    </row>
    <row r="58" spans="1:21" ht="43.5" thickBot="1">
      <c r="A58" s="94" t="s">
        <v>86</v>
      </c>
      <c r="B58" s="94" t="s">
        <v>6</v>
      </c>
      <c r="C58" s="95">
        <f>C34+C45+C57</f>
        <v>-258613</v>
      </c>
      <c r="D58" s="95">
        <f>D34+D45+D57</f>
        <v>1710801</v>
      </c>
      <c r="E58" s="24" t="e">
        <f>E34+E45+E57</f>
        <v>#REF!</v>
      </c>
      <c r="F58" s="24"/>
      <c r="G58" s="24" t="e">
        <f aca="true" t="shared" si="6" ref="G58:U58">G34+G45+G57</f>
        <v>#REF!</v>
      </c>
      <c r="H58" s="24" t="e">
        <f t="shared" si="6"/>
        <v>#REF!</v>
      </c>
      <c r="I58" s="24" t="e">
        <f t="shared" si="6"/>
        <v>#REF!</v>
      </c>
      <c r="J58" s="24" t="e">
        <f t="shared" si="6"/>
        <v>#REF!</v>
      </c>
      <c r="K58" s="24" t="e">
        <f t="shared" si="6"/>
        <v>#REF!</v>
      </c>
      <c r="L58" s="24" t="e">
        <f t="shared" si="6"/>
        <v>#REF!</v>
      </c>
      <c r="M58" s="24" t="e">
        <f t="shared" si="6"/>
        <v>#REF!</v>
      </c>
      <c r="N58" s="44" t="e">
        <f t="shared" si="6"/>
        <v>#REF!</v>
      </c>
      <c r="O58" s="4" t="e">
        <f t="shared" si="6"/>
        <v>#REF!</v>
      </c>
      <c r="P58" s="44" t="e">
        <f t="shared" si="6"/>
        <v>#REF!</v>
      </c>
      <c r="Q58" s="4" t="e">
        <f t="shared" si="6"/>
        <v>#REF!</v>
      </c>
      <c r="R58" s="44" t="e">
        <f t="shared" si="6"/>
        <v>#REF!</v>
      </c>
      <c r="S58" s="4" t="e">
        <f t="shared" si="6"/>
        <v>#REF!</v>
      </c>
      <c r="T58" s="44" t="e">
        <f t="shared" si="6"/>
        <v>#REF!</v>
      </c>
      <c r="U58" s="4" t="e">
        <f t="shared" si="6"/>
        <v>#REF!</v>
      </c>
    </row>
    <row r="59" spans="1:21" ht="29.25" thickBot="1">
      <c r="A59" s="94" t="s">
        <v>87</v>
      </c>
      <c r="B59" s="94" t="s">
        <v>6</v>
      </c>
      <c r="C59" s="95">
        <v>355435</v>
      </c>
      <c r="D59" s="95">
        <v>175528</v>
      </c>
      <c r="E59" s="24">
        <v>539414</v>
      </c>
      <c r="F59" s="24"/>
      <c r="G59" s="24"/>
      <c r="H59" s="24">
        <v>58</v>
      </c>
      <c r="I59" s="24">
        <v>3400</v>
      </c>
      <c r="J59" s="24">
        <v>2065</v>
      </c>
      <c r="K59" s="24">
        <v>12399</v>
      </c>
      <c r="L59" s="24">
        <v>2600</v>
      </c>
      <c r="M59" s="24">
        <v>1493</v>
      </c>
      <c r="N59" s="44"/>
      <c r="O59" s="4"/>
      <c r="P59" s="45"/>
      <c r="Q59" s="39"/>
      <c r="R59" s="71"/>
      <c r="S59" s="72"/>
      <c r="T59" s="56"/>
      <c r="U59" s="22"/>
    </row>
    <row r="60" spans="1:21" ht="29.25" thickBot="1">
      <c r="A60" s="94" t="s">
        <v>88</v>
      </c>
      <c r="B60" s="94" t="s">
        <v>6</v>
      </c>
      <c r="C60" s="95">
        <f>C58+C59</f>
        <v>96822</v>
      </c>
      <c r="D60" s="95">
        <f>D58+D59</f>
        <v>1886329</v>
      </c>
      <c r="E60" s="24" t="e">
        <f aca="true" t="shared" si="7" ref="E60:U60">E58+E59</f>
        <v>#REF!</v>
      </c>
      <c r="F60" s="24">
        <f t="shared" si="7"/>
        <v>0</v>
      </c>
      <c r="G60" s="24" t="e">
        <f t="shared" si="7"/>
        <v>#REF!</v>
      </c>
      <c r="H60" s="24" t="e">
        <f t="shared" si="7"/>
        <v>#REF!</v>
      </c>
      <c r="I60" s="24" t="e">
        <f t="shared" si="7"/>
        <v>#REF!</v>
      </c>
      <c r="J60" s="24" t="e">
        <f t="shared" si="7"/>
        <v>#REF!</v>
      </c>
      <c r="K60" s="24" t="e">
        <f t="shared" si="7"/>
        <v>#REF!</v>
      </c>
      <c r="L60" s="24" t="e">
        <f t="shared" si="7"/>
        <v>#REF!</v>
      </c>
      <c r="M60" s="24" t="e">
        <f t="shared" si="7"/>
        <v>#REF!</v>
      </c>
      <c r="N60" s="44" t="e">
        <f t="shared" si="7"/>
        <v>#REF!</v>
      </c>
      <c r="O60" s="4" t="e">
        <f t="shared" si="7"/>
        <v>#REF!</v>
      </c>
      <c r="P60" s="44" t="e">
        <f t="shared" si="7"/>
        <v>#REF!</v>
      </c>
      <c r="Q60" s="4" t="e">
        <f t="shared" si="7"/>
        <v>#REF!</v>
      </c>
      <c r="R60" s="44" t="e">
        <f t="shared" si="7"/>
        <v>#REF!</v>
      </c>
      <c r="S60" s="4" t="e">
        <f t="shared" si="7"/>
        <v>#REF!</v>
      </c>
      <c r="T60" s="44" t="e">
        <f t="shared" si="7"/>
        <v>#REF!</v>
      </c>
      <c r="U60" s="4" t="e">
        <f t="shared" si="7"/>
        <v>#REF!</v>
      </c>
    </row>
    <row r="61" spans="1:21" ht="1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4"/>
      <c r="O61" s="26"/>
      <c r="P61" s="74"/>
      <c r="Q61" s="26"/>
      <c r="R61" s="74"/>
      <c r="S61" s="26"/>
      <c r="T61" s="74"/>
      <c r="U61" s="26"/>
    </row>
    <row r="62" spans="1:18" ht="15.75">
      <c r="A62" s="1" t="s">
        <v>148</v>
      </c>
      <c r="R62" s="25"/>
    </row>
    <row r="63" spans="1:18" ht="15.75">
      <c r="A63" s="1" t="s">
        <v>42</v>
      </c>
      <c r="R63" s="25"/>
    </row>
    <row r="64" spans="1:18" ht="15.75">
      <c r="A64" s="1"/>
      <c r="R64" s="25"/>
    </row>
    <row r="65" spans="1:18" ht="15.75">
      <c r="A65" s="1" t="s">
        <v>91</v>
      </c>
      <c r="R65" s="25"/>
    </row>
    <row r="66" spans="1:18" ht="15.75">
      <c r="A66" s="1" t="s">
        <v>43</v>
      </c>
      <c r="R66" s="25"/>
    </row>
    <row r="67" ht="12.75">
      <c r="R67" s="25"/>
    </row>
    <row r="68" ht="12.75">
      <c r="R68" s="25"/>
    </row>
    <row r="69" ht="12.75">
      <c r="R69" s="25"/>
    </row>
    <row r="70" ht="12.75">
      <c r="R70" s="25"/>
    </row>
    <row r="71" ht="12.75">
      <c r="R71" s="25"/>
    </row>
    <row r="72" ht="12.75">
      <c r="R72" s="25"/>
    </row>
    <row r="73" ht="12.75">
      <c r="R73" s="25"/>
    </row>
    <row r="74" ht="12.75">
      <c r="R74" s="25"/>
    </row>
    <row r="75" ht="12.75">
      <c r="R75" s="25"/>
    </row>
    <row r="76" ht="12.75">
      <c r="R76" s="25"/>
    </row>
    <row r="77" ht="12.75">
      <c r="R77" s="25"/>
    </row>
    <row r="78" ht="12.75">
      <c r="R78" s="25"/>
    </row>
    <row r="79" ht="12.75">
      <c r="R79" s="25"/>
    </row>
    <row r="80" ht="12.75">
      <c r="R80" s="25"/>
    </row>
    <row r="81" ht="12.75">
      <c r="R81" s="25"/>
    </row>
    <row r="82" ht="12.75">
      <c r="R82" s="25"/>
    </row>
    <row r="83" ht="12.75">
      <c r="R83" s="25"/>
    </row>
    <row r="84" ht="12.75">
      <c r="R84" s="25"/>
    </row>
    <row r="85" ht="12.75">
      <c r="R85" s="25"/>
    </row>
    <row r="86" ht="12.75">
      <c r="R86" s="25"/>
    </row>
    <row r="87" ht="12.75">
      <c r="R87" s="25"/>
    </row>
    <row r="88" ht="12.75">
      <c r="R88" s="25"/>
    </row>
    <row r="89" ht="12.75">
      <c r="R89" s="25"/>
    </row>
    <row r="90" ht="12.75">
      <c r="R90" s="25"/>
    </row>
    <row r="91" ht="12.75">
      <c r="R91" s="25"/>
    </row>
    <row r="92" ht="12.75">
      <c r="R92" s="25"/>
    </row>
    <row r="93" ht="12.75">
      <c r="R93" s="25"/>
    </row>
    <row r="94" ht="12.75">
      <c r="R94" s="25"/>
    </row>
    <row r="95" ht="12.75">
      <c r="R95" s="25"/>
    </row>
    <row r="96" ht="12.75">
      <c r="R96" s="25"/>
    </row>
    <row r="97" ht="12.75">
      <c r="R97" s="25"/>
    </row>
    <row r="98" ht="12.75">
      <c r="R98" s="25"/>
    </row>
    <row r="99" ht="12.75">
      <c r="R99" s="25"/>
    </row>
    <row r="100" ht="12.75">
      <c r="R100" s="25"/>
    </row>
    <row r="101" ht="12.75">
      <c r="R101" s="25"/>
    </row>
    <row r="102" ht="12.75">
      <c r="R102" s="25"/>
    </row>
    <row r="103" ht="12.75">
      <c r="R103" s="25"/>
    </row>
    <row r="104" ht="12.75">
      <c r="R104" s="25"/>
    </row>
    <row r="105" ht="12.75">
      <c r="R105" s="25"/>
    </row>
    <row r="106" ht="12.75">
      <c r="R106" s="25"/>
    </row>
    <row r="107" ht="12.75">
      <c r="R107" s="25"/>
    </row>
    <row r="108" ht="12.75">
      <c r="R108" s="25"/>
    </row>
    <row r="109" ht="12.75">
      <c r="R109" s="25"/>
    </row>
    <row r="110" ht="12.75">
      <c r="R110" s="25"/>
    </row>
    <row r="111" ht="12.75">
      <c r="R111" s="25"/>
    </row>
    <row r="112" ht="12.75">
      <c r="R112" s="25"/>
    </row>
    <row r="113" ht="12.75">
      <c r="R113" s="25"/>
    </row>
    <row r="114" ht="12.75">
      <c r="R114" s="25"/>
    </row>
    <row r="115" ht="12.75">
      <c r="R115" s="25"/>
    </row>
    <row r="116" ht="12.75">
      <c r="R116" s="25"/>
    </row>
    <row r="117" ht="12.75">
      <c r="R117" s="25"/>
    </row>
    <row r="118" ht="12.75">
      <c r="R118" s="25"/>
    </row>
    <row r="119" ht="12.75">
      <c r="R119" s="25"/>
    </row>
    <row r="120" ht="12.75">
      <c r="R120" s="25"/>
    </row>
    <row r="121" ht="12.75">
      <c r="R121" s="25"/>
    </row>
    <row r="122" ht="12.75">
      <c r="R122" s="25"/>
    </row>
    <row r="123" ht="12.75">
      <c r="R123" s="25"/>
    </row>
    <row r="124" ht="12.75">
      <c r="R124" s="25"/>
    </row>
    <row r="125" ht="12.75">
      <c r="R125" s="25"/>
    </row>
    <row r="126" ht="12.75">
      <c r="R126" s="25"/>
    </row>
    <row r="127" ht="12.75">
      <c r="R127" s="25"/>
    </row>
    <row r="128" ht="12.75">
      <c r="R128" s="25"/>
    </row>
    <row r="129" ht="12.75">
      <c r="R129" s="25"/>
    </row>
    <row r="130" ht="12.75">
      <c r="R130" s="25"/>
    </row>
    <row r="131" ht="12.75">
      <c r="R131" s="25"/>
    </row>
    <row r="132" ht="12.75">
      <c r="R132" s="25"/>
    </row>
    <row r="133" ht="12.75">
      <c r="R133" s="25"/>
    </row>
    <row r="134" ht="12.75">
      <c r="R134" s="25"/>
    </row>
    <row r="135" ht="12.75">
      <c r="R135" s="25"/>
    </row>
    <row r="136" ht="12.75">
      <c r="R136" s="25"/>
    </row>
    <row r="137" ht="12.75">
      <c r="R137" s="25"/>
    </row>
    <row r="138" ht="12.75">
      <c r="R138" s="25"/>
    </row>
    <row r="139" ht="12.75">
      <c r="R139" s="25"/>
    </row>
    <row r="140" ht="12.75">
      <c r="R140" s="25"/>
    </row>
    <row r="141" ht="12.75">
      <c r="R141" s="25"/>
    </row>
    <row r="142" ht="12.75">
      <c r="R142" s="25"/>
    </row>
    <row r="143" ht="12.75">
      <c r="R143" s="25"/>
    </row>
    <row r="144" ht="12.75">
      <c r="R144" s="25"/>
    </row>
  </sheetData>
  <sheetProtection/>
  <mergeCells count="15">
    <mergeCell ref="A4:D4"/>
    <mergeCell ref="A5:D5"/>
    <mergeCell ref="A6:D6"/>
    <mergeCell ref="C13:D13"/>
    <mergeCell ref="B8:D8"/>
    <mergeCell ref="B9:D9"/>
    <mergeCell ref="B10:D10"/>
    <mergeCell ref="B11:D11"/>
    <mergeCell ref="T13:U13"/>
    <mergeCell ref="A15:D15"/>
    <mergeCell ref="A35:D35"/>
    <mergeCell ref="A46:D46"/>
    <mergeCell ref="N13:O13"/>
    <mergeCell ref="P13:Q13"/>
    <mergeCell ref="R13:S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L27"/>
  <sheetViews>
    <sheetView zoomScalePageLayoutView="0" workbookViewId="0" topLeftCell="C5">
      <selection activeCell="G16" sqref="G16"/>
    </sheetView>
  </sheetViews>
  <sheetFormatPr defaultColWidth="9.00390625" defaultRowHeight="12.75"/>
  <cols>
    <col min="1" max="1" width="9.125" style="0" hidden="1" customWidth="1"/>
    <col min="2" max="2" width="27.375" style="0" hidden="1" customWidth="1"/>
    <col min="3" max="3" width="53.875" style="0" customWidth="1"/>
    <col min="4" max="4" width="16.00390625" style="0" customWidth="1"/>
    <col min="5" max="5" width="17.625" style="0" customWidth="1"/>
    <col min="6" max="6" width="15.375" style="0" customWidth="1"/>
    <col min="7" max="7" width="15.625" style="0" customWidth="1"/>
    <col min="8" max="8" width="15.75390625" style="0" customWidth="1"/>
    <col min="9" max="9" width="16.625" style="0" customWidth="1"/>
    <col min="10" max="10" width="13.25390625" style="0" customWidth="1"/>
    <col min="11" max="11" width="15.875" style="0" customWidth="1"/>
    <col min="12" max="12" width="13.00390625" style="0" customWidth="1"/>
  </cols>
  <sheetData>
    <row r="4" spans="3:9" ht="18.75">
      <c r="C4" s="160" t="s">
        <v>166</v>
      </c>
      <c r="D4" s="160"/>
      <c r="E4" s="160"/>
      <c r="F4" s="160"/>
      <c r="G4" s="160"/>
      <c r="H4" s="160"/>
      <c r="I4" s="160"/>
    </row>
    <row r="5" spans="3:9" ht="15.75">
      <c r="C5" s="161" t="s">
        <v>155</v>
      </c>
      <c r="D5" s="161"/>
      <c r="E5" s="161"/>
      <c r="F5" s="161"/>
      <c r="G5" s="161"/>
      <c r="H5" s="161"/>
      <c r="I5" s="161"/>
    </row>
    <row r="6" spans="3:9" ht="15.75">
      <c r="C6" s="161"/>
      <c r="D6" s="161"/>
      <c r="E6" s="161"/>
      <c r="F6" s="161"/>
      <c r="G6" s="161"/>
      <c r="H6" s="161"/>
      <c r="I6" s="161"/>
    </row>
    <row r="7" spans="3:6" ht="15.75">
      <c r="C7" s="3"/>
      <c r="D7" s="3"/>
      <c r="E7" s="3"/>
      <c r="F7" s="3"/>
    </row>
    <row r="8" spans="3:6" ht="15.75">
      <c r="C8" s="3"/>
      <c r="D8" s="3"/>
      <c r="E8" s="3"/>
      <c r="F8" s="3"/>
    </row>
    <row r="9" spans="3:6" ht="15.75">
      <c r="C9" s="92" t="s">
        <v>116</v>
      </c>
      <c r="D9" s="162" t="s">
        <v>90</v>
      </c>
      <c r="E9" s="162"/>
      <c r="F9" s="162"/>
    </row>
    <row r="10" spans="3:6" ht="15.75">
      <c r="C10" s="92" t="s">
        <v>117</v>
      </c>
      <c r="D10" s="162" t="s">
        <v>160</v>
      </c>
      <c r="E10" s="162"/>
      <c r="F10" s="162"/>
    </row>
    <row r="11" spans="3:6" ht="15.75">
      <c r="C11" s="92" t="s">
        <v>118</v>
      </c>
      <c r="D11" s="162" t="s">
        <v>120</v>
      </c>
      <c r="E11" s="162"/>
      <c r="F11" s="162"/>
    </row>
    <row r="12" spans="3:6" ht="15.75">
      <c r="C12" s="92" t="s">
        <v>119</v>
      </c>
      <c r="D12" s="162" t="s">
        <v>121</v>
      </c>
      <c r="E12" s="162"/>
      <c r="F12" s="162"/>
    </row>
    <row r="13" spans="3:5" ht="16.5" thickBot="1">
      <c r="C13" s="87"/>
      <c r="D13" s="87"/>
      <c r="E13" s="87"/>
    </row>
    <row r="14" spans="3:12" ht="52.5" customHeight="1" thickBot="1">
      <c r="C14" s="78"/>
      <c r="D14" s="85" t="s">
        <v>108</v>
      </c>
      <c r="E14" s="85" t="s">
        <v>109</v>
      </c>
      <c r="F14" s="85" t="s">
        <v>37</v>
      </c>
      <c r="G14" s="85" t="s">
        <v>110</v>
      </c>
      <c r="H14" s="134" t="s">
        <v>152</v>
      </c>
      <c r="I14" s="85" t="s">
        <v>111</v>
      </c>
      <c r="J14" s="85" t="s">
        <v>89</v>
      </c>
      <c r="K14" s="85" t="s">
        <v>107</v>
      </c>
      <c r="L14" s="86" t="s">
        <v>40</v>
      </c>
    </row>
    <row r="15" spans="3:12" ht="13.5" thickBot="1">
      <c r="C15" s="82" t="s">
        <v>147</v>
      </c>
      <c r="D15" s="83">
        <v>6560823</v>
      </c>
      <c r="E15" s="83">
        <v>-87</v>
      </c>
      <c r="F15" s="83">
        <v>-3205</v>
      </c>
      <c r="G15" s="83">
        <v>7671909</v>
      </c>
      <c r="H15" s="83">
        <v>51827</v>
      </c>
      <c r="I15" s="83">
        <v>-13043205</v>
      </c>
      <c r="J15" s="83">
        <f>D15+E15+F15+G15+H15+I15</f>
        <v>1238062</v>
      </c>
      <c r="K15" s="83">
        <v>14864</v>
      </c>
      <c r="L15" s="84">
        <f aca="true" t="shared" si="0" ref="L15:L20">J15+K15</f>
        <v>1252926</v>
      </c>
    </row>
    <row r="16" spans="3:12" ht="12.75">
      <c r="C16" s="79" t="s">
        <v>112</v>
      </c>
      <c r="D16" s="80"/>
      <c r="E16" s="80"/>
      <c r="F16" s="80"/>
      <c r="G16" s="80"/>
      <c r="H16" s="80"/>
      <c r="I16" s="117">
        <v>2242759</v>
      </c>
      <c r="J16" s="80">
        <f>I16+G16</f>
        <v>2242759</v>
      </c>
      <c r="K16" s="117"/>
      <c r="L16" s="81">
        <f t="shared" si="0"/>
        <v>2242759</v>
      </c>
    </row>
    <row r="17" spans="3:12" ht="12.75">
      <c r="C17" s="77" t="s">
        <v>167</v>
      </c>
      <c r="D17" s="76"/>
      <c r="E17" s="76"/>
      <c r="F17" s="76"/>
      <c r="G17" s="76">
        <v>184611</v>
      </c>
      <c r="H17" s="76"/>
      <c r="I17" s="76"/>
      <c r="J17" s="80">
        <f>I17+G17</f>
        <v>184611</v>
      </c>
      <c r="K17" s="76"/>
      <c r="L17" s="81">
        <f t="shared" si="0"/>
        <v>184611</v>
      </c>
    </row>
    <row r="18" spans="3:12" ht="12.75">
      <c r="C18" s="77" t="s">
        <v>109</v>
      </c>
      <c r="D18" s="76"/>
      <c r="E18" s="76">
        <v>-1769</v>
      </c>
      <c r="F18" s="76"/>
      <c r="G18" s="76"/>
      <c r="H18" s="76"/>
      <c r="I18" s="76"/>
      <c r="J18" s="76">
        <f>E18+F18</f>
        <v>-1769</v>
      </c>
      <c r="K18" s="76"/>
      <c r="L18" s="81">
        <f t="shared" si="0"/>
        <v>-1769</v>
      </c>
    </row>
    <row r="19" spans="3:12" ht="13.5" thickBot="1">
      <c r="C19" s="77" t="s">
        <v>113</v>
      </c>
      <c r="D19" s="76"/>
      <c r="E19" s="76"/>
      <c r="F19" s="76">
        <v>-30726</v>
      </c>
      <c r="G19" s="76"/>
      <c r="H19" s="76"/>
      <c r="I19" s="76"/>
      <c r="J19" s="76">
        <f>F19</f>
        <v>-30726</v>
      </c>
      <c r="K19" s="76"/>
      <c r="L19" s="81">
        <f t="shared" si="0"/>
        <v>-30726</v>
      </c>
    </row>
    <row r="20" spans="3:12" ht="13.5" thickBot="1">
      <c r="C20" s="82" t="s">
        <v>156</v>
      </c>
      <c r="D20" s="83">
        <v>6560823</v>
      </c>
      <c r="E20" s="83">
        <f>E15+E18</f>
        <v>-1856</v>
      </c>
      <c r="F20" s="83">
        <f>F15+F19</f>
        <v>-33931</v>
      </c>
      <c r="G20" s="83">
        <f>G15+G16+G17</f>
        <v>7856520</v>
      </c>
      <c r="H20" s="83">
        <f>H15</f>
        <v>51827</v>
      </c>
      <c r="I20" s="83">
        <f>I15+I16+I17</f>
        <v>-10800446</v>
      </c>
      <c r="J20" s="83">
        <f>J15+J16+J17+J18+J19</f>
        <v>3632937</v>
      </c>
      <c r="K20" s="83">
        <f>K15+K16+K17</f>
        <v>14864</v>
      </c>
      <c r="L20" s="110">
        <f t="shared" si="0"/>
        <v>3647801</v>
      </c>
    </row>
    <row r="21" ht="12.75">
      <c r="J21" s="109"/>
    </row>
    <row r="23" ht="15.75">
      <c r="C23" s="1" t="s">
        <v>148</v>
      </c>
    </row>
    <row r="24" ht="15.75">
      <c r="C24" s="1" t="s">
        <v>42</v>
      </c>
    </row>
    <row r="25" ht="15.75">
      <c r="C25" s="1"/>
    </row>
    <row r="26" ht="15.75">
      <c r="C26" s="1" t="s">
        <v>91</v>
      </c>
    </row>
    <row r="27" ht="15.75">
      <c r="C27" s="1" t="s">
        <v>43</v>
      </c>
    </row>
  </sheetData>
  <sheetProtection/>
  <mergeCells count="7">
    <mergeCell ref="D12:F12"/>
    <mergeCell ref="D9:F9"/>
    <mergeCell ref="D10:F10"/>
    <mergeCell ref="C4:I4"/>
    <mergeCell ref="C5:I5"/>
    <mergeCell ref="C6:I6"/>
    <mergeCell ref="D11:F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Викторовна</dc:creator>
  <cp:keywords/>
  <dc:description/>
  <cp:lastModifiedBy>1111</cp:lastModifiedBy>
  <cp:lastPrinted>2013-12-06T10:24:15Z</cp:lastPrinted>
  <dcterms:created xsi:type="dcterms:W3CDTF">2008-03-28T12:27:30Z</dcterms:created>
  <dcterms:modified xsi:type="dcterms:W3CDTF">2013-12-10T04:51:09Z</dcterms:modified>
  <cp:category/>
  <cp:version/>
  <cp:contentType/>
  <cp:contentStatus/>
</cp:coreProperties>
</file>