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6660" windowHeight="2928" activeTab="3"/>
  </bookViews>
  <sheets>
    <sheet name="bs" sheetId="1" r:id="rId1"/>
    <sheet name="pl" sheetId="2" r:id="rId2"/>
    <sheet name="equity" sheetId="3" r:id="rId3"/>
    <sheet name="cash flow" sheetId="4" r:id="rId4"/>
  </sheets>
  <definedNames>
    <definedName name="_Hlk144731180" localSheetId="0">bs!$A$65</definedName>
    <definedName name="_Hlk250479293" localSheetId="3">'cash flow'!$A$6</definedName>
    <definedName name="OLE_LINK35" localSheetId="2">equity!$A$2</definedName>
    <definedName name="OLE_LINK38" localSheetId="3">'cash flow'!$A$13</definedName>
    <definedName name="OLE_LINK6" localSheetId="3">'cash flow'!$A$2</definedName>
    <definedName name="OLE_LINK7" localSheetId="1">pl!$A$6</definedName>
  </definedNames>
  <calcPr calcId="145621"/>
</workbook>
</file>

<file path=xl/calcChain.xml><?xml version="1.0" encoding="utf-8"?>
<calcChain xmlns="http://schemas.openxmlformats.org/spreadsheetml/2006/main">
  <c r="C60" i="4" l="1"/>
  <c r="D57" i="4"/>
  <c r="C57" i="4"/>
  <c r="D52" i="4"/>
  <c r="C52" i="4"/>
  <c r="D49" i="4"/>
  <c r="C49" i="4"/>
  <c r="D40" i="4"/>
  <c r="C40" i="4"/>
  <c r="D32" i="4"/>
  <c r="C32" i="4"/>
  <c r="D28" i="4"/>
  <c r="C28" i="4"/>
  <c r="D16" i="4"/>
  <c r="C16" i="4"/>
  <c r="E18" i="3"/>
  <c r="E13" i="3"/>
  <c r="D18" i="3"/>
  <c r="C18" i="3"/>
  <c r="B18" i="3"/>
  <c r="D14" i="3"/>
  <c r="D13" i="3"/>
  <c r="C10" i="3"/>
  <c r="D10" i="3"/>
  <c r="B10" i="3"/>
  <c r="D6" i="3"/>
  <c r="D5" i="3"/>
  <c r="D41" i="2"/>
  <c r="D27" i="2"/>
  <c r="D32" i="2" s="1"/>
  <c r="D21" i="2"/>
  <c r="D12" i="2"/>
  <c r="E67" i="1"/>
  <c r="D67" i="1"/>
  <c r="E69" i="1"/>
  <c r="D69" i="1"/>
  <c r="E64" i="1"/>
  <c r="D64" i="1"/>
  <c r="E61" i="1"/>
  <c r="D61" i="1"/>
  <c r="E58" i="1"/>
  <c r="D58" i="1"/>
  <c r="E47" i="1"/>
  <c r="D47" i="1"/>
  <c r="E37" i="1"/>
  <c r="D37" i="1"/>
  <c r="E28" i="1"/>
  <c r="D28" i="1"/>
  <c r="E25" i="1"/>
  <c r="D25" i="1"/>
  <c r="E14" i="1"/>
  <c r="D14" i="1"/>
</calcChain>
</file>

<file path=xl/sharedStrings.xml><?xml version="1.0" encoding="utf-8"?>
<sst xmlns="http://schemas.openxmlformats.org/spreadsheetml/2006/main" count="111" uniqueCount="96">
  <si>
    <t>In thousands of Kazakhstani Tenge</t>
  </si>
  <si>
    <t>Note</t>
  </si>
  <si>
    <t>Unaudited</t>
  </si>
  <si>
    <t>Audited</t>
  </si>
  <si>
    <t>Assets</t>
  </si>
  <si>
    <t>Non-current assets</t>
  </si>
  <si>
    <t>Property, plant and equipment</t>
  </si>
  <si>
    <t>Intangible assets</t>
  </si>
  <si>
    <t>Other non-current assets</t>
  </si>
  <si>
    <t>Total non-current assets</t>
  </si>
  <si>
    <t>Current assets</t>
  </si>
  <si>
    <t>Inventories</t>
  </si>
  <si>
    <t>Trade and other receivables</t>
  </si>
  <si>
    <t>Prepaid current tax</t>
  </si>
  <si>
    <t>Due from related parties</t>
  </si>
  <si>
    <t>Cash and cash equivalents</t>
  </si>
  <si>
    <t>Total current assets</t>
  </si>
  <si>
    <t>Total assets</t>
  </si>
  <si>
    <t>EQUITY</t>
  </si>
  <si>
    <t>Share capital</t>
  </si>
  <si>
    <t>Retained earnings</t>
  </si>
  <si>
    <t>Total equity</t>
  </si>
  <si>
    <t>Liabilities</t>
  </si>
  <si>
    <t>Non-current liabilities</t>
  </si>
  <si>
    <t>Deferred income tax liability</t>
  </si>
  <si>
    <t>Other non-current liabilities</t>
  </si>
  <si>
    <t>Total non-current liabilities</t>
  </si>
  <si>
    <t>Current liabilities</t>
  </si>
  <si>
    <t>Borrowings</t>
  </si>
  <si>
    <t>Trade and other payables</t>
  </si>
  <si>
    <t xml:space="preserve">Due to related parties </t>
  </si>
  <si>
    <t>Deferred revenue</t>
  </si>
  <si>
    <t>Taxes payable</t>
  </si>
  <si>
    <t>Total current liabilities</t>
  </si>
  <si>
    <t>Total liabilities</t>
  </si>
  <si>
    <t>Total liabilities and equity</t>
  </si>
  <si>
    <t>Book value per common share (tenge)</t>
  </si>
  <si>
    <t>For three months ended</t>
  </si>
  <si>
    <t>Revenues</t>
  </si>
  <si>
    <t>Cost of sales</t>
  </si>
  <si>
    <t>Gross profit</t>
  </si>
  <si>
    <t>Selling and marketing expenses</t>
  </si>
  <si>
    <t>General and administrative expenses</t>
  </si>
  <si>
    <t>Other operating income</t>
  </si>
  <si>
    <t>Other operating expenses</t>
  </si>
  <si>
    <t>Operating profit</t>
  </si>
  <si>
    <t>Finance income</t>
  </si>
  <si>
    <t>Finance expense</t>
  </si>
  <si>
    <t>Profit before income tax</t>
  </si>
  <si>
    <t>Income tax expense</t>
  </si>
  <si>
    <t>Profit for the year</t>
  </si>
  <si>
    <t>Other comprehensive income</t>
  </si>
  <si>
    <t>-</t>
  </si>
  <si>
    <t>Total comprehensive income for the year</t>
  </si>
  <si>
    <t xml:space="preserve">Earnings per share (Kazakhstani Tenge), </t>
  </si>
  <si>
    <t>basic and diluted</t>
  </si>
  <si>
    <t>Charter / Share</t>
  </si>
  <si>
    <t>capital</t>
  </si>
  <si>
    <t>Balance at 1 January 2013</t>
  </si>
  <si>
    <t xml:space="preserve">Dividends declared </t>
  </si>
  <si>
    <t>Balance at 31 March 2013</t>
  </si>
  <si>
    <t>Balance at 1 January 2014</t>
  </si>
  <si>
    <t>Dividends declared</t>
  </si>
  <si>
    <t>Balance at 31 March 2014</t>
  </si>
  <si>
    <t>Cash flows from operating activities</t>
  </si>
  <si>
    <t>Net income</t>
  </si>
  <si>
    <t>Adjustments for:</t>
  </si>
  <si>
    <t>Depreciation of property, plant and equipment</t>
  </si>
  <si>
    <t>Amortisation of intangible assets</t>
  </si>
  <si>
    <t>Income taxes</t>
  </si>
  <si>
    <t>Impairment of trade receivables</t>
  </si>
  <si>
    <t>Finance costs</t>
  </si>
  <si>
    <t>Losses less gains on disposal of property, plant and equipment and intangible assets</t>
  </si>
  <si>
    <t>Operating cash flows before working capital changes</t>
  </si>
  <si>
    <t>Due to related parties</t>
  </si>
  <si>
    <t>Deposits received from subscribers</t>
  </si>
  <si>
    <t>Deferred revenues</t>
  </si>
  <si>
    <t>Restricted cash</t>
  </si>
  <si>
    <t>Cash generated from operations</t>
  </si>
  <si>
    <t>Interest paid/received</t>
  </si>
  <si>
    <t>Net cash from operating activities</t>
  </si>
  <si>
    <t>Cash flows from investing activities</t>
  </si>
  <si>
    <t>Purchase of property, plant and equipment</t>
  </si>
  <si>
    <t>Purchase of intangible assets</t>
  </si>
  <si>
    <t>Net cash used in investing activities</t>
  </si>
  <si>
    <t>Cash flows from financing activities</t>
  </si>
  <si>
    <t>Repayment of borrowing</t>
  </si>
  <si>
    <t>Dividends paid</t>
  </si>
  <si>
    <t>Net cash used in financing activities</t>
  </si>
  <si>
    <t>Net increase / (decrease) in cash and cash equivalents</t>
  </si>
  <si>
    <t>Cash and cash equivalents at beginning of the year</t>
  </si>
  <si>
    <t>Cash and cash equivalents at end of the year</t>
  </si>
  <si>
    <t>Consolidated Statement of Financial Position (Unaudited)</t>
  </si>
  <si>
    <t>Consolidated Statement of Profit or Loss (Unaudited)</t>
  </si>
  <si>
    <t>Consolidated Statement of Changes in Equity (Unaudited)</t>
  </si>
  <si>
    <t>Consolidated Cash Flow Statement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</si>
</sst>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6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b/>
      <sz val="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0" fillId="0" borderId="0" xfId="0" applyNumberFormat="1"/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5" fontId="2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173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10" workbookViewId="0"/>
  </sheetViews>
  <sheetFormatPr defaultRowHeight="14.4" x14ac:dyDescent="0.3"/>
  <cols>
    <col min="1" max="1" width="21.6640625" customWidth="1"/>
    <col min="4" max="4" width="10.109375" bestFit="1" customWidth="1"/>
    <col min="5" max="5" width="9.6640625" bestFit="1" customWidth="1"/>
  </cols>
  <sheetData>
    <row r="1" spans="1:5" x14ac:dyDescent="0.3">
      <c r="A1" s="62" t="s">
        <v>92</v>
      </c>
    </row>
    <row r="2" spans="1:5" x14ac:dyDescent="0.3">
      <c r="A2" s="19" t="s">
        <v>0</v>
      </c>
      <c r="B2" s="21" t="s">
        <v>1</v>
      </c>
      <c r="C2" s="21"/>
      <c r="D2" s="3">
        <v>41729</v>
      </c>
      <c r="E2" s="3">
        <v>42004</v>
      </c>
    </row>
    <row r="3" spans="1:5" x14ac:dyDescent="0.3">
      <c r="A3" s="19"/>
      <c r="B3" s="21"/>
      <c r="C3" s="21"/>
      <c r="D3" s="2">
        <v>2014</v>
      </c>
      <c r="E3" s="2">
        <v>2013</v>
      </c>
    </row>
    <row r="4" spans="1:5" ht="15" thickBot="1" x14ac:dyDescent="0.35">
      <c r="A4" s="20"/>
      <c r="B4" s="22"/>
      <c r="C4" s="22"/>
      <c r="D4" s="4" t="s">
        <v>2</v>
      </c>
      <c r="E4" s="4" t="s">
        <v>3</v>
      </c>
    </row>
    <row r="5" spans="1:5" x14ac:dyDescent="0.3">
      <c r="A5" s="5"/>
      <c r="B5" s="6"/>
      <c r="C5" s="5"/>
      <c r="D5" s="5"/>
      <c r="E5" s="5"/>
    </row>
    <row r="6" spans="1:5" x14ac:dyDescent="0.3">
      <c r="A6" s="7" t="s">
        <v>4</v>
      </c>
      <c r="B6" s="6"/>
      <c r="C6" s="5"/>
      <c r="D6" s="7"/>
      <c r="E6" s="5"/>
    </row>
    <row r="7" spans="1:5" x14ac:dyDescent="0.3">
      <c r="A7" s="7"/>
      <c r="B7" s="6"/>
      <c r="C7" s="5"/>
      <c r="D7" s="5"/>
      <c r="E7" s="5"/>
    </row>
    <row r="8" spans="1:5" x14ac:dyDescent="0.3">
      <c r="A8" s="7" t="s">
        <v>5</v>
      </c>
      <c r="B8" s="6"/>
      <c r="C8" s="5"/>
      <c r="D8" s="5"/>
      <c r="E8" s="5"/>
    </row>
    <row r="9" spans="1:5" ht="22.8" x14ac:dyDescent="0.3">
      <c r="A9" s="5" t="s">
        <v>6</v>
      </c>
      <c r="B9" s="6">
        <v>4</v>
      </c>
      <c r="C9" s="5"/>
      <c r="D9" s="9">
        <v>109537315</v>
      </c>
      <c r="E9" s="9">
        <v>112368845</v>
      </c>
    </row>
    <row r="10" spans="1:5" x14ac:dyDescent="0.3">
      <c r="A10" s="5" t="s">
        <v>7</v>
      </c>
      <c r="B10" s="6">
        <v>5</v>
      </c>
      <c r="C10" s="5"/>
      <c r="D10" s="9">
        <v>13075948</v>
      </c>
      <c r="E10" s="9">
        <v>13954545</v>
      </c>
    </row>
    <row r="11" spans="1:5" x14ac:dyDescent="0.3">
      <c r="A11" s="5" t="s">
        <v>8</v>
      </c>
      <c r="B11" s="6">
        <v>6</v>
      </c>
      <c r="C11" s="5"/>
      <c r="D11" s="9">
        <v>3422190</v>
      </c>
      <c r="E11" s="9">
        <v>3130944</v>
      </c>
    </row>
    <row r="12" spans="1:5" ht="15" thickBot="1" x14ac:dyDescent="0.35">
      <c r="A12" s="10"/>
      <c r="B12" s="11"/>
      <c r="C12" s="10"/>
      <c r="D12" s="10"/>
      <c r="E12" s="10"/>
    </row>
    <row r="13" spans="1:5" x14ac:dyDescent="0.3">
      <c r="A13" s="7"/>
      <c r="B13" s="2"/>
      <c r="C13" s="7"/>
      <c r="D13" s="7"/>
      <c r="E13" s="7"/>
    </row>
    <row r="14" spans="1:5" x14ac:dyDescent="0.3">
      <c r="A14" s="7" t="s">
        <v>9</v>
      </c>
      <c r="B14" s="2"/>
      <c r="C14" s="7"/>
      <c r="D14" s="12">
        <f>SUM(D9:D13)</f>
        <v>126035453</v>
      </c>
      <c r="E14" s="12">
        <f>SUM(E9:E13)</f>
        <v>129454334</v>
      </c>
    </row>
    <row r="15" spans="1:5" ht="15" thickBot="1" x14ac:dyDescent="0.35">
      <c r="A15" s="13"/>
      <c r="B15" s="4"/>
      <c r="C15" s="13"/>
      <c r="D15" s="13"/>
      <c r="E15" s="13"/>
    </row>
    <row r="16" spans="1:5" x14ac:dyDescent="0.3">
      <c r="A16" s="5"/>
      <c r="B16" s="6"/>
      <c r="C16" s="5"/>
      <c r="D16" s="5"/>
      <c r="E16" s="5"/>
    </row>
    <row r="17" spans="1:5" x14ac:dyDescent="0.3">
      <c r="A17" s="7" t="s">
        <v>10</v>
      </c>
      <c r="B17" s="6"/>
      <c r="C17" s="5"/>
      <c r="D17" s="5"/>
      <c r="E17" s="5"/>
    </row>
    <row r="18" spans="1:5" x14ac:dyDescent="0.3">
      <c r="A18" s="5" t="s">
        <v>11</v>
      </c>
      <c r="B18" s="6"/>
      <c r="C18" s="5"/>
      <c r="D18" s="9">
        <v>354095</v>
      </c>
      <c r="E18" s="9">
        <v>499180</v>
      </c>
    </row>
    <row r="19" spans="1:5" x14ac:dyDescent="0.3">
      <c r="A19" s="5" t="s">
        <v>12</v>
      </c>
      <c r="B19" s="6">
        <v>7</v>
      </c>
      <c r="C19" s="5"/>
      <c r="D19" s="9">
        <v>10467051</v>
      </c>
      <c r="E19" s="9">
        <v>9268357</v>
      </c>
    </row>
    <row r="20" spans="1:5" x14ac:dyDescent="0.3">
      <c r="A20" s="5" t="s">
        <v>13</v>
      </c>
      <c r="B20" s="6"/>
      <c r="C20" s="5"/>
      <c r="D20" s="9">
        <v>2185938</v>
      </c>
      <c r="E20" s="9">
        <v>834480</v>
      </c>
    </row>
    <row r="21" spans="1:5" x14ac:dyDescent="0.3">
      <c r="A21" s="5" t="s">
        <v>14</v>
      </c>
      <c r="B21" s="6"/>
      <c r="C21" s="5"/>
      <c r="D21" s="9">
        <v>45048</v>
      </c>
      <c r="E21" s="9">
        <v>306862</v>
      </c>
    </row>
    <row r="22" spans="1:5" x14ac:dyDescent="0.3">
      <c r="A22" s="5" t="s">
        <v>15</v>
      </c>
      <c r="B22" s="6"/>
      <c r="C22" s="5"/>
      <c r="D22" s="9">
        <v>35953718</v>
      </c>
      <c r="E22" s="9">
        <v>18916258</v>
      </c>
    </row>
    <row r="23" spans="1:5" ht="15" thickBot="1" x14ac:dyDescent="0.35">
      <c r="A23" s="10"/>
      <c r="B23" s="11"/>
      <c r="C23" s="10"/>
      <c r="D23" s="10"/>
      <c r="E23" s="10"/>
    </row>
    <row r="24" spans="1:5" x14ac:dyDescent="0.3">
      <c r="A24" s="7"/>
      <c r="B24" s="2"/>
      <c r="C24" s="7"/>
      <c r="D24" s="7"/>
      <c r="E24" s="7"/>
    </row>
    <row r="25" spans="1:5" x14ac:dyDescent="0.3">
      <c r="A25" s="7" t="s">
        <v>16</v>
      </c>
      <c r="B25" s="2"/>
      <c r="C25" s="7"/>
      <c r="D25" s="12">
        <f>SUM(D18:D24)</f>
        <v>49005850</v>
      </c>
      <c r="E25" s="12">
        <f>SUM(E18:E24)</f>
        <v>29825137</v>
      </c>
    </row>
    <row r="26" spans="1:5" ht="15" thickBot="1" x14ac:dyDescent="0.35">
      <c r="A26" s="13"/>
      <c r="B26" s="4"/>
      <c r="C26" s="13"/>
      <c r="D26" s="13"/>
      <c r="E26" s="13"/>
    </row>
    <row r="27" spans="1:5" x14ac:dyDescent="0.3">
      <c r="A27" s="7"/>
      <c r="B27" s="2"/>
      <c r="C27" s="7"/>
      <c r="D27" s="7"/>
      <c r="E27" s="7"/>
    </row>
    <row r="28" spans="1:5" x14ac:dyDescent="0.3">
      <c r="A28" s="7" t="s">
        <v>17</v>
      </c>
      <c r="B28" s="2"/>
      <c r="C28" s="7"/>
      <c r="D28" s="12">
        <f>D25+D14</f>
        <v>175041303</v>
      </c>
      <c r="E28" s="12">
        <f>E25+E14</f>
        <v>159279471</v>
      </c>
    </row>
    <row r="29" spans="1:5" ht="15" thickBot="1" x14ac:dyDescent="0.35">
      <c r="A29" s="14"/>
      <c r="B29" s="15"/>
      <c r="C29" s="14"/>
      <c r="D29" s="14"/>
      <c r="E29" s="14"/>
    </row>
    <row r="30" spans="1:5" ht="15" thickTop="1" x14ac:dyDescent="0.3">
      <c r="A30" s="5"/>
      <c r="B30" s="6"/>
      <c r="C30" s="5"/>
      <c r="D30" s="5"/>
      <c r="E30" s="5"/>
    </row>
    <row r="31" spans="1:5" x14ac:dyDescent="0.3">
      <c r="A31" s="7" t="s">
        <v>18</v>
      </c>
      <c r="B31" s="6"/>
      <c r="C31" s="7"/>
      <c r="D31" s="7"/>
      <c r="E31" s="7"/>
    </row>
    <row r="32" spans="1:5" x14ac:dyDescent="0.3">
      <c r="A32" s="5"/>
      <c r="B32" s="6"/>
      <c r="C32" s="5"/>
      <c r="D32" s="5"/>
      <c r="E32" s="5"/>
    </row>
    <row r="33" spans="1:5" x14ac:dyDescent="0.3">
      <c r="A33" s="5" t="s">
        <v>19</v>
      </c>
      <c r="B33" s="6">
        <v>8</v>
      </c>
      <c r="C33" s="5"/>
      <c r="D33" s="9">
        <v>33800000</v>
      </c>
      <c r="E33" s="9">
        <v>33800000</v>
      </c>
    </row>
    <row r="34" spans="1:5" x14ac:dyDescent="0.3">
      <c r="A34" s="5" t="s">
        <v>20</v>
      </c>
      <c r="B34" s="6"/>
      <c r="C34" s="5"/>
      <c r="D34" s="9">
        <v>79028462</v>
      </c>
      <c r="E34" s="9">
        <v>63392942</v>
      </c>
    </row>
    <row r="35" spans="1:5" ht="15" thickBot="1" x14ac:dyDescent="0.35">
      <c r="A35" s="10"/>
      <c r="B35" s="11"/>
      <c r="C35" s="13"/>
      <c r="D35" s="13"/>
      <c r="E35" s="13"/>
    </row>
    <row r="36" spans="1:5" x14ac:dyDescent="0.3">
      <c r="A36" s="5"/>
      <c r="B36" s="6"/>
      <c r="C36" s="7"/>
      <c r="D36" s="7"/>
      <c r="E36" s="7"/>
    </row>
    <row r="37" spans="1:5" x14ac:dyDescent="0.3">
      <c r="A37" s="7" t="s">
        <v>21</v>
      </c>
      <c r="B37" s="2"/>
      <c r="C37" s="7"/>
      <c r="D37" s="12">
        <f>SUM(D33:D36)</f>
        <v>112828462</v>
      </c>
      <c r="E37" s="12">
        <f>SUM(E33:E36)</f>
        <v>97192942</v>
      </c>
    </row>
    <row r="38" spans="1:5" ht="15" thickBot="1" x14ac:dyDescent="0.35">
      <c r="A38" s="14"/>
      <c r="B38" s="15"/>
      <c r="C38" s="14"/>
      <c r="D38" s="14"/>
      <c r="E38" s="14"/>
    </row>
    <row r="39" spans="1:5" ht="15" thickTop="1" x14ac:dyDescent="0.3">
      <c r="A39" s="5"/>
      <c r="B39" s="6"/>
      <c r="C39" s="5"/>
      <c r="D39" s="5"/>
      <c r="E39" s="5"/>
    </row>
    <row r="40" spans="1:5" x14ac:dyDescent="0.3">
      <c r="A40" s="7" t="s">
        <v>22</v>
      </c>
      <c r="B40" s="6"/>
      <c r="C40" s="5"/>
      <c r="D40" s="5"/>
      <c r="E40" s="5"/>
    </row>
    <row r="41" spans="1:5" x14ac:dyDescent="0.3">
      <c r="A41" s="5"/>
      <c r="B41" s="6"/>
      <c r="C41" s="5"/>
      <c r="D41" s="5"/>
      <c r="E41" s="5"/>
    </row>
    <row r="42" spans="1:5" x14ac:dyDescent="0.3">
      <c r="A42" s="7" t="s">
        <v>23</v>
      </c>
      <c r="B42" s="6"/>
      <c r="C42" s="5"/>
      <c r="D42" s="5"/>
      <c r="E42" s="5"/>
    </row>
    <row r="43" spans="1:5" x14ac:dyDescent="0.3">
      <c r="A43" s="5" t="s">
        <v>24</v>
      </c>
      <c r="B43" s="6">
        <v>14</v>
      </c>
      <c r="C43" s="5"/>
      <c r="D43" s="9">
        <v>5261570</v>
      </c>
      <c r="E43" s="9">
        <v>5231448</v>
      </c>
    </row>
    <row r="44" spans="1:5" x14ac:dyDescent="0.3">
      <c r="A44" s="5" t="s">
        <v>25</v>
      </c>
      <c r="B44" s="6"/>
      <c r="C44" s="5"/>
      <c r="D44" s="9">
        <v>1388104</v>
      </c>
      <c r="E44" s="9">
        <v>1426245</v>
      </c>
    </row>
    <row r="45" spans="1:5" ht="15" thickBot="1" x14ac:dyDescent="0.35">
      <c r="A45" s="10"/>
      <c r="B45" s="11"/>
      <c r="C45" s="10"/>
      <c r="D45" s="10"/>
      <c r="E45" s="10"/>
    </row>
    <row r="46" spans="1:5" x14ac:dyDescent="0.3">
      <c r="A46" s="7"/>
      <c r="B46" s="6"/>
      <c r="C46" s="7"/>
      <c r="D46" s="7"/>
      <c r="E46" s="7"/>
    </row>
    <row r="47" spans="1:5" ht="24" x14ac:dyDescent="0.3">
      <c r="A47" s="7" t="s">
        <v>26</v>
      </c>
      <c r="B47" s="6"/>
      <c r="C47" s="7"/>
      <c r="D47" s="12">
        <f>SUM(D43:D46)</f>
        <v>6649674</v>
      </c>
      <c r="E47" s="12">
        <f>SUM(E43:E46)</f>
        <v>6657693</v>
      </c>
    </row>
    <row r="48" spans="1:5" ht="15" thickBot="1" x14ac:dyDescent="0.35">
      <c r="A48" s="13"/>
      <c r="B48" s="11"/>
      <c r="C48" s="13"/>
      <c r="D48" s="13"/>
      <c r="E48" s="13"/>
    </row>
    <row r="49" spans="1:5" x14ac:dyDescent="0.3">
      <c r="A49" s="5"/>
      <c r="B49" s="6"/>
      <c r="C49" s="5"/>
      <c r="D49" s="5"/>
      <c r="E49" s="5"/>
    </row>
    <row r="50" spans="1:5" x14ac:dyDescent="0.3">
      <c r="A50" s="7" t="s">
        <v>27</v>
      </c>
      <c r="B50" s="6"/>
      <c r="C50" s="5"/>
      <c r="D50" s="5"/>
      <c r="E50" s="5"/>
    </row>
    <row r="51" spans="1:5" x14ac:dyDescent="0.3">
      <c r="A51" s="5" t="s">
        <v>28</v>
      </c>
      <c r="B51" s="6">
        <v>10</v>
      </c>
      <c r="C51" s="5"/>
      <c r="D51" s="9">
        <v>23525770</v>
      </c>
      <c r="E51" s="9">
        <v>24721178</v>
      </c>
    </row>
    <row r="52" spans="1:5" x14ac:dyDescent="0.3">
      <c r="A52" s="5" t="s">
        <v>29</v>
      </c>
      <c r="B52" s="6">
        <v>9</v>
      </c>
      <c r="C52" s="5"/>
      <c r="D52" s="9">
        <v>24937332</v>
      </c>
      <c r="E52" s="9">
        <v>21490816</v>
      </c>
    </row>
    <row r="53" spans="1:5" x14ac:dyDescent="0.3">
      <c r="A53" s="5" t="s">
        <v>30</v>
      </c>
      <c r="B53" s="6"/>
      <c r="C53" s="5"/>
      <c r="D53" s="9">
        <v>343608</v>
      </c>
      <c r="E53" s="9">
        <v>502045</v>
      </c>
    </row>
    <row r="54" spans="1:5" x14ac:dyDescent="0.3">
      <c r="A54" s="5" t="s">
        <v>31</v>
      </c>
      <c r="B54" s="6">
        <v>11</v>
      </c>
      <c r="C54" s="5"/>
      <c r="D54" s="9">
        <v>5400480</v>
      </c>
      <c r="E54" s="9">
        <v>7346686</v>
      </c>
    </row>
    <row r="55" spans="1:5" x14ac:dyDescent="0.3">
      <c r="A55" s="5" t="s">
        <v>32</v>
      </c>
      <c r="B55" s="6"/>
      <c r="C55" s="5"/>
      <c r="D55" s="9">
        <v>1355977</v>
      </c>
      <c r="E55" s="9">
        <v>1368111</v>
      </c>
    </row>
    <row r="56" spans="1:5" ht="15" thickBot="1" x14ac:dyDescent="0.35">
      <c r="A56" s="10"/>
      <c r="B56" s="11"/>
      <c r="C56" s="10"/>
      <c r="D56" s="10"/>
      <c r="E56" s="10"/>
    </row>
    <row r="57" spans="1:5" x14ac:dyDescent="0.3">
      <c r="A57" s="7"/>
      <c r="B57" s="6"/>
      <c r="C57" s="7"/>
      <c r="D57" s="7"/>
      <c r="E57" s="7"/>
    </row>
    <row r="58" spans="1:5" x14ac:dyDescent="0.3">
      <c r="A58" s="7" t="s">
        <v>33</v>
      </c>
      <c r="B58" s="6"/>
      <c r="C58" s="7"/>
      <c r="D58" s="12">
        <f>SUM(D51:D57)</f>
        <v>55563167</v>
      </c>
      <c r="E58" s="12">
        <f>SUM(E51:E57)</f>
        <v>55428836</v>
      </c>
    </row>
    <row r="59" spans="1:5" ht="15" thickBot="1" x14ac:dyDescent="0.35">
      <c r="A59" s="13"/>
      <c r="B59" s="11"/>
      <c r="C59" s="13"/>
      <c r="D59" s="13"/>
      <c r="E59" s="13"/>
    </row>
    <row r="60" spans="1:5" x14ac:dyDescent="0.3">
      <c r="A60" s="5"/>
      <c r="B60" s="2"/>
      <c r="C60" s="7"/>
      <c r="D60" s="7"/>
      <c r="E60" s="7"/>
    </row>
    <row r="61" spans="1:5" x14ac:dyDescent="0.3">
      <c r="A61" s="7" t="s">
        <v>34</v>
      </c>
      <c r="B61" s="2"/>
      <c r="C61" s="7"/>
      <c r="D61" s="12">
        <f>D58+D47</f>
        <v>62212841</v>
      </c>
      <c r="E61" s="12">
        <f>E58+E47</f>
        <v>62086529</v>
      </c>
    </row>
    <row r="62" spans="1:5" ht="15" thickBot="1" x14ac:dyDescent="0.35">
      <c r="A62" s="14"/>
      <c r="B62" s="16"/>
      <c r="C62" s="14"/>
      <c r="D62" s="14"/>
      <c r="E62" s="14"/>
    </row>
    <row r="63" spans="1:5" ht="15" thickTop="1" x14ac:dyDescent="0.3">
      <c r="A63" s="7"/>
      <c r="B63" s="18"/>
      <c r="C63" s="7"/>
      <c r="D63" s="7"/>
      <c r="E63" s="7"/>
    </row>
    <row r="64" spans="1:5" x14ac:dyDescent="0.3">
      <c r="A64" s="7" t="s">
        <v>35</v>
      </c>
      <c r="B64" s="18"/>
      <c r="C64" s="7"/>
      <c r="D64" s="12">
        <f>D61+D37</f>
        <v>175041303</v>
      </c>
      <c r="E64" s="12">
        <f>E61+E37</f>
        <v>159279471</v>
      </c>
    </row>
    <row r="65" spans="1:5" ht="15" thickBot="1" x14ac:dyDescent="0.35">
      <c r="A65" s="14"/>
      <c r="B65" s="16"/>
      <c r="C65" s="14"/>
      <c r="D65" s="14"/>
      <c r="E65" s="14"/>
    </row>
    <row r="66" spans="1:5" ht="15" thickTop="1" x14ac:dyDescent="0.3">
      <c r="A66" s="7"/>
      <c r="B66" s="18"/>
      <c r="C66" s="7"/>
      <c r="D66" s="7"/>
      <c r="E66" s="7"/>
    </row>
    <row r="67" spans="1:5" ht="22.8" x14ac:dyDescent="0.3">
      <c r="A67" s="5" t="s">
        <v>36</v>
      </c>
      <c r="B67" s="17">
        <v>16</v>
      </c>
      <c r="D67" s="61">
        <f>(D28-D10-D61)/200000</f>
        <v>498.76256999999998</v>
      </c>
      <c r="E67" s="61">
        <f>(E28-E10-E61)/200000</f>
        <v>416.19198499999999</v>
      </c>
    </row>
    <row r="69" spans="1:5" x14ac:dyDescent="0.3">
      <c r="D69" s="8">
        <f>D64-D28</f>
        <v>0</v>
      </c>
      <c r="E69" s="8">
        <f>E64-E28</f>
        <v>0</v>
      </c>
    </row>
  </sheetData>
  <mergeCells count="3">
    <mergeCell ref="A2:A4"/>
    <mergeCell ref="B2:B4"/>
    <mergeCell ref="C2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opLeftCell="A19" workbookViewId="0">
      <selection activeCell="D41" sqref="D41"/>
    </sheetView>
  </sheetViews>
  <sheetFormatPr defaultRowHeight="14.4" x14ac:dyDescent="0.3"/>
  <cols>
    <col min="1" max="1" width="27.21875" customWidth="1"/>
    <col min="4" max="4" width="9.33203125" bestFit="1" customWidth="1"/>
    <col min="5" max="5" width="5" customWidth="1"/>
  </cols>
  <sheetData>
    <row r="1" spans="1:16384" x14ac:dyDescent="0.3">
      <c r="A1" s="62" t="s">
        <v>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/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/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/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/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/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/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/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/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/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/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/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/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/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/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/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/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/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/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/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/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/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/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/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/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/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/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/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/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/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/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/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/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/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/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/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/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/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/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/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/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/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/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/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/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/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/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/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/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/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/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/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/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/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/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/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/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/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/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/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/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/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/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/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/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/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/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/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/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/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/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/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/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/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/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/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/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/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/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/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/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/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/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/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/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/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/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/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/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/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/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/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/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/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/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/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/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/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/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/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/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/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/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/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/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/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/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/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/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/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/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/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/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/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/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/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/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/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/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/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/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/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/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/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/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/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/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/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/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/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/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/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/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/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/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/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/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/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/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/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/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/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/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/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/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/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/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/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/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/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/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/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/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/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/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/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/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/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/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/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/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/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/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/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/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/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/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/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/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/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/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/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/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/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/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/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/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/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/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/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/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/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/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/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/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/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/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/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/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/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/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/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/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/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/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/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/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/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/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/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/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/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/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/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/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/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/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/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/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/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/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/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/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/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/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/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/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/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/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/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/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/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/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/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/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/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/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/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/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/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/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/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/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/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/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/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/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/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/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/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/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/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/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/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x14ac:dyDescent="0.3">
      <c r="A2" s="19"/>
      <c r="B2" s="31"/>
      <c r="C2" s="32"/>
      <c r="D2" s="31" t="s">
        <v>37</v>
      </c>
      <c r="E2" s="31"/>
      <c r="F2" s="31"/>
    </row>
    <row r="3" spans="1:16384" x14ac:dyDescent="0.3">
      <c r="A3" s="19"/>
      <c r="B3" s="31"/>
      <c r="C3" s="32"/>
      <c r="D3" s="31"/>
      <c r="E3" s="31"/>
      <c r="F3" s="31"/>
    </row>
    <row r="4" spans="1:16384" x14ac:dyDescent="0.3">
      <c r="A4" s="19"/>
      <c r="B4" s="31"/>
      <c r="C4" s="32"/>
      <c r="D4" s="31"/>
      <c r="E4" s="31"/>
      <c r="F4" s="31"/>
    </row>
    <row r="5" spans="1:16384" ht="15" thickBot="1" x14ac:dyDescent="0.35">
      <c r="A5" s="19"/>
      <c r="B5" s="31"/>
      <c r="C5" s="32"/>
      <c r="D5" s="33"/>
      <c r="E5" s="33"/>
      <c r="F5" s="33"/>
    </row>
    <row r="6" spans="1:16384" ht="15" thickBot="1" x14ac:dyDescent="0.35">
      <c r="A6" s="23" t="s">
        <v>0</v>
      </c>
      <c r="B6" s="24" t="s">
        <v>1</v>
      </c>
      <c r="C6" s="13"/>
      <c r="D6" s="47">
        <v>41729</v>
      </c>
      <c r="E6" s="47"/>
      <c r="F6" s="47">
        <v>41364</v>
      </c>
    </row>
    <row r="7" spans="1:16384" x14ac:dyDescent="0.3">
      <c r="A7" s="5"/>
      <c r="B7" s="17"/>
      <c r="C7" s="5"/>
      <c r="D7" s="35"/>
      <c r="E7" s="35"/>
      <c r="F7" s="48"/>
    </row>
    <row r="8" spans="1:16384" x14ac:dyDescent="0.3">
      <c r="A8" s="5" t="s">
        <v>38</v>
      </c>
      <c r="B8" s="17">
        <v>12</v>
      </c>
      <c r="C8" s="5"/>
      <c r="D8" s="9">
        <v>44107191</v>
      </c>
      <c r="E8" s="36">
        <v>43053026</v>
      </c>
      <c r="F8" s="36"/>
    </row>
    <row r="9" spans="1:16384" x14ac:dyDescent="0.3">
      <c r="A9" s="5" t="s">
        <v>39</v>
      </c>
      <c r="B9" s="17">
        <v>13</v>
      </c>
      <c r="C9" s="5"/>
      <c r="D9" s="9">
        <v>-18468113</v>
      </c>
      <c r="E9" s="36">
        <v>-18626504</v>
      </c>
      <c r="F9" s="36"/>
    </row>
    <row r="10" spans="1:16384" ht="15" thickBot="1" x14ac:dyDescent="0.35">
      <c r="A10" s="10"/>
      <c r="B10" s="26"/>
      <c r="C10" s="10"/>
      <c r="D10" s="10"/>
      <c r="E10" s="37"/>
      <c r="F10" s="37"/>
    </row>
    <row r="11" spans="1:16384" x14ac:dyDescent="0.3">
      <c r="A11" s="5"/>
      <c r="B11" s="17"/>
      <c r="C11" s="5"/>
      <c r="D11" s="5"/>
      <c r="E11" s="35"/>
      <c r="F11" s="35"/>
    </row>
    <row r="12" spans="1:16384" x14ac:dyDescent="0.3">
      <c r="A12" s="7" t="s">
        <v>40</v>
      </c>
      <c r="B12" s="17"/>
      <c r="C12" s="7"/>
      <c r="D12" s="12">
        <f>SUM(D8:D11)</f>
        <v>25639078</v>
      </c>
      <c r="E12" s="38">
        <v>25639078</v>
      </c>
      <c r="F12" s="38"/>
    </row>
    <row r="13" spans="1:16384" ht="15" thickBot="1" x14ac:dyDescent="0.35">
      <c r="A13" s="13"/>
      <c r="B13" s="26"/>
      <c r="C13" s="13"/>
      <c r="D13" s="13"/>
      <c r="E13" s="39"/>
      <c r="F13" s="39"/>
    </row>
    <row r="14" spans="1:16384" x14ac:dyDescent="0.3">
      <c r="A14" s="5"/>
      <c r="B14" s="17"/>
      <c r="C14" s="5"/>
      <c r="D14" s="5"/>
      <c r="E14" s="35"/>
      <c r="F14" s="35"/>
    </row>
    <row r="15" spans="1:16384" x14ac:dyDescent="0.3">
      <c r="A15" s="5" t="s">
        <v>41</v>
      </c>
      <c r="B15" s="17">
        <v>13</v>
      </c>
      <c r="C15" s="5"/>
      <c r="D15" s="9">
        <v>-2943374</v>
      </c>
      <c r="E15" s="36">
        <v>-3895884</v>
      </c>
      <c r="F15" s="36"/>
    </row>
    <row r="16" spans="1:16384" ht="22.8" x14ac:dyDescent="0.3">
      <c r="A16" s="5" t="s">
        <v>42</v>
      </c>
      <c r="B16" s="17">
        <v>13</v>
      </c>
      <c r="C16" s="5"/>
      <c r="D16" s="9">
        <v>-2402071</v>
      </c>
      <c r="E16" s="36">
        <v>-2640984</v>
      </c>
      <c r="F16" s="36"/>
    </row>
    <row r="17" spans="1:6" x14ac:dyDescent="0.3">
      <c r="A17" s="5" t="s">
        <v>43</v>
      </c>
      <c r="B17" s="17"/>
      <c r="C17" s="5"/>
      <c r="D17" s="9">
        <v>164500</v>
      </c>
      <c r="E17" s="36">
        <v>88621</v>
      </c>
      <c r="F17" s="36"/>
    </row>
    <row r="18" spans="1:6" x14ac:dyDescent="0.3">
      <c r="A18" s="5" t="s">
        <v>44</v>
      </c>
      <c r="B18" s="17"/>
      <c r="C18" s="5"/>
      <c r="D18" s="9">
        <v>-602991</v>
      </c>
      <c r="E18" s="36">
        <v>-22677</v>
      </c>
      <c r="F18" s="36"/>
    </row>
    <row r="19" spans="1:6" ht="15" thickBot="1" x14ac:dyDescent="0.35">
      <c r="A19" s="10"/>
      <c r="B19" s="26"/>
      <c r="C19" s="10"/>
      <c r="D19" s="10"/>
      <c r="E19" s="37"/>
      <c r="F19" s="37"/>
    </row>
    <row r="20" spans="1:6" x14ac:dyDescent="0.3">
      <c r="A20" s="7"/>
      <c r="B20" s="17"/>
      <c r="C20" s="5"/>
      <c r="D20" s="5"/>
      <c r="E20" s="35"/>
      <c r="F20" s="35"/>
    </row>
    <row r="21" spans="1:6" x14ac:dyDescent="0.3">
      <c r="A21" s="7" t="s">
        <v>45</v>
      </c>
      <c r="B21" s="18"/>
      <c r="C21" s="7"/>
      <c r="D21" s="12">
        <f>SUM(D12:D20)</f>
        <v>19855142</v>
      </c>
      <c r="E21" s="38">
        <v>17955598</v>
      </c>
      <c r="F21" s="38"/>
    </row>
    <row r="22" spans="1:6" x14ac:dyDescent="0.3">
      <c r="A22" s="5"/>
      <c r="B22" s="17"/>
      <c r="C22" s="5"/>
      <c r="D22" s="5"/>
      <c r="E22" s="34"/>
      <c r="F22" s="34"/>
    </row>
    <row r="23" spans="1:6" x14ac:dyDescent="0.3">
      <c r="A23" s="5" t="s">
        <v>46</v>
      </c>
      <c r="B23" s="17"/>
      <c r="C23" s="5"/>
      <c r="D23" s="9">
        <v>138097</v>
      </c>
      <c r="E23" s="36">
        <v>36897</v>
      </c>
      <c r="F23" s="36"/>
    </row>
    <row r="24" spans="1:6" x14ac:dyDescent="0.3">
      <c r="A24" s="5" t="s">
        <v>47</v>
      </c>
      <c r="B24" s="17"/>
      <c r="C24" s="5"/>
      <c r="D24" s="9">
        <v>-417728.4</v>
      </c>
      <c r="E24" s="36">
        <v>-649002</v>
      </c>
      <c r="F24" s="36"/>
    </row>
    <row r="25" spans="1:6" ht="15" thickBot="1" x14ac:dyDescent="0.35">
      <c r="A25" s="10"/>
      <c r="B25" s="26"/>
      <c r="C25" s="10"/>
      <c r="D25" s="10"/>
      <c r="E25" s="37"/>
      <c r="F25" s="37"/>
    </row>
    <row r="26" spans="1:6" x14ac:dyDescent="0.3">
      <c r="A26" s="7"/>
      <c r="B26" s="18"/>
      <c r="C26" s="7"/>
      <c r="D26" s="7"/>
      <c r="E26" s="40"/>
      <c r="F26" s="40"/>
    </row>
    <row r="27" spans="1:6" x14ac:dyDescent="0.3">
      <c r="A27" s="7" t="s">
        <v>48</v>
      </c>
      <c r="B27" s="18"/>
      <c r="C27" s="7"/>
      <c r="D27" s="12">
        <f>SUM(D21:D26)</f>
        <v>19575510.600000001</v>
      </c>
      <c r="E27" s="38">
        <v>17343493</v>
      </c>
      <c r="F27" s="38"/>
    </row>
    <row r="28" spans="1:6" x14ac:dyDescent="0.3">
      <c r="A28" s="5"/>
      <c r="B28" s="17"/>
      <c r="C28" s="5"/>
      <c r="D28" s="5"/>
      <c r="E28" s="34"/>
      <c r="F28" s="34"/>
    </row>
    <row r="29" spans="1:6" x14ac:dyDescent="0.3">
      <c r="A29" s="5" t="s">
        <v>49</v>
      </c>
      <c r="B29" s="17">
        <v>14</v>
      </c>
      <c r="C29" s="5"/>
      <c r="D29" s="9">
        <v>-3939990.4</v>
      </c>
      <c r="E29" s="36">
        <v>-3687708</v>
      </c>
      <c r="F29" s="36"/>
    </row>
    <row r="30" spans="1:6" ht="15" thickBot="1" x14ac:dyDescent="0.35">
      <c r="A30" s="10"/>
      <c r="B30" s="26"/>
      <c r="C30" s="10"/>
      <c r="D30" s="10"/>
      <c r="E30" s="37"/>
      <c r="F30" s="37"/>
    </row>
    <row r="31" spans="1:6" x14ac:dyDescent="0.3">
      <c r="A31" s="7"/>
      <c r="B31" s="18"/>
      <c r="C31" s="7"/>
      <c r="D31" s="7"/>
      <c r="E31" s="40"/>
      <c r="F31" s="40"/>
    </row>
    <row r="32" spans="1:6" x14ac:dyDescent="0.3">
      <c r="A32" s="7" t="s">
        <v>50</v>
      </c>
      <c r="B32" s="18"/>
      <c r="C32" s="7"/>
      <c r="D32" s="12">
        <f>SUM(D27:D31)</f>
        <v>15635520.200000001</v>
      </c>
      <c r="E32" s="38">
        <v>13655785</v>
      </c>
      <c r="F32" s="38"/>
    </row>
    <row r="33" spans="1:6" ht="15" thickBot="1" x14ac:dyDescent="0.35">
      <c r="A33" s="14"/>
      <c r="B33" s="14"/>
      <c r="C33" s="14"/>
      <c r="D33" s="14"/>
      <c r="E33" s="41"/>
      <c r="F33" s="41"/>
    </row>
    <row r="34" spans="1:6" ht="15" thickTop="1" x14ac:dyDescent="0.3">
      <c r="A34" s="7"/>
      <c r="B34" s="18"/>
      <c r="C34" s="7"/>
      <c r="D34" s="42"/>
      <c r="E34" s="42"/>
      <c r="F34" s="49"/>
    </row>
    <row r="35" spans="1:6" x14ac:dyDescent="0.3">
      <c r="A35" s="5" t="s">
        <v>51</v>
      </c>
      <c r="B35" s="5"/>
      <c r="C35" s="5"/>
      <c r="D35" s="34" t="s">
        <v>52</v>
      </c>
      <c r="E35" s="34"/>
      <c r="F35" s="5" t="s">
        <v>52</v>
      </c>
    </row>
    <row r="36" spans="1:6" ht="15" thickBot="1" x14ac:dyDescent="0.35">
      <c r="A36" s="27"/>
      <c r="B36" s="27"/>
      <c r="C36" s="27"/>
      <c r="D36" s="43"/>
      <c r="E36" s="43"/>
      <c r="F36" s="27"/>
    </row>
    <row r="37" spans="1:6" x14ac:dyDescent="0.3">
      <c r="A37" s="5"/>
      <c r="B37" s="5"/>
      <c r="C37" s="5"/>
      <c r="D37" s="35"/>
      <c r="E37" s="35"/>
      <c r="F37" s="48"/>
    </row>
    <row r="38" spans="1:6" ht="24" x14ac:dyDescent="0.3">
      <c r="A38" s="7" t="s">
        <v>53</v>
      </c>
      <c r="B38" s="5"/>
      <c r="C38" s="7"/>
      <c r="D38" s="12">
        <v>15635520</v>
      </c>
      <c r="E38" s="12"/>
      <c r="F38" s="12">
        <v>13655785</v>
      </c>
    </row>
    <row r="39" spans="1:6" ht="15" thickBot="1" x14ac:dyDescent="0.35">
      <c r="A39" s="29"/>
      <c r="B39" s="29"/>
      <c r="C39" s="29"/>
      <c r="D39" s="44"/>
      <c r="E39" s="44"/>
      <c r="F39" s="29"/>
    </row>
    <row r="40" spans="1:6" ht="15" thickTop="1" x14ac:dyDescent="0.3">
      <c r="A40" s="28"/>
      <c r="B40" s="28"/>
      <c r="C40" s="28"/>
      <c r="D40" s="45"/>
      <c r="E40" s="45"/>
      <c r="F40" s="50"/>
    </row>
    <row r="41" spans="1:6" ht="24" x14ac:dyDescent="0.3">
      <c r="A41" s="7" t="s">
        <v>54</v>
      </c>
      <c r="B41" s="46">
        <v>8</v>
      </c>
      <c r="C41" s="34"/>
      <c r="D41" s="63">
        <f>D38/200000</f>
        <v>78.177599999999998</v>
      </c>
      <c r="E41" s="7"/>
      <c r="F41" s="7">
        <v>68.3</v>
      </c>
    </row>
    <row r="42" spans="1:6" x14ac:dyDescent="0.3">
      <c r="A42" s="30" t="s">
        <v>55</v>
      </c>
      <c r="B42" s="46"/>
      <c r="C42" s="34"/>
      <c r="D42" s="7"/>
      <c r="E42" s="7"/>
      <c r="F42" s="7"/>
    </row>
    <row r="43" spans="1:6" ht="15" thickBot="1" x14ac:dyDescent="0.35">
      <c r="A43" s="29"/>
      <c r="B43" s="29"/>
      <c r="C43" s="29"/>
      <c r="D43" s="44"/>
      <c r="E43" s="44"/>
      <c r="F43" s="29"/>
    </row>
    <row r="44" spans="1:6" ht="15" thickTop="1" x14ac:dyDescent="0.3"/>
  </sheetData>
  <mergeCells count="40">
    <mergeCell ref="B41:B42"/>
    <mergeCell ref="C41:C42"/>
    <mergeCell ref="D43:E43"/>
    <mergeCell ref="D39:E39"/>
    <mergeCell ref="D40:E40"/>
    <mergeCell ref="D35:E35"/>
    <mergeCell ref="D36:E36"/>
    <mergeCell ref="D37:E37"/>
    <mergeCell ref="E30:F30"/>
    <mergeCell ref="E31:F31"/>
    <mergeCell ref="E32:F32"/>
    <mergeCell ref="E33:F33"/>
    <mergeCell ref="D34:E34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D7:E7"/>
    <mergeCell ref="E8:F8"/>
    <mergeCell ref="E9:F9"/>
    <mergeCell ref="E10:F10"/>
    <mergeCell ref="E11:F11"/>
    <mergeCell ref="A2:A5"/>
    <mergeCell ref="B2:B5"/>
    <mergeCell ref="C2:C5"/>
    <mergeCell ref="D2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9" sqref="E19"/>
    </sheetView>
  </sheetViews>
  <sheetFormatPr defaultRowHeight="14.4" x14ac:dyDescent="0.3"/>
  <cols>
    <col min="1" max="1" width="37" customWidth="1"/>
    <col min="2" max="2" width="13.21875" customWidth="1"/>
    <col min="3" max="3" width="10.33203125" customWidth="1"/>
    <col min="4" max="4" width="12" customWidth="1"/>
  </cols>
  <sheetData>
    <row r="1" spans="1:5" x14ac:dyDescent="0.3">
      <c r="A1" s="62" t="s">
        <v>94</v>
      </c>
    </row>
    <row r="2" spans="1:5" ht="24" x14ac:dyDescent="0.3">
      <c r="A2" s="19" t="s">
        <v>0</v>
      </c>
      <c r="B2" s="7" t="s">
        <v>56</v>
      </c>
      <c r="C2" s="32" t="s">
        <v>20</v>
      </c>
      <c r="D2" s="32" t="s">
        <v>21</v>
      </c>
    </row>
    <row r="3" spans="1:5" ht="15" thickBot="1" x14ac:dyDescent="0.35">
      <c r="A3" s="20"/>
      <c r="B3" s="13" t="s">
        <v>57</v>
      </c>
      <c r="C3" s="39"/>
      <c r="D3" s="39"/>
    </row>
    <row r="4" spans="1:5" x14ac:dyDescent="0.3">
      <c r="A4" s="5"/>
      <c r="B4" s="5"/>
      <c r="C4" s="5"/>
      <c r="D4" s="5"/>
    </row>
    <row r="5" spans="1:5" x14ac:dyDescent="0.3">
      <c r="A5" s="7" t="s">
        <v>58</v>
      </c>
      <c r="B5" s="51">
        <v>33800000</v>
      </c>
      <c r="C5" s="12">
        <v>32403052</v>
      </c>
      <c r="D5" s="12">
        <f>SUM(B5:C5)</f>
        <v>66203052</v>
      </c>
    </row>
    <row r="6" spans="1:5" x14ac:dyDescent="0.3">
      <c r="A6" s="5" t="s">
        <v>53</v>
      </c>
      <c r="B6" s="6">
        <v>0</v>
      </c>
      <c r="C6" s="9">
        <v>13655785</v>
      </c>
      <c r="D6" s="9">
        <f>SUM(B6:C6)</f>
        <v>13655785</v>
      </c>
    </row>
    <row r="7" spans="1:5" x14ac:dyDescent="0.3">
      <c r="A7" s="5" t="s">
        <v>59</v>
      </c>
      <c r="B7" s="6">
        <v>0</v>
      </c>
      <c r="C7" s="5">
        <v>0</v>
      </c>
      <c r="D7" s="5">
        <v>0</v>
      </c>
    </row>
    <row r="8" spans="1:5" ht="15" thickBot="1" x14ac:dyDescent="0.35">
      <c r="A8" s="13"/>
      <c r="B8" s="4"/>
      <c r="C8" s="13"/>
      <c r="D8" s="13"/>
    </row>
    <row r="9" spans="1:5" x14ac:dyDescent="0.3">
      <c r="A9" s="7"/>
      <c r="B9" s="2"/>
      <c r="C9" s="7"/>
      <c r="D9" s="7"/>
    </row>
    <row r="10" spans="1:5" x14ac:dyDescent="0.3">
      <c r="A10" s="7" t="s">
        <v>60</v>
      </c>
      <c r="B10" s="51">
        <f>SUM(B5:B9)</f>
        <v>33800000</v>
      </c>
      <c r="C10" s="51">
        <f t="shared" ref="C10:D10" si="0">SUM(C5:C9)</f>
        <v>46058837</v>
      </c>
      <c r="D10" s="51">
        <f t="shared" si="0"/>
        <v>79858837</v>
      </c>
    </row>
    <row r="11" spans="1:5" ht="15" thickBot="1" x14ac:dyDescent="0.35">
      <c r="A11" s="14"/>
      <c r="B11" s="15"/>
      <c r="C11" s="14"/>
      <c r="D11" s="14"/>
    </row>
    <row r="12" spans="1:5" ht="15" thickTop="1" x14ac:dyDescent="0.3">
      <c r="A12" s="7"/>
      <c r="B12" s="2"/>
      <c r="C12" s="7"/>
      <c r="D12" s="7"/>
    </row>
    <row r="13" spans="1:5" x14ac:dyDescent="0.3">
      <c r="A13" s="30" t="s">
        <v>61</v>
      </c>
      <c r="B13" s="12">
        <v>33800000</v>
      </c>
      <c r="C13" s="12">
        <v>63392942</v>
      </c>
      <c r="D13" s="12">
        <f>SUM(B13:C13)</f>
        <v>97192942</v>
      </c>
      <c r="E13" s="8">
        <f>D13-bs!E37</f>
        <v>0</v>
      </c>
    </row>
    <row r="14" spans="1:5" x14ac:dyDescent="0.3">
      <c r="A14" s="5" t="s">
        <v>53</v>
      </c>
      <c r="B14" s="6">
        <v>0</v>
      </c>
      <c r="C14" s="9">
        <v>15635520</v>
      </c>
      <c r="D14" s="9">
        <f>SUM(B14:C14)</f>
        <v>15635520</v>
      </c>
    </row>
    <row r="15" spans="1:5" x14ac:dyDescent="0.3">
      <c r="A15" s="5" t="s">
        <v>62</v>
      </c>
      <c r="B15" s="6">
        <v>0</v>
      </c>
      <c r="C15" s="5">
        <v>0</v>
      </c>
      <c r="D15" s="5">
        <v>0</v>
      </c>
    </row>
    <row r="16" spans="1:5" ht="15" thickBot="1" x14ac:dyDescent="0.35">
      <c r="A16" s="27"/>
      <c r="B16" s="52"/>
      <c r="C16" s="27"/>
      <c r="D16" s="53"/>
    </row>
    <row r="17" spans="1:5" x14ac:dyDescent="0.3">
      <c r="A17" s="5"/>
      <c r="B17" s="2"/>
      <c r="C17" s="5"/>
      <c r="D17" s="7"/>
    </row>
    <row r="18" spans="1:5" x14ac:dyDescent="0.3">
      <c r="A18" s="7" t="s">
        <v>63</v>
      </c>
      <c r="B18" s="51">
        <f>SUM(B13:B17)</f>
        <v>33800000</v>
      </c>
      <c r="C18" s="12">
        <f>SUM(C13:C17)</f>
        <v>79028462</v>
      </c>
      <c r="D18" s="12">
        <f>SUM(D13:D15)</f>
        <v>112828462</v>
      </c>
      <c r="E18" s="8">
        <f>D18-bs!D37</f>
        <v>0</v>
      </c>
    </row>
    <row r="19" spans="1:5" ht="15" thickBot="1" x14ac:dyDescent="0.35">
      <c r="A19" s="29"/>
      <c r="B19" s="54"/>
      <c r="C19" s="54"/>
      <c r="D19" s="54"/>
    </row>
    <row r="20" spans="1:5" ht="15" thickTop="1" x14ac:dyDescent="0.3">
      <c r="A20" s="7"/>
      <c r="B20" s="7"/>
      <c r="C20" s="7"/>
      <c r="D20" s="7"/>
    </row>
  </sheetData>
  <mergeCells count="3">
    <mergeCell ref="A2:A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D71" sqref="D71"/>
    </sheetView>
  </sheetViews>
  <sheetFormatPr defaultRowHeight="14.4" x14ac:dyDescent="0.3"/>
  <cols>
    <col min="1" max="1" width="26" customWidth="1"/>
    <col min="3" max="3" width="12.44140625" customWidth="1"/>
    <col min="4" max="4" width="13.33203125" customWidth="1"/>
  </cols>
  <sheetData>
    <row r="1" spans="1:4" x14ac:dyDescent="0.3">
      <c r="A1" s="62" t="s">
        <v>95</v>
      </c>
    </row>
    <row r="2" spans="1:4" ht="15" thickBot="1" x14ac:dyDescent="0.35">
      <c r="A2" s="1"/>
      <c r="B2" s="18"/>
      <c r="C2" s="33" t="s">
        <v>37</v>
      </c>
      <c r="D2" s="33"/>
    </row>
    <row r="3" spans="1:4" ht="15" thickBot="1" x14ac:dyDescent="0.35">
      <c r="A3" s="23" t="s">
        <v>0</v>
      </c>
      <c r="B3" s="24"/>
      <c r="C3" s="25">
        <v>41729</v>
      </c>
      <c r="D3" s="25">
        <v>41364</v>
      </c>
    </row>
    <row r="4" spans="1:4" x14ac:dyDescent="0.3">
      <c r="A4" s="7"/>
      <c r="B4" s="17"/>
      <c r="C4" s="7"/>
      <c r="D4" s="7"/>
    </row>
    <row r="5" spans="1:4" ht="24" x14ac:dyDescent="0.3">
      <c r="A5" s="7" t="s">
        <v>64</v>
      </c>
      <c r="B5" s="17"/>
      <c r="C5" s="7"/>
      <c r="D5" s="7"/>
    </row>
    <row r="6" spans="1:4" x14ac:dyDescent="0.3">
      <c r="A6" s="5" t="s">
        <v>65</v>
      </c>
      <c r="B6" s="17"/>
      <c r="C6" s="9">
        <v>15635520</v>
      </c>
      <c r="D6" s="9">
        <v>13655785</v>
      </c>
    </row>
    <row r="7" spans="1:4" x14ac:dyDescent="0.3">
      <c r="A7" s="5" t="s">
        <v>66</v>
      </c>
      <c r="B7" s="17"/>
      <c r="C7" s="5"/>
      <c r="D7" s="5"/>
    </row>
    <row r="8" spans="1:4" ht="22.8" x14ac:dyDescent="0.3">
      <c r="A8" s="5" t="s">
        <v>67</v>
      </c>
      <c r="B8" s="17"/>
      <c r="C8" s="9">
        <v>4968507</v>
      </c>
      <c r="D8" s="9">
        <v>5341425</v>
      </c>
    </row>
    <row r="9" spans="1:4" x14ac:dyDescent="0.3">
      <c r="A9" s="5" t="s">
        <v>68</v>
      </c>
      <c r="B9" s="17"/>
      <c r="C9" s="9">
        <v>849323</v>
      </c>
      <c r="D9" s="9">
        <v>431241</v>
      </c>
    </row>
    <row r="10" spans="1:4" x14ac:dyDescent="0.3">
      <c r="A10" s="5" t="s">
        <v>69</v>
      </c>
      <c r="B10" s="17"/>
      <c r="C10" s="9">
        <v>-1321336</v>
      </c>
      <c r="D10" s="9">
        <v>59007</v>
      </c>
    </row>
    <row r="11" spans="1:4" x14ac:dyDescent="0.3">
      <c r="A11" s="5" t="s">
        <v>70</v>
      </c>
      <c r="B11" s="17"/>
      <c r="C11" s="9">
        <v>235865</v>
      </c>
      <c r="D11" s="9">
        <v>83697</v>
      </c>
    </row>
    <row r="12" spans="1:4" x14ac:dyDescent="0.3">
      <c r="A12" s="5" t="s">
        <v>71</v>
      </c>
      <c r="B12" s="17"/>
      <c r="C12" s="9">
        <v>419818</v>
      </c>
      <c r="D12" s="9">
        <v>612104</v>
      </c>
    </row>
    <row r="13" spans="1:4" ht="34.200000000000003" x14ac:dyDescent="0.3">
      <c r="A13" s="5" t="s">
        <v>72</v>
      </c>
      <c r="B13" s="17"/>
      <c r="C13" s="9">
        <v>61570</v>
      </c>
      <c r="D13" s="9">
        <v>33520</v>
      </c>
    </row>
    <row r="14" spans="1:4" ht="15" thickBot="1" x14ac:dyDescent="0.35">
      <c r="A14" s="27"/>
      <c r="B14" s="55"/>
      <c r="C14" s="27"/>
      <c r="D14" s="27"/>
    </row>
    <row r="15" spans="1:4" x14ac:dyDescent="0.3">
      <c r="A15" s="5"/>
      <c r="B15" s="17"/>
      <c r="C15" s="7"/>
      <c r="D15" s="7"/>
    </row>
    <row r="16" spans="1:4" ht="24" x14ac:dyDescent="0.3">
      <c r="A16" s="7" t="s">
        <v>73</v>
      </c>
      <c r="B16" s="18"/>
      <c r="C16" s="12">
        <f>SUM(C6:C13)</f>
        <v>20849267</v>
      </c>
      <c r="D16" s="12">
        <f>SUM(D6:D13)</f>
        <v>20216779</v>
      </c>
    </row>
    <row r="17" spans="1:4" x14ac:dyDescent="0.3">
      <c r="A17" s="5" t="s">
        <v>12</v>
      </c>
      <c r="B17" s="17"/>
      <c r="C17" s="9">
        <v>-1434333</v>
      </c>
      <c r="D17" s="9">
        <v>-5228173</v>
      </c>
    </row>
    <row r="18" spans="1:4" x14ac:dyDescent="0.3">
      <c r="A18" s="5" t="s">
        <v>14</v>
      </c>
      <c r="B18" s="17"/>
      <c r="C18" s="9">
        <v>261814</v>
      </c>
      <c r="D18" s="9">
        <v>-284787</v>
      </c>
    </row>
    <row r="19" spans="1:4" x14ac:dyDescent="0.3">
      <c r="A19" s="5" t="s">
        <v>11</v>
      </c>
      <c r="B19" s="17"/>
      <c r="C19" s="9">
        <v>145085</v>
      </c>
      <c r="D19" s="9">
        <v>129054</v>
      </c>
    </row>
    <row r="20" spans="1:4" x14ac:dyDescent="0.3">
      <c r="A20" s="5" t="s">
        <v>32</v>
      </c>
      <c r="B20" s="17"/>
      <c r="C20" s="9">
        <v>-12134</v>
      </c>
      <c r="D20" s="9">
        <v>-75833</v>
      </c>
    </row>
    <row r="21" spans="1:4" x14ac:dyDescent="0.3">
      <c r="A21" s="5" t="s">
        <v>29</v>
      </c>
      <c r="B21" s="17"/>
      <c r="C21" s="9">
        <v>3333845</v>
      </c>
      <c r="D21" s="9">
        <v>1957541</v>
      </c>
    </row>
    <row r="22" spans="1:4" x14ac:dyDescent="0.3">
      <c r="A22" s="5" t="s">
        <v>74</v>
      </c>
      <c r="B22" s="17"/>
      <c r="C22" s="9">
        <v>-158437</v>
      </c>
      <c r="D22" s="9">
        <v>58185</v>
      </c>
    </row>
    <row r="23" spans="1:4" ht="22.8" x14ac:dyDescent="0.3">
      <c r="A23" s="5" t="s">
        <v>75</v>
      </c>
      <c r="B23" s="17"/>
      <c r="C23" s="9">
        <v>-313999</v>
      </c>
      <c r="D23" s="9">
        <v>-4185</v>
      </c>
    </row>
    <row r="24" spans="1:4" x14ac:dyDescent="0.3">
      <c r="A24" s="5" t="s">
        <v>76</v>
      </c>
      <c r="B24" s="17"/>
      <c r="C24" s="9">
        <v>-1632207</v>
      </c>
      <c r="D24" s="9">
        <v>-480993</v>
      </c>
    </row>
    <row r="25" spans="1:4" x14ac:dyDescent="0.3">
      <c r="A25" s="5" t="s">
        <v>77</v>
      </c>
      <c r="B25" s="17"/>
      <c r="C25" s="5">
        <v>435</v>
      </c>
      <c r="D25" s="9">
        <v>7689</v>
      </c>
    </row>
    <row r="26" spans="1:4" ht="15" thickBot="1" x14ac:dyDescent="0.35">
      <c r="A26" s="27"/>
      <c r="B26" s="55"/>
      <c r="C26" s="27"/>
      <c r="D26" s="27"/>
    </row>
    <row r="27" spans="1:4" x14ac:dyDescent="0.3">
      <c r="A27" s="5"/>
      <c r="B27" s="17"/>
      <c r="C27" s="5"/>
      <c r="D27" s="5"/>
    </row>
    <row r="28" spans="1:4" ht="24" x14ac:dyDescent="0.3">
      <c r="A28" s="7" t="s">
        <v>78</v>
      </c>
      <c r="B28" s="17"/>
      <c r="C28" s="12">
        <f>SUM(C16:C27)</f>
        <v>21039336</v>
      </c>
      <c r="D28" s="12">
        <f>SUM(D16:D27)</f>
        <v>16295277</v>
      </c>
    </row>
    <row r="29" spans="1:4" x14ac:dyDescent="0.3">
      <c r="A29" s="5" t="s">
        <v>79</v>
      </c>
      <c r="B29" s="17"/>
      <c r="C29" s="9">
        <v>-503876</v>
      </c>
      <c r="D29" s="9">
        <v>-5715</v>
      </c>
    </row>
    <row r="30" spans="1:4" ht="15" thickBot="1" x14ac:dyDescent="0.35">
      <c r="A30" s="5"/>
      <c r="B30" s="17"/>
      <c r="C30" s="5"/>
      <c r="D30" s="5"/>
    </row>
    <row r="31" spans="1:4" x14ac:dyDescent="0.3">
      <c r="A31" s="48"/>
      <c r="B31" s="56"/>
      <c r="C31" s="48"/>
      <c r="D31" s="48"/>
    </row>
    <row r="32" spans="1:4" ht="24" x14ac:dyDescent="0.3">
      <c r="A32" s="7" t="s">
        <v>80</v>
      </c>
      <c r="B32" s="18"/>
      <c r="C32" s="12">
        <f>SUM(C28:C31)</f>
        <v>20535460</v>
      </c>
      <c r="D32" s="12">
        <f>SUM(D28:D31)</f>
        <v>16289562</v>
      </c>
    </row>
    <row r="33" spans="1:4" ht="15" thickBot="1" x14ac:dyDescent="0.35">
      <c r="A33" s="53"/>
      <c r="B33" s="57"/>
      <c r="C33" s="53"/>
      <c r="D33" s="53"/>
    </row>
    <row r="34" spans="1:4" x14ac:dyDescent="0.3">
      <c r="A34" s="7"/>
      <c r="B34" s="17"/>
      <c r="C34" s="7"/>
      <c r="D34" s="7"/>
    </row>
    <row r="35" spans="1:4" ht="24" x14ac:dyDescent="0.3">
      <c r="A35" s="7" t="s">
        <v>81</v>
      </c>
      <c r="B35" s="17"/>
      <c r="C35" s="7"/>
      <c r="D35" s="7"/>
    </row>
    <row r="36" spans="1:4" ht="22.8" x14ac:dyDescent="0.3">
      <c r="A36" s="5" t="s">
        <v>82</v>
      </c>
      <c r="B36" s="17"/>
      <c r="C36" s="9">
        <v>-2467995</v>
      </c>
      <c r="D36" s="9">
        <v>-4951663</v>
      </c>
    </row>
    <row r="37" spans="1:4" x14ac:dyDescent="0.3">
      <c r="A37" s="5" t="s">
        <v>83</v>
      </c>
      <c r="B37" s="17"/>
      <c r="C37" s="9">
        <v>-80005</v>
      </c>
      <c r="D37" s="9">
        <v>-312533</v>
      </c>
    </row>
    <row r="38" spans="1:4" ht="15" thickBot="1" x14ac:dyDescent="0.35">
      <c r="A38" s="10"/>
      <c r="B38" s="26"/>
      <c r="C38" s="13"/>
      <c r="D38" s="13"/>
    </row>
    <row r="39" spans="1:4" x14ac:dyDescent="0.3">
      <c r="A39" s="5"/>
      <c r="B39" s="17"/>
      <c r="C39" s="7"/>
      <c r="D39" s="7"/>
    </row>
    <row r="40" spans="1:4" ht="24" x14ac:dyDescent="0.3">
      <c r="A40" s="7" t="s">
        <v>84</v>
      </c>
      <c r="B40" s="18"/>
      <c r="C40" s="12">
        <f>SUM(C36:C39)</f>
        <v>-2548000</v>
      </c>
      <c r="D40" s="12">
        <f>SUM(D36:D39)</f>
        <v>-5264196</v>
      </c>
    </row>
    <row r="41" spans="1:4" ht="15" thickBot="1" x14ac:dyDescent="0.35">
      <c r="A41" s="53"/>
      <c r="B41" s="57"/>
      <c r="C41" s="53"/>
      <c r="D41" s="53"/>
    </row>
    <row r="42" spans="1:4" x14ac:dyDescent="0.3">
      <c r="A42" s="5"/>
      <c r="B42" s="17"/>
      <c r="C42" s="7"/>
      <c r="D42" s="7"/>
    </row>
    <row r="43" spans="1:4" ht="24" x14ac:dyDescent="0.3">
      <c r="A43" s="7" t="s">
        <v>85</v>
      </c>
      <c r="B43" s="18"/>
      <c r="C43" s="7"/>
      <c r="D43" s="7"/>
    </row>
    <row r="44" spans="1:4" x14ac:dyDescent="0.3">
      <c r="A44" s="5" t="s">
        <v>86</v>
      </c>
      <c r="B44" s="17"/>
      <c r="C44" s="9">
        <v>3000000</v>
      </c>
      <c r="D44" s="5">
        <v>0</v>
      </c>
    </row>
    <row r="45" spans="1:4" x14ac:dyDescent="0.3">
      <c r="A45" s="5" t="s">
        <v>87</v>
      </c>
      <c r="B45" s="17"/>
      <c r="C45" s="9">
        <v>-3950000</v>
      </c>
      <c r="D45" s="9">
        <v>-3950000</v>
      </c>
    </row>
    <row r="46" spans="1:4" x14ac:dyDescent="0.3">
      <c r="A46" s="5"/>
      <c r="B46" s="17"/>
      <c r="C46" s="5">
        <v>0</v>
      </c>
      <c r="D46" s="9">
        <v>-8000000</v>
      </c>
    </row>
    <row r="47" spans="1:4" ht="15" thickBot="1" x14ac:dyDescent="0.35">
      <c r="A47" s="27"/>
      <c r="B47" s="55"/>
      <c r="C47" s="53"/>
      <c r="D47" s="53"/>
    </row>
    <row r="48" spans="1:4" x14ac:dyDescent="0.3">
      <c r="A48" s="5"/>
      <c r="B48" s="17"/>
      <c r="C48" s="7"/>
      <c r="D48" s="7"/>
    </row>
    <row r="49" spans="1:4" ht="24" x14ac:dyDescent="0.3">
      <c r="A49" s="7" t="s">
        <v>88</v>
      </c>
      <c r="B49" s="18"/>
      <c r="C49" s="12">
        <f>SUM(C44:C48)</f>
        <v>-950000</v>
      </c>
      <c r="D49" s="12">
        <f>SUM(D44:D48)</f>
        <v>-11950000</v>
      </c>
    </row>
    <row r="50" spans="1:4" ht="15" thickBot="1" x14ac:dyDescent="0.35">
      <c r="A50" s="58"/>
      <c r="B50" s="59"/>
      <c r="C50" s="58"/>
      <c r="D50" s="58"/>
    </row>
    <row r="51" spans="1:4" x14ac:dyDescent="0.3">
      <c r="A51" s="48"/>
      <c r="B51" s="56"/>
      <c r="C51" s="60"/>
      <c r="D51" s="60"/>
    </row>
    <row r="52" spans="1:4" ht="24" x14ac:dyDescent="0.3">
      <c r="A52" s="7" t="s">
        <v>89</v>
      </c>
      <c r="B52" s="18"/>
      <c r="C52" s="12">
        <f>C49+C40+C32</f>
        <v>17037460</v>
      </c>
      <c r="D52" s="12">
        <f>D49+D40+D32</f>
        <v>-924634</v>
      </c>
    </row>
    <row r="53" spans="1:4" x14ac:dyDescent="0.3">
      <c r="A53" s="7"/>
      <c r="B53" s="17"/>
      <c r="C53" s="7"/>
      <c r="D53" s="7"/>
    </row>
    <row r="54" spans="1:4" ht="22.8" x14ac:dyDescent="0.3">
      <c r="A54" s="5" t="s">
        <v>90</v>
      </c>
      <c r="B54" s="17"/>
      <c r="C54" s="9">
        <v>18916258</v>
      </c>
      <c r="D54" s="9">
        <v>3075138</v>
      </c>
    </row>
    <row r="55" spans="1:4" ht="15" thickBot="1" x14ac:dyDescent="0.35">
      <c r="A55" s="27"/>
      <c r="B55" s="55"/>
      <c r="C55" s="53"/>
      <c r="D55" s="53"/>
    </row>
    <row r="56" spans="1:4" x14ac:dyDescent="0.3">
      <c r="A56" s="5"/>
      <c r="B56" s="17"/>
      <c r="C56" s="64"/>
      <c r="D56" s="7"/>
    </row>
    <row r="57" spans="1:4" ht="24" x14ac:dyDescent="0.3">
      <c r="A57" s="7" t="s">
        <v>91</v>
      </c>
      <c r="B57" s="17"/>
      <c r="C57" s="65">
        <f>C52+C54</f>
        <v>35953718</v>
      </c>
      <c r="D57" s="65">
        <f>D52+D54</f>
        <v>2150504</v>
      </c>
    </row>
    <row r="58" spans="1:4" ht="15" thickBot="1" x14ac:dyDescent="0.35">
      <c r="A58" s="54"/>
      <c r="B58" s="29"/>
      <c r="C58" s="54"/>
      <c r="D58" s="54"/>
    </row>
    <row r="59" spans="1:4" ht="15" thickTop="1" x14ac:dyDescent="0.3"/>
    <row r="60" spans="1:4" x14ac:dyDescent="0.3">
      <c r="C60" s="8">
        <f>C57-bs!D22</f>
        <v>0</v>
      </c>
      <c r="D60" s="8"/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bs</vt:lpstr>
      <vt:lpstr>pl</vt:lpstr>
      <vt:lpstr>equity</vt:lpstr>
      <vt:lpstr>cash flow</vt:lpstr>
      <vt:lpstr>bs!_Hlk144731180</vt:lpstr>
      <vt:lpstr>'cash flow'!_Hlk250479293</vt:lpstr>
      <vt:lpstr>equity!OLE_LINK35</vt:lpstr>
      <vt:lpstr>'cash flow'!OLE_LINK38</vt:lpstr>
      <vt:lpstr>'cash flow'!OLE_LINK6</vt:lpstr>
      <vt:lpstr>pl!OLE_LINK7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dcterms:created xsi:type="dcterms:W3CDTF">2014-05-28T10:48:40Z</dcterms:created>
  <dcterms:modified xsi:type="dcterms:W3CDTF">2014-05-28T12:19:11Z</dcterms:modified>
</cp:coreProperties>
</file>