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0" yWindow="3705" windowWidth="15225" windowHeight="1170" activeTab="3"/>
  </bookViews>
  <sheets>
    <sheet name="ББ" sheetId="1" r:id="rId1"/>
    <sheet name="ф2" sheetId="2" r:id="rId2"/>
    <sheet name="ф3 прямой" sheetId="3" r:id="rId3"/>
    <sheet name="ф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<sst xmlns="http://schemas.openxmlformats.org/spreadsheetml/2006/main" count="425" uniqueCount="276">
  <si>
    <t xml:space="preserve"> 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</si>
  <si>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</si>
  <si>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</si>
  <si>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</si>
  <si>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</si>
  <si>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</si>
  <si>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</si>
  <si>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</si>
  <si>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</si>
  <si>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</si>
  <si>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</si>
  <si>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045</t>
  </si>
  <si>
    <t>046</t>
  </si>
  <si>
    <t>050</t>
  </si>
  <si>
    <t>060</t>
  </si>
  <si>
    <t>070</t>
  </si>
  <si>
    <t>071</t>
  </si>
  <si>
    <t>072</t>
  </si>
  <si>
    <t>073</t>
  </si>
  <si>
    <t>074</t>
  </si>
  <si>
    <t>080</t>
  </si>
  <si>
    <t>081</t>
  </si>
  <si>
    <t>082</t>
  </si>
  <si>
    <t>083</t>
  </si>
  <si>
    <t>084</t>
  </si>
  <si>
    <t xml:space="preserve">IV. ДОЛГОСРОЧНЫЕ ОБЯЗАТЕЛЬСТВА </t>
  </si>
  <si>
    <t>090</t>
  </si>
  <si>
    <t xml:space="preserve"> НАИМЕНОВАНИЕ ПОКАЗАТЕЛЕЙ </t>
  </si>
  <si>
    <t xml:space="preserve">Расходы по корпоративному подоходному налогу </t>
  </si>
  <si>
    <t xml:space="preserve"> Код стр </t>
  </si>
  <si>
    <t xml:space="preserve"> I. ДВИЖЕНИЕ ДЕНЕЖНЫХ СРЕДСТВ ОТ ОПЕРАЦИОННОЙ ДЕЯТЕЛЬНОСТИ 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</si>
  <si>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</si>
  <si>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</si>
  <si>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</si>
  <si>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</si>
  <si>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</si>
  <si>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</si>
  <si>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</si>
  <si>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</si>
  <si>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</si>
  <si>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</si>
  <si>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 xml:space="preserve"> II. ДВИЖЕНИЕ ДЕНЕЖНЫХ СРЕДСТВ ОТ ИНВЕСТИЦИОННОЙ ДЕЯТЕЛЬНОСТИ </t>
  </si>
  <si>
    <t>051</t>
  </si>
  <si>
    <t>052</t>
  </si>
  <si>
    <t>053</t>
  </si>
  <si>
    <t>054</t>
  </si>
  <si>
    <t>055</t>
  </si>
  <si>
    <t>056</t>
  </si>
  <si>
    <t xml:space="preserve"> III. ДВИЖЕНИЕ ДЕНЕЖНЫХ СРЕДСТВ ОТ ФИНАНСОВОЙ ДЕЯТЕЛЬНОСТИ </t>
  </si>
  <si>
    <t xml:space="preserve">  в том числе:</t>
  </si>
  <si>
    <t xml:space="preserve">    дивиденды</t>
  </si>
  <si>
    <t xml:space="preserve">    прочие</t>
  </si>
  <si>
    <t xml:space="preserve">    авансы выданные</t>
  </si>
  <si>
    <t xml:space="preserve">    выплаты по заработной плате</t>
  </si>
  <si>
    <t xml:space="preserve">    прочие выплаты</t>
  </si>
  <si>
    <t xml:space="preserve">    реализация нематериальных активов</t>
  </si>
  <si>
    <t xml:space="preserve">    реализация основных средств</t>
  </si>
  <si>
    <t xml:space="preserve">    реализация других долгосрочных активов</t>
  </si>
  <si>
    <t xml:space="preserve">    реализация финансовых активов</t>
  </si>
  <si>
    <t xml:space="preserve">    приобретение нематериальных активов</t>
  </si>
  <si>
    <t xml:space="preserve">    приобретение основных средств</t>
  </si>
  <si>
    <t xml:space="preserve">    приобретение других долгосрочных активов</t>
  </si>
  <si>
    <t xml:space="preserve">    приобретение финансовых активов</t>
  </si>
  <si>
    <t xml:space="preserve">    прочие выплаты </t>
  </si>
  <si>
    <t xml:space="preserve">    эмиссия акций и других ценных бумаг</t>
  </si>
  <si>
    <t xml:space="preserve">    получение займов</t>
  </si>
  <si>
    <t xml:space="preserve">    погашение займов</t>
  </si>
  <si>
    <t xml:space="preserve">    выплата дивидендов</t>
  </si>
  <si>
    <t xml:space="preserve"> ИТОГО Увеличение (+)/уменьшение (-) денег </t>
  </si>
  <si>
    <t xml:space="preserve"> (стр. 030 - стр. 060 - стр. 090) </t>
  </si>
  <si>
    <t xml:space="preserve"> 1.Поступление всего,</t>
  </si>
  <si>
    <t xml:space="preserve"> 2.Выбытие денежных средств всего,</t>
  </si>
  <si>
    <t xml:space="preserve"> 1.Поступление денег всего,</t>
  </si>
  <si>
    <t xml:space="preserve"> 2.Выбытие денег всего,</t>
  </si>
  <si>
    <t xml:space="preserve"> 2.Выбытие всего,</t>
  </si>
  <si>
    <t>Доля меньшинства</t>
  </si>
  <si>
    <t>(Форма 1)</t>
  </si>
  <si>
    <t xml:space="preserve">I. КРАТКОСРОЧНЫЕ АКТИВЫ: </t>
  </si>
  <si>
    <t>Краткосрочные финансовые инвестиции</t>
  </si>
  <si>
    <t>Долгосрочные активы, предназначенные для продажи</t>
  </si>
  <si>
    <t>На конец отчетного периода</t>
  </si>
  <si>
    <t>Код  стр.</t>
  </si>
  <si>
    <t xml:space="preserve">АКТИВЫ </t>
  </si>
  <si>
    <t>Итого краткосрочных активов</t>
  </si>
  <si>
    <t>100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</si>
  <si>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</si>
  <si>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</si>
  <si>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</si>
  <si>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</si>
  <si>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</si>
  <si>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</si>
  <si>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</si>
  <si>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</si>
  <si>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</si>
  <si>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Баланс (стр.100+стр.200)</t>
  </si>
  <si>
    <t>ПАССИВЫ</t>
  </si>
  <si>
    <t>III. КРАТКОСРОЧНЫЕ ОБЯЗАТЕЛЬСТВА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</si>
  <si>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</si>
  <si>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</si>
  <si>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</si>
  <si>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032</t>
  </si>
  <si>
    <t>033</t>
  </si>
  <si>
    <t>034</t>
  </si>
  <si>
    <t>035</t>
  </si>
  <si>
    <t>036</t>
  </si>
  <si>
    <t>300</t>
  </si>
  <si>
    <t>Долгосрочная кредиторская задолженность</t>
  </si>
  <si>
    <t>Отложенные налоговые обязательства</t>
  </si>
  <si>
    <t>Итого долгосрочных обязательств</t>
  </si>
  <si>
    <t>V. КАПИТАЛ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</si>
  <si>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</si>
  <si>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</si>
  <si>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</si>
  <si>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</si>
  <si>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Итого капитал</t>
  </si>
  <si>
    <t>Баланс (стр.300+стр.400+стр.500)</t>
  </si>
  <si>
    <t>500</t>
  </si>
  <si>
    <t xml:space="preserve"> Место печати</t>
  </si>
  <si>
    <t>Прочие финансовые активы</t>
  </si>
  <si>
    <t>код стр.</t>
  </si>
  <si>
    <t>Капитал материнской организации</t>
  </si>
  <si>
    <t>Нераспределенная прибыль</t>
  </si>
  <si>
    <t>Всего</t>
  </si>
  <si>
    <t>Пересчитанное сальдо (стр.010+/-стр.020)</t>
  </si>
  <si>
    <t>Прибыль/убыток от переоценки активов</t>
  </si>
  <si>
    <t xml:space="preserve">Курсовые разницы от зарубежной деятельности </t>
  </si>
  <si>
    <t>Прибыль/убыток, признанная/ай непосредственно в самом капитале (стр.031+/-стр.032+/-стр.033)</t>
  </si>
  <si>
    <t>Прибыль/убыток за период</t>
  </si>
  <si>
    <t>Всего прибыль/убыток за период (стр.040+/-стр.050)</t>
  </si>
  <si>
    <t>Дивиденды</t>
  </si>
  <si>
    <t>Эмиссия акций</t>
  </si>
  <si>
    <t>Выкупные собственные долевые инструменты</t>
  </si>
  <si>
    <t>110</t>
  </si>
  <si>
    <t>120</t>
  </si>
  <si>
    <t>Пересчитанное сальдо (стр.110+/-стр.120)</t>
  </si>
  <si>
    <t>130</t>
  </si>
  <si>
    <t>131</t>
  </si>
  <si>
    <t>133</t>
  </si>
  <si>
    <t>Прибыль/убыток, признанная/ай непосредственно в самом капитале (стр.131+/-стр.132+/-стр.133)</t>
  </si>
  <si>
    <t>140</t>
  </si>
  <si>
    <t>150</t>
  </si>
  <si>
    <t>Всего прибыль/убыток за период (стр.140+/-стр.150)</t>
  </si>
  <si>
    <t>160</t>
  </si>
  <si>
    <t>170</t>
  </si>
  <si>
    <t>180</t>
  </si>
  <si>
    <t>190</t>
  </si>
  <si>
    <t>200</t>
  </si>
  <si>
    <t>(Форма 4)</t>
  </si>
  <si>
    <t>тыс. тенге</t>
  </si>
  <si>
    <t>(прямой метод)</t>
  </si>
  <si>
    <t>(Форма 3)</t>
  </si>
  <si>
    <t>(Форма 2)</t>
  </si>
  <si>
    <t>Доход от реализации продукции и оказания услуг</t>
  </si>
  <si>
    <t xml:space="preserve">Себестоимость реализованной продукции и оказанных услуг </t>
  </si>
  <si>
    <t>Доходы от финансирования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</si>
  <si>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</si>
  <si>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</si>
  <si>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</si>
  <si>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Доля прибыли/убытка организаций, учитываемых по методу долевого участия</t>
  </si>
  <si>
    <t xml:space="preserve">    реализация готовой продукции (товаров, работ, услуг)</t>
  </si>
  <si>
    <t xml:space="preserve">    авансы полученные (431,441,411-661,662; 451-661,662) </t>
  </si>
  <si>
    <t xml:space="preserve">    вознаграждение</t>
  </si>
  <si>
    <t xml:space="preserve">    платежи поставщикам и подрядчикам</t>
  </si>
  <si>
    <t xml:space="preserve">    расчеты с бюджетом</t>
  </si>
  <si>
    <t xml:space="preserve"> 3. Результат операционной деятельности (стр. 010 - стр. 020)</t>
  </si>
  <si>
    <t xml:space="preserve">    погашение предоставленных займов</t>
  </si>
  <si>
    <t xml:space="preserve">    приобретение займов</t>
  </si>
  <si>
    <t xml:space="preserve"> 3. Результат инвестиционной деятельности (стр. 040 - стр. 050)</t>
  </si>
  <si>
    <t xml:space="preserve"> 3. Результат финансовой деятельности (стр. 070 - стр. 080)</t>
  </si>
  <si>
    <t xml:space="preserve"> Деньги на начало отчетного периода</t>
  </si>
  <si>
    <t xml:space="preserve"> Деньги на конец отчетного периода</t>
  </si>
  <si>
    <t>На начало отчетного периода</t>
  </si>
  <si>
    <t>Дополнительный оплаченный капитал</t>
  </si>
  <si>
    <t>Доп.оплач. капитал</t>
  </si>
  <si>
    <t xml:space="preserve">II. ДОЛГОСРОЧНЫЕ АКТИВЫ </t>
  </si>
  <si>
    <t xml:space="preserve">Изменение в учетной политике </t>
  </si>
  <si>
    <t>Сальдо на 1 января отчетного года</t>
  </si>
  <si>
    <t xml:space="preserve">Сальдо на 1 января предыдущего года </t>
  </si>
  <si>
    <t>017</t>
  </si>
  <si>
    <t>Текущая часть прочих финансовых активов</t>
  </si>
  <si>
    <t xml:space="preserve">Акционерам материнской компании(стр.150-стр.170) </t>
  </si>
  <si>
    <t>Доле меньшинства</t>
  </si>
  <si>
    <t>026</t>
  </si>
  <si>
    <t xml:space="preserve">    выплаты вознаграждения по займам</t>
  </si>
  <si>
    <t>085</t>
  </si>
  <si>
    <t>ПРОЧИЙ СОВОКУПНЫЙ ДОХОД:</t>
  </si>
  <si>
    <t>Актуарные доходы (убытки) по плану с установленными выплатами</t>
  </si>
  <si>
    <t>Доходы (убытки) от переоценки основных средств</t>
  </si>
  <si>
    <t>Доходы (убытки) от переоценки финансовых активов, удерживаемых  для продажи</t>
  </si>
  <si>
    <t>Подоходный налог по прочему совокупному доходу</t>
  </si>
  <si>
    <t>Относящийся к:</t>
  </si>
  <si>
    <t xml:space="preserve">Валовый доход (стр.010-стр.120) </t>
  </si>
  <si>
    <t>Доход (убыток) за период от продолжаемой деятельности (стр.030+стр.040+стр.050-стр.060-стр.070-стр.080-стр.090+/-стр.100)</t>
  </si>
  <si>
    <t>Доход (убыток) за период от прекращенной деятельности</t>
  </si>
  <si>
    <t>Доход (убыток) до налогообложения (стр.110+/-стр.120)</t>
  </si>
  <si>
    <t xml:space="preserve">Итоговый доход (убыток) за период (стр.130-стр.140) </t>
  </si>
  <si>
    <t>Итоговый доход (убыток) за период (стр.150)</t>
  </si>
  <si>
    <t>Доход на акцию</t>
  </si>
  <si>
    <t>Итоговый доход (убыток), относящийся к: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</si>
  <si>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</si>
  <si>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</si>
  <si>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</si>
  <si>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</si>
  <si>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</si>
  <si>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</si>
  <si>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</si>
  <si>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</si>
  <si>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</si>
  <si>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ОТЧЁТ О ФИНАНСОВОМ ПОЛОЖЕНИИ</t>
  </si>
  <si>
    <t xml:space="preserve">Акционерам Материнской компании (стр.240-стр.270) </t>
  </si>
  <si>
    <t xml:space="preserve">Акционерам Материнской компании (стр.160+стр.250) </t>
  </si>
  <si>
    <t xml:space="preserve">Доля меньшинства (стр.170+стр.260) </t>
  </si>
  <si>
    <t>027</t>
  </si>
  <si>
    <t>028</t>
  </si>
  <si>
    <t>029</t>
  </si>
  <si>
    <t xml:space="preserve">ВСЕГО СОВОКУПНЫЙ ДОХОД (УБЫТОК) ЗА ПЕРИОД (стр.160+стр.240) </t>
  </si>
  <si>
    <t xml:space="preserve">ИТОГО ПРОЧИЙ СОВОКУПНЫЙ ДОХОД/(УБЫТОК) ЗА ПЕРИОД(стр.200+стр.210+стр.220стр.230) </t>
  </si>
  <si>
    <t xml:space="preserve">Изменения в учетной политике </t>
  </si>
  <si>
    <t>Базовая и разводнённая прибыль на одну простую акцию,тенге</t>
  </si>
  <si>
    <t xml:space="preserve">Справочно:  балансовая стоимость одной простой акции составляет, тенге </t>
  </si>
  <si>
    <r>
      <t xml:space="preserve"> Организационно-правовая форма </t>
    </r>
    <r>
      <rPr>
        <b/>
        <u val="single"/>
        <sz val="11"/>
        <rFont val="Times New Roman"/>
        <family val="1"/>
      </rPr>
      <t xml:space="preserve">- частная                                                              </t>
    </r>
  </si>
  <si>
    <t>Торговая дебиторская задолженность</t>
  </si>
  <si>
    <t>Авансы выданные</t>
  </si>
  <si>
    <t>Прочая дебиторская задолженность</t>
  </si>
  <si>
    <t>Налоги к возмещению и предварительно оплаченные налоги</t>
  </si>
  <si>
    <t>Предоплата по подоходному налогу</t>
  </si>
  <si>
    <t>Торговая кредиторская задолженность</t>
  </si>
  <si>
    <t>Авансы полученные</t>
  </si>
  <si>
    <t>018</t>
  </si>
  <si>
    <t>037</t>
  </si>
  <si>
    <t>Налоги и внебюджетные платежи к уплате</t>
  </si>
  <si>
    <t>Корпоративный подоходный налог к уплате</t>
  </si>
  <si>
    <t>Гудвилл</t>
  </si>
  <si>
    <t>Товарно-материальные запасы</t>
  </si>
  <si>
    <t xml:space="preserve">Денежные средства </t>
  </si>
  <si>
    <t>019</t>
  </si>
  <si>
    <t>Финансовые активы, предназначенные для торговли</t>
  </si>
  <si>
    <t>Уставный капитал</t>
  </si>
  <si>
    <t>Резерв по переоценке основных средств</t>
  </si>
  <si>
    <t>Выпущенные облигации</t>
  </si>
  <si>
    <t>Займы</t>
  </si>
  <si>
    <t>Обязательства по вознаграждению работников</t>
  </si>
  <si>
    <t>Обязательства по рекультивации золоотвалов</t>
  </si>
  <si>
    <t>Текущая часть выпущенных облигаций</t>
  </si>
  <si>
    <t>Текущая часть долгосрочных займов</t>
  </si>
  <si>
    <t>038</t>
  </si>
  <si>
    <t xml:space="preserve"> Отчет об изменениях в собственном капитале </t>
  </si>
  <si>
    <t xml:space="preserve"> Отчет о совокупном доходе </t>
  </si>
  <si>
    <t xml:space="preserve">Главный бухгалтер                                              </t>
  </si>
  <si>
    <t xml:space="preserve">    реализация облигаций</t>
  </si>
  <si>
    <t xml:space="preserve">    погашение облигационного займа</t>
  </si>
  <si>
    <t>Прочие долгосрочные активы,ограниченные в исп-ии</t>
  </si>
  <si>
    <t>Доходы будущих периодов</t>
  </si>
  <si>
    <t>Прочие краткосрочные активы,ограниченные в исп-ии</t>
  </si>
  <si>
    <t>Корректировка справедливой стоимости</t>
  </si>
  <si>
    <t>Прочие расходы (курсовая разница)</t>
  </si>
  <si>
    <t xml:space="preserve"> -   </t>
  </si>
  <si>
    <t>Прочие доходы(расходы)</t>
  </si>
  <si>
    <t xml:space="preserve"> За 1 полугодие 2017г.</t>
  </si>
  <si>
    <t>В  том числе    3 кв 2016г.</t>
  </si>
  <si>
    <t>В  том числе   3 кв 2017г.</t>
  </si>
  <si>
    <t>по состоянию на 31 марта 2018 года</t>
  </si>
  <si>
    <t xml:space="preserve"> За 1 квартал 2018г.</t>
  </si>
  <si>
    <t xml:space="preserve"> За 1 квартал 2017г.</t>
  </si>
  <si>
    <t>Сальдо на 31 марта отчетного года (стр.060-стр.070+стр.080-стр.090)</t>
  </si>
  <si>
    <t>Сальдо на 31 марта  предыдущего года (стр.160-стр.170+стр.180-стр.190)</t>
  </si>
  <si>
    <r>
      <t xml:space="preserve"> Наименование организации </t>
    </r>
    <r>
      <rPr>
        <b/>
        <u val="single"/>
        <sz val="11"/>
        <rFont val="Times New Roman"/>
        <family val="1"/>
      </rPr>
      <t xml:space="preserve">АО "Kazakhmys Copper" (Казахмыс Коппер)                                                    </t>
    </r>
  </si>
  <si>
    <r>
      <t xml:space="preserve"> Вид деятельности организации   </t>
    </r>
    <r>
      <rPr>
        <b/>
        <u val="single"/>
        <sz val="11"/>
        <rFont val="Times New Roman"/>
        <family val="1"/>
      </rPr>
      <t>-   деятельность холдинговых компаний</t>
    </r>
  </si>
  <si>
    <t>В.Б.Акопов</t>
  </si>
  <si>
    <t>В.С.Хафиз</t>
  </si>
  <si>
    <t xml:space="preserve"> в тыс. тенге</t>
  </si>
  <si>
    <t>В.Б. Акопов</t>
  </si>
  <si>
    <t xml:space="preserve"> в тысячах тенге</t>
  </si>
  <si>
    <t>Председатель Правления</t>
  </si>
  <si>
    <t xml:space="preserve">Отчет о движении денежных средств </t>
  </si>
  <si>
    <r>
      <t xml:space="preserve"> Юридический адрес организации -050059,</t>
    </r>
    <r>
      <rPr>
        <b/>
        <u val="single"/>
        <sz val="11"/>
        <rFont val="Times New Roman"/>
        <family val="1"/>
      </rPr>
      <t xml:space="preserve"> г. Алматы, микрорайон Самал-2, здание 69А                                   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</si>
</sst>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0_ ;\-0\ 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_(* #,##0_);_(* \(#,##0\);_(* &quot;-&quot;_);_(@_)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000_р_._-;\-* #,##0.0000_р_._-;_-* &quot;-&quot;_р_._-;_-@_-"/>
    <numFmt numFmtId="182" formatCode="_-* #,##0.00000_р_._-;\-* #,##0.00000_р_._-;_-* &quot;-&quot;_р_._-;_-@_-"/>
    <numFmt numFmtId="183" formatCode="_-* #,##0.0000_р_._-;\-* #,##0.0000_р_._-;_-* &quot;-&quot;??_р_._-;_-@_-"/>
    <numFmt numFmtId="184" formatCode="_(* #,##0_);_(* \(#,##0\);_(* \-_);_(@_)"/>
    <numFmt numFmtId="185" formatCode="_-* #,##0.00_р_._-;\-* #,##0.00_р_._-;_-* \-??_р_._-;_-@_-"/>
    <numFmt numFmtId="186" formatCode="_-* #,##0_р_._-;\-* #,##0_р_._-;_-* \-_р_._-;_-@_-"/>
    <numFmt numFmtId="187" formatCode="_(* #,##0.0_);_(* \(#,##0.0\);_(* \-_);_(@_)"/>
    <numFmt numFmtId="188" formatCode="_(* #,##0.00_);_(* \(#,##0.00\);_(* \-_);_(@_)"/>
    <numFmt numFmtId="189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b/>
      <sz val="11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5"/>
      <name val="Arial"/>
      <family val="2"/>
    </font>
    <font>
      <b/>
      <sz val="10"/>
      <name val="Arial"/>
      <family val="2"/>
    </font>
    <font>
      <b/>
      <sz val="15"/>
      <name val="Courier New"/>
      <family val="3"/>
    </font>
    <font>
      <b/>
      <i/>
      <sz val="8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169" fontId="7" fillId="0" borderId="0" xfId="0" applyNumberFormat="1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169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169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9" fontId="7" fillId="0" borderId="0" xfId="0" applyNumberFormat="1" applyFont="1" applyFill="1" applyBorder="1" applyAlignment="1">
      <alignment vertical="center"/>
    </xf>
    <xf numFmtId="169" fontId="7" fillId="0" borderId="0" xfId="0" applyNumberFormat="1" applyFont="1" applyFill="1" applyBorder="1" applyAlignment="1">
      <alignment horizontal="left" vertical="center"/>
    </xf>
    <xf numFmtId="169" fontId="7" fillId="0" borderId="0" xfId="0" applyNumberFormat="1" applyFont="1" applyFill="1" applyAlignment="1">
      <alignment/>
    </xf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69" fontId="7" fillId="0" borderId="11" xfId="0" applyNumberFormat="1" applyFont="1" applyBorder="1" applyAlignment="1">
      <alignment horizontal="right" vertical="center"/>
    </xf>
    <xf numFmtId="169" fontId="7" fillId="0" borderId="0" xfId="0" applyNumberFormat="1" applyFont="1" applyAlignment="1">
      <alignment/>
    </xf>
    <xf numFmtId="0" fontId="7" fillId="0" borderId="11" xfId="0" applyFont="1" applyBorder="1" applyAlignment="1">
      <alignment wrapText="1"/>
    </xf>
    <xf numFmtId="0" fontId="7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1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9" fontId="9" fillId="0" borderId="0" xfId="0" applyNumberFormat="1" applyFont="1" applyAlignment="1">
      <alignment/>
    </xf>
    <xf numFmtId="169" fontId="7" fillId="0" borderId="11" xfId="0" applyNumberFormat="1" applyFont="1" applyBorder="1" applyAlignment="1">
      <alignment horizontal="right" vertical="center" shrinkToFit="1"/>
    </xf>
    <xf numFmtId="169" fontId="7" fillId="0" borderId="13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5" fillId="0" borderId="14" xfId="0" applyFont="1" applyBorder="1" applyAlignment="1">
      <alignment horizontal="center" vertical="center" wrapText="1"/>
    </xf>
    <xf numFmtId="49" fontId="15" fillId="0" borderId="14" xfId="61" applyNumberFormat="1" applyFont="1" applyFill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49" fontId="15" fillId="0" borderId="14" xfId="0" applyNumberFormat="1" applyFont="1" applyBorder="1" applyAlignment="1">
      <alignment horizontal="center" vertical="center"/>
    </xf>
    <xf numFmtId="169" fontId="15" fillId="0" borderId="14" xfId="61" applyNumberFormat="1" applyFont="1" applyFill="1" applyBorder="1" applyAlignment="1">
      <alignment horizontal="right" vertical="center" shrinkToFit="1"/>
    </xf>
    <xf numFmtId="0" fontId="15" fillId="0" borderId="14" xfId="0" applyFont="1" applyBorder="1" applyAlignment="1">
      <alignment vertical="center" wrapText="1"/>
    </xf>
    <xf numFmtId="169" fontId="15" fillId="0" borderId="14" xfId="0" applyNumberFormat="1" applyFont="1" applyBorder="1" applyAlignment="1">
      <alignment horizontal="right" vertical="center" shrinkToFit="1"/>
    </xf>
    <xf numFmtId="169" fontId="15" fillId="0" borderId="14" xfId="61" applyNumberFormat="1" applyFont="1" applyBorder="1" applyAlignment="1">
      <alignment horizontal="right" vertical="center" shrinkToFit="1"/>
    </xf>
    <xf numFmtId="0" fontId="15" fillId="0" borderId="15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169" fontId="15" fillId="0" borderId="0" xfId="0" applyNumberFormat="1" applyFont="1" applyFill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9" fontId="15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169" fontId="7" fillId="0" borderId="11" xfId="0" applyNumberFormat="1" applyFont="1" applyFill="1" applyBorder="1" applyAlignment="1">
      <alignment horizontal="right" vertical="center" shrinkToFit="1"/>
    </xf>
    <xf numFmtId="169" fontId="7" fillId="0" borderId="10" xfId="0" applyNumberFormat="1" applyFont="1" applyBorder="1" applyAlignment="1">
      <alignment horizontal="right" vertical="center" shrinkToFit="1"/>
    </xf>
    <xf numFmtId="2" fontId="7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169" fontId="6" fillId="0" borderId="0" xfId="0" applyNumberFormat="1" applyFont="1" applyAlignment="1">
      <alignment vertical="center"/>
    </xf>
    <xf numFmtId="169" fontId="7" fillId="0" borderId="11" xfId="0" applyNumberFormat="1" applyFont="1" applyBorder="1" applyAlignment="1">
      <alignment horizontal="center" vertical="center" shrinkToFit="1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79" fontId="14" fillId="0" borderId="0" xfId="0" applyNumberFormat="1" applyFont="1" applyAlignment="1">
      <alignment/>
    </xf>
    <xf numFmtId="169" fontId="7" fillId="0" borderId="0" xfId="0" applyNumberFormat="1" applyFont="1" applyBorder="1" applyAlignment="1">
      <alignment horizontal="right" vertical="center" shrinkToFit="1"/>
    </xf>
    <xf numFmtId="179" fontId="7" fillId="0" borderId="13" xfId="0" applyNumberFormat="1" applyFont="1" applyBorder="1" applyAlignment="1">
      <alignment horizontal="right" vertical="center" shrinkToFit="1"/>
    </xf>
    <xf numFmtId="169" fontId="7" fillId="0" borderId="16" xfId="0" applyNumberFormat="1" applyFont="1" applyBorder="1" applyAlignment="1" applyProtection="1">
      <alignment horizontal="right" vertical="center" shrinkToFit="1"/>
      <protection locked="0"/>
    </xf>
    <xf numFmtId="169" fontId="7" fillId="0" borderId="16" xfId="0" applyNumberFormat="1" applyFont="1" applyBorder="1" applyAlignment="1" applyProtection="1">
      <alignment vertical="center"/>
      <protection locked="0"/>
    </xf>
    <xf numFmtId="169" fontId="7" fillId="0" borderId="16" xfId="0" applyNumberFormat="1" applyFont="1" applyBorder="1" applyAlignment="1" applyProtection="1">
      <alignment vertical="center" shrinkToFit="1"/>
      <protection locked="0"/>
    </xf>
    <xf numFmtId="169" fontId="7" fillId="0" borderId="16" xfId="0" applyNumberFormat="1" applyFont="1" applyBorder="1" applyAlignment="1" applyProtection="1">
      <alignment horizontal="left" vertical="center" shrinkToFit="1"/>
      <protection locked="0"/>
    </xf>
    <xf numFmtId="169" fontId="7" fillId="0" borderId="16" xfId="0" applyNumberFormat="1" applyFont="1" applyBorder="1" applyAlignment="1" applyProtection="1">
      <alignment horizontal="left" vertical="center"/>
      <protection locked="0"/>
    </xf>
    <xf numFmtId="169" fontId="7" fillId="0" borderId="16" xfId="0" applyNumberFormat="1" applyFont="1" applyBorder="1" applyAlignment="1">
      <alignment vertical="center"/>
    </xf>
    <xf numFmtId="169" fontId="7" fillId="0" borderId="16" xfId="0" applyNumberFormat="1" applyFont="1" applyBorder="1" applyAlignment="1">
      <alignment vertical="center" shrinkToFit="1"/>
    </xf>
    <xf numFmtId="171" fontId="7" fillId="0" borderId="16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wrapText="1"/>
    </xf>
    <xf numFmtId="169" fontId="18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77" fontId="15" fillId="0" borderId="14" xfId="61" applyNumberFormat="1" applyFont="1" applyFill="1" applyBorder="1" applyAlignment="1">
      <alignment horizontal="right" vertical="center" shrinkToFit="1"/>
    </xf>
    <xf numFmtId="177" fontId="15" fillId="0" borderId="14" xfId="0" applyNumberFormat="1" applyFont="1" applyBorder="1" applyAlignment="1">
      <alignment horizontal="right" vertical="center" shrinkToFit="1"/>
    </xf>
    <xf numFmtId="184" fontId="7" fillId="0" borderId="11" xfId="0" applyNumberFormat="1" applyFont="1" applyBorder="1" applyAlignment="1">
      <alignment horizontal="right" vertical="center" shrinkToFit="1"/>
    </xf>
    <xf numFmtId="184" fontId="7" fillId="0" borderId="11" xfId="61" applyNumberFormat="1" applyFont="1" applyBorder="1" applyAlignment="1">
      <alignment horizontal="right" vertical="center" shrinkToFit="1"/>
    </xf>
    <xf numFmtId="184" fontId="7" fillId="0" borderId="13" xfId="0" applyNumberFormat="1" applyFont="1" applyBorder="1" applyAlignment="1">
      <alignment horizontal="right" vertical="center" shrinkToFit="1"/>
    </xf>
    <xf numFmtId="176" fontId="7" fillId="0" borderId="0" xfId="0" applyNumberFormat="1" applyFont="1" applyBorder="1" applyAlignment="1">
      <alignment horizontal="center" vertical="center"/>
    </xf>
    <xf numFmtId="184" fontId="7" fillId="0" borderId="11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184" fontId="7" fillId="0" borderId="12" xfId="0" applyNumberFormat="1" applyFont="1" applyBorder="1" applyAlignment="1">
      <alignment horizontal="right" vertical="center" shrinkToFit="1"/>
    </xf>
    <xf numFmtId="184" fontId="15" fillId="0" borderId="14" xfId="0" applyNumberFormat="1" applyFont="1" applyBorder="1" applyAlignment="1">
      <alignment horizontal="right" vertical="center" shrinkToFit="1"/>
    </xf>
    <xf numFmtId="176" fontId="7" fillId="0" borderId="0" xfId="61" applyNumberFormat="1" applyFont="1" applyBorder="1" applyAlignment="1">
      <alignment/>
    </xf>
    <xf numFmtId="169" fontId="54" fillId="0" borderId="0" xfId="0" applyNumberFormat="1" applyFont="1" applyBorder="1" applyAlignment="1">
      <alignment/>
    </xf>
    <xf numFmtId="169" fontId="7" fillId="33" borderId="11" xfId="0" applyNumberFormat="1" applyFont="1" applyFill="1" applyBorder="1" applyAlignment="1">
      <alignment horizontal="right" vertical="center" shrinkToFit="1"/>
    </xf>
    <xf numFmtId="169" fontId="7" fillId="33" borderId="11" xfId="0" applyNumberFormat="1" applyFont="1" applyFill="1" applyBorder="1" applyAlignment="1">
      <alignment horizontal="center" vertical="center" shrinkToFit="1"/>
    </xf>
    <xf numFmtId="184" fontId="7" fillId="0" borderId="0" xfId="0" applyNumberFormat="1" applyFont="1" applyAlignment="1">
      <alignment/>
    </xf>
    <xf numFmtId="184" fontId="7" fillId="0" borderId="11" xfId="0" applyNumberFormat="1" applyFont="1" applyBorder="1" applyAlignment="1" applyProtection="1">
      <alignment horizontal="right" vertical="center" shrinkToFit="1"/>
      <protection locked="0"/>
    </xf>
    <xf numFmtId="184" fontId="7" fillId="0" borderId="11" xfId="0" applyNumberFormat="1" applyFont="1" applyBorder="1" applyAlignment="1" applyProtection="1">
      <alignment vertical="center"/>
      <protection locked="0"/>
    </xf>
    <xf numFmtId="184" fontId="7" fillId="0" borderId="11" xfId="0" applyNumberFormat="1" applyFont="1" applyBorder="1" applyAlignment="1" applyProtection="1">
      <alignment vertical="center" shrinkToFit="1"/>
      <protection locked="0"/>
    </xf>
    <xf numFmtId="184" fontId="7" fillId="0" borderId="11" xfId="0" applyNumberFormat="1" applyFont="1" applyBorder="1" applyAlignment="1" applyProtection="1">
      <alignment horizontal="left" vertical="center" shrinkToFit="1"/>
      <protection locked="0"/>
    </xf>
    <xf numFmtId="184" fontId="7" fillId="0" borderId="11" xfId="0" applyNumberFormat="1" applyFont="1" applyBorder="1" applyAlignment="1" applyProtection="1">
      <alignment horizontal="left" vertical="center"/>
      <protection locked="0"/>
    </xf>
    <xf numFmtId="184" fontId="7" fillId="0" borderId="11" xfId="0" applyNumberFormat="1" applyFont="1" applyBorder="1" applyAlignment="1">
      <alignment vertical="center" shrinkToFit="1"/>
    </xf>
    <xf numFmtId="188" fontId="7" fillId="0" borderId="13" xfId="0" applyNumberFormat="1" applyFont="1" applyBorder="1" applyAlignment="1">
      <alignment vertical="center" shrinkToFit="1"/>
    </xf>
    <xf numFmtId="169" fontId="7" fillId="0" borderId="0" xfId="0" applyNumberFormat="1" applyFont="1" applyBorder="1" applyAlignment="1">
      <alignment horizontal="center" vertical="center"/>
    </xf>
    <xf numFmtId="176" fontId="7" fillId="0" borderId="11" xfId="61" applyNumberFormat="1" applyFont="1" applyBorder="1" applyAlignment="1">
      <alignment horizontal="center" vertical="center"/>
    </xf>
    <xf numFmtId="177" fontId="7" fillId="0" borderId="11" xfId="0" applyNumberFormat="1" applyFont="1" applyBorder="1" applyAlignment="1" applyProtection="1">
      <alignment horizontal="left" vertical="center" shrinkToFit="1"/>
      <protection locked="0"/>
    </xf>
    <xf numFmtId="4" fontId="7" fillId="0" borderId="13" xfId="61" applyNumberFormat="1" applyFont="1" applyBorder="1" applyAlignment="1">
      <alignment vertical="center" shrinkToFit="1"/>
    </xf>
    <xf numFmtId="0" fontId="7" fillId="0" borderId="0" xfId="0" applyFont="1" applyAlignment="1">
      <alignment horizontal="center"/>
    </xf>
    <xf numFmtId="177" fontId="15" fillId="0" borderId="14" xfId="61" applyNumberFormat="1" applyFont="1" applyFill="1" applyBorder="1" applyAlignment="1">
      <alignment horizontal="center" vertical="center" shrinkToFit="1"/>
    </xf>
    <xf numFmtId="169" fontId="15" fillId="0" borderId="14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49" fontId="15" fillId="0" borderId="0" xfId="0" applyNumberFormat="1" applyFont="1" applyBorder="1" applyAlignment="1">
      <alignment horizontal="center" vertical="center"/>
    </xf>
    <xf numFmtId="169" fontId="15" fillId="0" borderId="0" xfId="61" applyNumberFormat="1" applyFont="1" applyFill="1" applyBorder="1" applyAlignment="1">
      <alignment horizontal="right" vertical="center" shrinkToFit="1"/>
    </xf>
    <xf numFmtId="49" fontId="7" fillId="0" borderId="0" xfId="0" applyNumberFormat="1" applyFont="1" applyBorder="1" applyAlignment="1">
      <alignment horizontal="center" vertical="center"/>
    </xf>
    <xf numFmtId="4" fontId="7" fillId="0" borderId="0" xfId="61" applyNumberFormat="1" applyFont="1" applyBorder="1" applyAlignment="1">
      <alignment vertical="center" shrinkToFit="1"/>
    </xf>
    <xf numFmtId="188" fontId="7" fillId="0" borderId="0" xfId="0" applyNumberFormat="1" applyFont="1" applyBorder="1" applyAlignment="1">
      <alignment vertical="center" shrinkToFit="1"/>
    </xf>
    <xf numFmtId="171" fontId="7" fillId="0" borderId="0" xfId="0" applyNumberFormat="1" applyFont="1" applyBorder="1" applyAlignment="1">
      <alignment vertical="center" shrinkToFit="1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right" vertical="center"/>
    </xf>
    <xf numFmtId="3" fontId="15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_Книга3_Nsi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enich\Documents\&#1050;&#1086;&#1085;&#1089;&#1086;&#1083;&#1080;&#1076;&#1072;&#1094;&#1080;&#1103;%20&#1076;&#1086;%2030%20&#1095;&#1080;&#1089;&#1083;&#1072;%20&#1089;&#1083;&#1077;&#1076;.&#1079;&#1072;%20&#1086;&#1090;&#1095;&#1077;&#1090;&#1085;&#1099;&#1084;\2018\1%20&#1082;&#1074;&#1072;&#1088;&#1090;&#1072;&#1083;%202018\&#1041;&#1059;&#1061;%20&#1041;&#1040;&#1051;&#1040;&#1053;&#1057;%20&#1079;&#1072;%201%20&#1082;&#1074;&#1072;&#1088;&#1090;&#1072;&#1083;%202018%20&#1075;%20%20(&#1050;&#1054;&#1053;&#1057;&#1054;&#1051;)%20&#1055;&#1069;-&#1062;&#1040;&#1058;&#1069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ФП"/>
      <sheetName val="ОСД"/>
      <sheetName val="ОДДС(новый)"/>
      <sheetName val="ОИСК(новый)"/>
      <sheetName val="Пр.долг.активы"/>
      <sheetName val="Деньги "/>
      <sheetName val="ТМЗ"/>
      <sheetName val="ОС"/>
      <sheetName val="НМА"/>
      <sheetName val="Авансы выд."/>
      <sheetName val="ТДЗ"/>
      <sheetName val="ПрочДЗ"/>
      <sheetName val="Займы"/>
      <sheetName val="ТКЗ,ДКЗ"/>
      <sheetName val="Авансы получ."/>
      <sheetName val="Облигации."/>
      <sheetName val="Проч.об-ва"/>
      <sheetName val="Доходы"/>
      <sheetName val="Себ-ть"/>
      <sheetName val="33"/>
      <sheetName val="32"/>
      <sheetName val="37"/>
      <sheetName val="бб"/>
      <sheetName val="ф2"/>
      <sheetName val="Ф3"/>
      <sheetName val="Ф4"/>
      <sheetName val="Облигации"/>
      <sheetName val="кредиты "/>
      <sheetName val="налоги"/>
      <sheetName val="прочие обяз-ва"/>
      <sheetName val="Дт"/>
      <sheetName val="Кт"/>
      <sheetName val="Лист1"/>
    </sheetNames>
    <sheetDataSet>
      <sheetData sheetId="0">
        <row r="69">
          <cell r="L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02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56.00390625" style="4" customWidth="1"/>
    <col min="2" max="2" width="6.625" style="4" customWidth="1"/>
    <col min="3" max="3" width="16.875" style="4" customWidth="1"/>
    <col min="4" max="4" width="16.875" style="25" customWidth="1"/>
    <col min="5" max="5" width="13.375" style="94" bestFit="1" customWidth="1"/>
    <col min="6" max="6" width="9.125" style="94" customWidth="1"/>
    <col min="7" max="16384" width="9.125" style="4" customWidth="1"/>
  </cols>
  <sheetData>
    <row r="4" spans="1:6" s="5" customFormat="1" ht="22.5" customHeight="1">
      <c r="A4" s="137" t="s">
        <v>208</v>
      </c>
      <c r="B4" s="137"/>
      <c r="C4" s="137"/>
      <c r="D4" s="137"/>
      <c r="E4" s="95"/>
      <c r="F4" s="95"/>
    </row>
    <row r="5" spans="1:6" s="5" customFormat="1" ht="12" customHeight="1">
      <c r="A5" s="138" t="s">
        <v>261</v>
      </c>
      <c r="B5" s="138"/>
      <c r="C5" s="138"/>
      <c r="D5" s="138"/>
      <c r="E5" s="95"/>
      <c r="F5" s="95"/>
    </row>
    <row r="6" spans="1:6" s="5" customFormat="1" ht="12" customHeight="1">
      <c r="A6" s="138" t="s">
        <v>76</v>
      </c>
      <c r="B6" s="138"/>
      <c r="C6" s="138"/>
      <c r="D6" s="138"/>
      <c r="E6" s="95"/>
      <c r="F6" s="95"/>
    </row>
    <row r="7" spans="1:6" s="5" customFormat="1" ht="12" customHeight="1">
      <c r="A7" s="3"/>
      <c r="B7" s="3"/>
      <c r="C7" s="3"/>
      <c r="D7" s="6"/>
      <c r="E7" s="95"/>
      <c r="F7" s="95"/>
    </row>
    <row r="8" spans="1:11" s="49" customFormat="1" ht="15.75">
      <c r="A8" s="5" t="s">
        <v>266</v>
      </c>
      <c r="B8" s="22"/>
      <c r="C8" s="22"/>
      <c r="D8" s="22"/>
      <c r="E8" s="22"/>
      <c r="F8" s="22"/>
      <c r="G8" s="22"/>
      <c r="H8" s="22"/>
      <c r="I8" s="22"/>
      <c r="J8" s="1"/>
      <c r="K8" s="55"/>
    </row>
    <row r="9" spans="1:11" s="49" customFormat="1" ht="15.75">
      <c r="A9" s="5" t="s">
        <v>267</v>
      </c>
      <c r="B9" s="5"/>
      <c r="C9" s="5"/>
      <c r="D9" s="5"/>
      <c r="E9" s="5"/>
      <c r="F9" s="5"/>
      <c r="G9" s="5"/>
      <c r="H9" s="5"/>
      <c r="I9" s="5"/>
      <c r="J9" s="1"/>
      <c r="K9" s="55"/>
    </row>
    <row r="10" spans="1:11" s="49" customFormat="1" ht="15.75">
      <c r="A10" s="5" t="s">
        <v>220</v>
      </c>
      <c r="B10" s="5"/>
      <c r="C10" s="5"/>
      <c r="D10" s="5"/>
      <c r="E10" s="5"/>
      <c r="F10" s="5"/>
      <c r="G10" s="5"/>
      <c r="H10" s="5"/>
      <c r="I10" s="5"/>
      <c r="J10" s="1"/>
      <c r="K10" s="55"/>
    </row>
    <row r="11" spans="1:11" s="49" customFormat="1" ht="15.75">
      <c r="A11" s="5" t="s">
        <v>275</v>
      </c>
      <c r="B11" s="5"/>
      <c r="C11" s="5"/>
      <c r="D11" s="5"/>
      <c r="E11" s="5"/>
      <c r="F11" s="5"/>
      <c r="G11" s="5"/>
      <c r="H11" s="5"/>
      <c r="I11" s="5"/>
      <c r="J11" s="1"/>
      <c r="K11" s="55"/>
    </row>
    <row r="12" spans="4:6" s="5" customFormat="1" ht="4.5" customHeight="1">
      <c r="D12" s="7"/>
      <c r="E12" s="95"/>
      <c r="F12" s="95"/>
    </row>
    <row r="13" spans="1:6" s="5" customFormat="1" ht="11.25" customHeight="1">
      <c r="A13" s="139" t="s">
        <v>272</v>
      </c>
      <c r="B13" s="139"/>
      <c r="C13" s="139"/>
      <c r="D13" s="139"/>
      <c r="E13" s="95"/>
      <c r="F13" s="95"/>
    </row>
    <row r="14" spans="1:6" s="11" customFormat="1" ht="43.5" customHeight="1">
      <c r="A14" s="8" t="s">
        <v>82</v>
      </c>
      <c r="B14" s="8" t="s">
        <v>81</v>
      </c>
      <c r="C14" s="9" t="s">
        <v>80</v>
      </c>
      <c r="D14" s="10" t="s">
        <v>171</v>
      </c>
      <c r="E14" s="96"/>
      <c r="F14" s="96"/>
    </row>
    <row r="15" spans="1:6" s="5" customFormat="1" ht="13.5" customHeight="1">
      <c r="A15" s="79">
        <v>1</v>
      </c>
      <c r="B15" s="79">
        <v>2</v>
      </c>
      <c r="C15" s="79">
        <v>3</v>
      </c>
      <c r="D15" s="80">
        <v>4</v>
      </c>
      <c r="E15" s="95"/>
      <c r="F15" s="95"/>
    </row>
    <row r="16" spans="1:6" s="5" customFormat="1" ht="13.5" customHeight="1">
      <c r="A16" s="12" t="s">
        <v>77</v>
      </c>
      <c r="B16" s="12" t="s">
        <v>0</v>
      </c>
      <c r="C16" s="12"/>
      <c r="D16" s="13"/>
      <c r="E16" s="95"/>
      <c r="F16" s="95"/>
    </row>
    <row r="17" spans="1:6" s="5" customFormat="1" ht="13.5" customHeight="1">
      <c r="A17" s="12" t="s">
        <v>234</v>
      </c>
      <c r="B17" s="14" t="s">
        <v>1</v>
      </c>
      <c r="C17" s="112">
        <v>117148</v>
      </c>
      <c r="D17" s="112">
        <v>132613</v>
      </c>
      <c r="E17" s="95"/>
      <c r="F17" s="95"/>
    </row>
    <row r="18" spans="1:6" s="5" customFormat="1" ht="13.5" customHeight="1">
      <c r="A18" s="12" t="s">
        <v>78</v>
      </c>
      <c r="B18" s="14" t="s">
        <v>2</v>
      </c>
      <c r="C18" s="113">
        <v>0</v>
      </c>
      <c r="D18" s="113">
        <v>0</v>
      </c>
      <c r="E18" s="95"/>
      <c r="F18" s="95"/>
    </row>
    <row r="19" spans="1:6" s="5" customFormat="1" ht="13.5" customHeight="1">
      <c r="A19" s="12" t="s">
        <v>221</v>
      </c>
      <c r="B19" s="14" t="s">
        <v>31</v>
      </c>
      <c r="C19" s="113">
        <v>0</v>
      </c>
      <c r="D19" s="113">
        <v>0</v>
      </c>
      <c r="E19" s="95"/>
      <c r="F19" s="95"/>
    </row>
    <row r="20" spans="1:6" s="5" customFormat="1" ht="13.5" customHeight="1">
      <c r="A20" s="12" t="s">
        <v>223</v>
      </c>
      <c r="B20" s="14" t="s">
        <v>32</v>
      </c>
      <c r="C20" s="113">
        <v>0</v>
      </c>
      <c r="D20" s="113">
        <v>0</v>
      </c>
      <c r="E20" s="95"/>
      <c r="F20" s="95"/>
    </row>
    <row r="21" spans="1:6" s="5" customFormat="1" ht="13.5" customHeight="1">
      <c r="A21" s="12" t="s">
        <v>233</v>
      </c>
      <c r="B21" s="14" t="s">
        <v>33</v>
      </c>
      <c r="C21" s="113">
        <v>0</v>
      </c>
      <c r="D21" s="113">
        <v>0</v>
      </c>
      <c r="E21" s="95"/>
      <c r="F21" s="95"/>
    </row>
    <row r="22" spans="1:6" s="5" customFormat="1" ht="30" customHeight="1">
      <c r="A22" s="26" t="s">
        <v>224</v>
      </c>
      <c r="B22" s="14" t="s">
        <v>34</v>
      </c>
      <c r="C22" s="113">
        <v>1</v>
      </c>
      <c r="D22" s="113">
        <v>1</v>
      </c>
      <c r="E22" s="95"/>
      <c r="F22" s="95"/>
    </row>
    <row r="23" spans="1:6" s="5" customFormat="1" ht="13.5" customHeight="1">
      <c r="A23" s="12" t="s">
        <v>225</v>
      </c>
      <c r="B23" s="14" t="s">
        <v>35</v>
      </c>
      <c r="C23" s="113">
        <v>0</v>
      </c>
      <c r="D23" s="113">
        <v>0</v>
      </c>
      <c r="E23" s="95"/>
      <c r="F23" s="95"/>
    </row>
    <row r="24" spans="1:6" s="5" customFormat="1" ht="13.5" customHeight="1">
      <c r="A24" s="12" t="s">
        <v>79</v>
      </c>
      <c r="B24" s="14" t="s">
        <v>178</v>
      </c>
      <c r="C24" s="113">
        <v>0</v>
      </c>
      <c r="D24" s="113">
        <v>0</v>
      </c>
      <c r="E24" s="95"/>
      <c r="F24" s="95"/>
    </row>
    <row r="25" spans="1:6" s="5" customFormat="1" ht="13.5" customHeight="1">
      <c r="A25" s="12" t="s">
        <v>222</v>
      </c>
      <c r="B25" s="14" t="s">
        <v>228</v>
      </c>
      <c r="C25" s="112">
        <v>0</v>
      </c>
      <c r="D25" s="112">
        <v>0</v>
      </c>
      <c r="E25" s="95"/>
      <c r="F25" s="95"/>
    </row>
    <row r="26" spans="1:6" s="5" customFormat="1" ht="13.5" customHeight="1">
      <c r="A26" s="12" t="s">
        <v>179</v>
      </c>
      <c r="B26" s="14" t="s">
        <v>235</v>
      </c>
      <c r="C26" s="112">
        <v>0</v>
      </c>
      <c r="D26" s="112">
        <v>0</v>
      </c>
      <c r="E26" s="95"/>
      <c r="F26" s="95"/>
    </row>
    <row r="27" spans="1:6" s="5" customFormat="1" ht="13.5" customHeight="1">
      <c r="A27" s="12" t="s">
        <v>253</v>
      </c>
      <c r="B27" s="14" t="s">
        <v>235</v>
      </c>
      <c r="C27" s="112">
        <v>3583</v>
      </c>
      <c r="D27" s="112">
        <v>0</v>
      </c>
      <c r="E27" s="95"/>
      <c r="F27" s="95"/>
    </row>
    <row r="28" spans="1:6" s="5" customFormat="1" ht="13.5" customHeight="1">
      <c r="A28" s="12" t="s">
        <v>236</v>
      </c>
      <c r="B28" s="14" t="s">
        <v>3</v>
      </c>
      <c r="C28" s="53">
        <v>0</v>
      </c>
      <c r="D28" s="78">
        <v>0</v>
      </c>
      <c r="E28" s="95"/>
      <c r="F28" s="95"/>
    </row>
    <row r="29" spans="1:6" s="5" customFormat="1" ht="13.5" customHeight="1">
      <c r="A29" s="12" t="s">
        <v>83</v>
      </c>
      <c r="B29" s="14" t="s">
        <v>84</v>
      </c>
      <c r="C29" s="53">
        <f>SUM(C17:C28)</f>
        <v>120732</v>
      </c>
      <c r="D29" s="53">
        <f>SUM(D17:D28)</f>
        <v>132614</v>
      </c>
      <c r="E29" s="95"/>
      <c r="F29" s="95"/>
    </row>
    <row r="30" spans="1:6" s="5" customFormat="1" ht="13.5" customHeight="1">
      <c r="A30" s="12"/>
      <c r="B30" s="14"/>
      <c r="C30" s="53"/>
      <c r="D30" s="53"/>
      <c r="E30" s="95"/>
      <c r="F30" s="95"/>
    </row>
    <row r="31" spans="1:6" s="5" customFormat="1" ht="13.5" customHeight="1">
      <c r="A31" s="12" t="s">
        <v>174</v>
      </c>
      <c r="B31" s="12" t="s">
        <v>0</v>
      </c>
      <c r="C31" s="53"/>
      <c r="D31" s="53"/>
      <c r="E31" s="95"/>
      <c r="F31" s="95"/>
    </row>
    <row r="32" spans="1:6" s="5" customFormat="1" ht="13.5" customHeight="1">
      <c r="A32" s="12" t="s">
        <v>85</v>
      </c>
      <c r="B32" s="14" t="s">
        <v>3</v>
      </c>
      <c r="C32" s="53">
        <v>0</v>
      </c>
      <c r="D32" s="53">
        <v>0</v>
      </c>
      <c r="E32" s="95"/>
      <c r="F32" s="95"/>
    </row>
    <row r="33" spans="1:6" s="5" customFormat="1" ht="13.5" customHeight="1">
      <c r="A33" s="12" t="s">
        <v>92</v>
      </c>
      <c r="B33" s="14" t="s">
        <v>36</v>
      </c>
      <c r="C33" s="53">
        <v>0</v>
      </c>
      <c r="D33" s="53">
        <v>0</v>
      </c>
      <c r="E33" s="95"/>
      <c r="F33" s="95"/>
    </row>
    <row r="34" spans="1:6" s="5" customFormat="1" ht="13.5" customHeight="1">
      <c r="A34" s="12" t="s">
        <v>251</v>
      </c>
      <c r="B34" s="14" t="s">
        <v>36</v>
      </c>
      <c r="C34" s="53">
        <v>0</v>
      </c>
      <c r="D34" s="53">
        <v>0</v>
      </c>
      <c r="E34" s="95"/>
      <c r="F34" s="95"/>
    </row>
    <row r="35" spans="1:6" s="5" customFormat="1" ht="13.5" customHeight="1">
      <c r="A35" s="12" t="s">
        <v>86</v>
      </c>
      <c r="B35" s="14" t="s">
        <v>37</v>
      </c>
      <c r="C35" s="53">
        <v>0</v>
      </c>
      <c r="D35" s="53">
        <v>0</v>
      </c>
      <c r="E35" s="95"/>
      <c r="F35" s="95"/>
    </row>
    <row r="36" spans="1:6" s="5" customFormat="1" ht="13.5" customHeight="1">
      <c r="A36" s="12" t="s">
        <v>87</v>
      </c>
      <c r="B36" s="14" t="s">
        <v>38</v>
      </c>
      <c r="C36" s="53">
        <v>0</v>
      </c>
      <c r="D36" s="53">
        <v>0</v>
      </c>
      <c r="E36" s="95"/>
      <c r="F36" s="95"/>
    </row>
    <row r="37" spans="1:6" s="5" customFormat="1" ht="13.5" customHeight="1">
      <c r="A37" s="12" t="s">
        <v>88</v>
      </c>
      <c r="B37" s="14" t="s">
        <v>39</v>
      </c>
      <c r="C37" s="53">
        <v>384</v>
      </c>
      <c r="D37" s="53">
        <v>384</v>
      </c>
      <c r="E37" s="95"/>
      <c r="F37" s="95"/>
    </row>
    <row r="38" spans="1:6" s="5" customFormat="1" ht="13.5" customHeight="1">
      <c r="A38" s="12" t="s">
        <v>118</v>
      </c>
      <c r="B38" s="14" t="s">
        <v>40</v>
      </c>
      <c r="C38" s="53">
        <v>0</v>
      </c>
      <c r="D38" s="53">
        <v>0</v>
      </c>
      <c r="E38" s="95"/>
      <c r="F38" s="95"/>
    </row>
    <row r="39" spans="1:6" s="5" customFormat="1" ht="13.5" customHeight="1">
      <c r="A39" s="12" t="s">
        <v>89</v>
      </c>
      <c r="B39" s="14" t="s">
        <v>182</v>
      </c>
      <c r="C39" s="53">
        <v>0</v>
      </c>
      <c r="D39" s="53">
        <v>0</v>
      </c>
      <c r="E39" s="95"/>
      <c r="F39" s="95"/>
    </row>
    <row r="40" spans="1:6" s="5" customFormat="1" ht="13.5" customHeight="1">
      <c r="A40" s="12" t="s">
        <v>90</v>
      </c>
      <c r="B40" s="14" t="s">
        <v>212</v>
      </c>
      <c r="C40" s="53">
        <v>0</v>
      </c>
      <c r="D40" s="53">
        <v>0</v>
      </c>
      <c r="E40" s="95"/>
      <c r="F40" s="95"/>
    </row>
    <row r="41" spans="1:6" s="5" customFormat="1" ht="13.5" customHeight="1">
      <c r="A41" s="12" t="s">
        <v>91</v>
      </c>
      <c r="B41" s="14" t="s">
        <v>213</v>
      </c>
      <c r="C41" s="53">
        <v>0</v>
      </c>
      <c r="D41" s="53">
        <v>0</v>
      </c>
      <c r="E41" s="95"/>
      <c r="F41" s="95"/>
    </row>
    <row r="42" spans="1:6" s="5" customFormat="1" ht="13.5" customHeight="1">
      <c r="A42" s="12" t="s">
        <v>92</v>
      </c>
      <c r="B42" s="14" t="s">
        <v>214</v>
      </c>
      <c r="C42" s="73">
        <v>0</v>
      </c>
      <c r="D42" s="73">
        <v>0</v>
      </c>
      <c r="E42" s="95"/>
      <c r="F42" s="95"/>
    </row>
    <row r="43" spans="1:6" s="5" customFormat="1" ht="13.5" customHeight="1">
      <c r="A43" s="12" t="s">
        <v>232</v>
      </c>
      <c r="B43" s="14" t="s">
        <v>4</v>
      </c>
      <c r="C43" s="53">
        <v>0</v>
      </c>
      <c r="D43" s="53">
        <v>0</v>
      </c>
      <c r="E43" s="95"/>
      <c r="F43" s="95"/>
    </row>
    <row r="44" spans="1:6" s="5" customFormat="1" ht="13.5" customHeight="1">
      <c r="A44" s="12" t="s">
        <v>93</v>
      </c>
      <c r="B44" s="16">
        <v>200</v>
      </c>
      <c r="C44" s="53">
        <f>SUM(C32:C43)</f>
        <v>384</v>
      </c>
      <c r="D44" s="53">
        <f>SUM(D32:D43)</f>
        <v>384</v>
      </c>
      <c r="E44" s="95"/>
      <c r="F44" s="95"/>
    </row>
    <row r="45" spans="1:6" s="5" customFormat="1" ht="13.5" customHeight="1">
      <c r="A45" s="12" t="s">
        <v>0</v>
      </c>
      <c r="B45" s="16" t="s">
        <v>0</v>
      </c>
      <c r="C45" s="53"/>
      <c r="D45" s="53"/>
      <c r="E45" s="95"/>
      <c r="F45" s="95"/>
    </row>
    <row r="46" spans="1:6" s="5" customFormat="1" ht="13.5" customHeight="1">
      <c r="A46" s="17" t="s">
        <v>94</v>
      </c>
      <c r="B46" s="18" t="s">
        <v>0</v>
      </c>
      <c r="C46" s="74">
        <f>C44+C29</f>
        <v>121116</v>
      </c>
      <c r="D46" s="74">
        <f>D44+D29</f>
        <v>132998</v>
      </c>
      <c r="E46" s="95"/>
      <c r="F46" s="95"/>
    </row>
    <row r="47" spans="1:6" s="5" customFormat="1" ht="43.5" customHeight="1">
      <c r="A47" s="8" t="s">
        <v>95</v>
      </c>
      <c r="B47" s="8" t="s">
        <v>81</v>
      </c>
      <c r="C47" s="9" t="str">
        <f>C14</f>
        <v>На конец отчетного периода</v>
      </c>
      <c r="D47" s="9" t="str">
        <f>D14</f>
        <v>На начало отчетного периода</v>
      </c>
      <c r="E47" s="95"/>
      <c r="F47" s="95"/>
    </row>
    <row r="48" spans="1:6" s="5" customFormat="1" ht="13.5" customHeight="1">
      <c r="A48" s="79">
        <v>1</v>
      </c>
      <c r="B48" s="79">
        <v>2</v>
      </c>
      <c r="C48" s="79">
        <v>3</v>
      </c>
      <c r="D48" s="79">
        <v>3</v>
      </c>
      <c r="E48" s="95"/>
      <c r="F48" s="95"/>
    </row>
    <row r="49" spans="1:6" s="5" customFormat="1" ht="11.25" customHeight="1">
      <c r="A49" s="12"/>
      <c r="B49" s="16"/>
      <c r="C49" s="16"/>
      <c r="D49" s="16"/>
      <c r="E49" s="95"/>
      <c r="F49" s="95"/>
    </row>
    <row r="50" spans="1:6" s="5" customFormat="1" ht="13.5" customHeight="1">
      <c r="A50" s="12" t="s">
        <v>96</v>
      </c>
      <c r="B50" s="14"/>
      <c r="C50" s="14"/>
      <c r="D50" s="14"/>
      <c r="E50" s="95"/>
      <c r="F50" s="95"/>
    </row>
    <row r="51" spans="1:6" s="5" customFormat="1" ht="13.5" customHeight="1">
      <c r="A51" s="12" t="s">
        <v>243</v>
      </c>
      <c r="B51" s="14" t="s">
        <v>5</v>
      </c>
      <c r="C51" s="53">
        <f>'[1]ОФП'!$L$69</f>
        <v>0</v>
      </c>
      <c r="D51" s="53">
        <v>0</v>
      </c>
      <c r="E51" s="95"/>
      <c r="F51" s="95"/>
    </row>
    <row r="52" spans="1:6" s="5" customFormat="1" ht="13.5" customHeight="1">
      <c r="A52" s="12" t="s">
        <v>244</v>
      </c>
      <c r="B52" s="14" t="s">
        <v>100</v>
      </c>
      <c r="C52" s="53">
        <v>0</v>
      </c>
      <c r="D52" s="53">
        <v>0</v>
      </c>
      <c r="E52" s="95"/>
      <c r="F52" s="95"/>
    </row>
    <row r="53" spans="1:6" s="5" customFormat="1" ht="13.5" customHeight="1">
      <c r="A53" s="12" t="s">
        <v>230</v>
      </c>
      <c r="B53" s="14" t="s">
        <v>101</v>
      </c>
      <c r="C53" s="53">
        <v>388</v>
      </c>
      <c r="D53" s="53">
        <v>346</v>
      </c>
      <c r="E53" s="95"/>
      <c r="F53" s="95"/>
    </row>
    <row r="54" spans="1:6" s="5" customFormat="1" ht="13.5" customHeight="1">
      <c r="A54" s="12" t="s">
        <v>231</v>
      </c>
      <c r="B54" s="14" t="s">
        <v>102</v>
      </c>
      <c r="C54" s="53">
        <v>0</v>
      </c>
      <c r="D54" s="53">
        <v>0</v>
      </c>
      <c r="E54" s="95"/>
      <c r="F54" s="95"/>
    </row>
    <row r="55" spans="1:6" s="5" customFormat="1" ht="13.5" customHeight="1">
      <c r="A55" s="12" t="s">
        <v>226</v>
      </c>
      <c r="B55" s="14" t="s">
        <v>103</v>
      </c>
      <c r="C55" s="53">
        <v>1907</v>
      </c>
      <c r="D55" s="53">
        <v>1767</v>
      </c>
      <c r="E55" s="95"/>
      <c r="F55" s="95"/>
    </row>
    <row r="56" spans="1:6" s="5" customFormat="1" ht="13.5" customHeight="1">
      <c r="A56" s="12" t="s">
        <v>97</v>
      </c>
      <c r="B56" s="14" t="s">
        <v>104</v>
      </c>
      <c r="C56" s="53">
        <v>0</v>
      </c>
      <c r="D56" s="53">
        <v>0</v>
      </c>
      <c r="E56" s="95"/>
      <c r="F56" s="95"/>
    </row>
    <row r="57" spans="1:6" s="5" customFormat="1" ht="13.5" customHeight="1">
      <c r="A57" s="12" t="s">
        <v>227</v>
      </c>
      <c r="B57" s="14" t="s">
        <v>229</v>
      </c>
      <c r="C57" s="53">
        <v>0</v>
      </c>
      <c r="D57" s="53">
        <v>0</v>
      </c>
      <c r="E57" s="95"/>
      <c r="F57" s="95"/>
    </row>
    <row r="58" spans="1:6" s="5" customFormat="1" ht="13.5" customHeight="1">
      <c r="A58" s="12" t="s">
        <v>98</v>
      </c>
      <c r="B58" s="14" t="s">
        <v>245</v>
      </c>
      <c r="C58" s="53">
        <v>0</v>
      </c>
      <c r="D58" s="53">
        <v>0</v>
      </c>
      <c r="E58" s="95"/>
      <c r="F58" s="95"/>
    </row>
    <row r="59" spans="1:6" s="5" customFormat="1" ht="13.5" customHeight="1">
      <c r="A59" s="12" t="s">
        <v>99</v>
      </c>
      <c r="B59" s="14" t="s">
        <v>105</v>
      </c>
      <c r="C59" s="53">
        <f>SUM(C51:C58)</f>
        <v>2295</v>
      </c>
      <c r="D59" s="53">
        <f>SUM(D51:D58)</f>
        <v>2113</v>
      </c>
      <c r="E59" s="95"/>
      <c r="F59" s="95"/>
    </row>
    <row r="60" spans="1:6" s="5" customFormat="1" ht="13.5" customHeight="1">
      <c r="A60" s="12"/>
      <c r="B60" s="14"/>
      <c r="C60" s="42"/>
      <c r="D60" s="42"/>
      <c r="E60" s="95"/>
      <c r="F60" s="95"/>
    </row>
    <row r="61" spans="1:6" s="5" customFormat="1" ht="13.5" customHeight="1">
      <c r="A61" s="12" t="s">
        <v>25</v>
      </c>
      <c r="B61" s="14" t="s">
        <v>0</v>
      </c>
      <c r="C61" s="30"/>
      <c r="D61" s="30"/>
      <c r="E61" s="95"/>
      <c r="F61" s="95"/>
    </row>
    <row r="62" spans="1:6" s="5" customFormat="1" ht="13.5" customHeight="1">
      <c r="A62" s="12" t="s">
        <v>239</v>
      </c>
      <c r="B62" s="14" t="s">
        <v>6</v>
      </c>
      <c r="C62" s="53">
        <v>0</v>
      </c>
      <c r="D62" s="53">
        <v>0</v>
      </c>
      <c r="E62" s="95"/>
      <c r="F62" s="95"/>
    </row>
    <row r="63" spans="1:6" s="5" customFormat="1" ht="13.5" customHeight="1">
      <c r="A63" s="12" t="s">
        <v>240</v>
      </c>
      <c r="B63" s="14" t="s">
        <v>7</v>
      </c>
      <c r="C63" s="53">
        <v>0</v>
      </c>
      <c r="D63" s="53">
        <v>0</v>
      </c>
      <c r="E63" s="95"/>
      <c r="F63" s="95"/>
    </row>
    <row r="64" spans="1:6" s="5" customFormat="1" ht="13.5" customHeight="1">
      <c r="A64" s="12" t="s">
        <v>106</v>
      </c>
      <c r="B64" s="14" t="s">
        <v>8</v>
      </c>
      <c r="C64" s="53">
        <v>0</v>
      </c>
      <c r="D64" s="53">
        <v>0</v>
      </c>
      <c r="E64" s="95"/>
      <c r="F64" s="95"/>
    </row>
    <row r="65" spans="1:6" s="5" customFormat="1" ht="13.5" customHeight="1">
      <c r="A65" s="12" t="s">
        <v>241</v>
      </c>
      <c r="B65" s="14" t="s">
        <v>9</v>
      </c>
      <c r="C65" s="53">
        <v>0</v>
      </c>
      <c r="D65" s="53">
        <v>0</v>
      </c>
      <c r="E65" s="95"/>
      <c r="F65" s="95"/>
    </row>
    <row r="66" spans="1:6" s="5" customFormat="1" ht="13.5" customHeight="1">
      <c r="A66" s="12" t="s">
        <v>107</v>
      </c>
      <c r="B66" s="14" t="s">
        <v>10</v>
      </c>
      <c r="C66" s="53">
        <v>0</v>
      </c>
      <c r="D66" s="53">
        <v>0</v>
      </c>
      <c r="E66" s="95"/>
      <c r="F66" s="95"/>
    </row>
    <row r="67" spans="1:6" s="5" customFormat="1" ht="13.5" customHeight="1">
      <c r="A67" s="12" t="s">
        <v>242</v>
      </c>
      <c r="B67" s="14" t="s">
        <v>11</v>
      </c>
      <c r="C67" s="53">
        <v>0</v>
      </c>
      <c r="D67" s="53">
        <v>0</v>
      </c>
      <c r="E67" s="95"/>
      <c r="F67" s="95"/>
    </row>
    <row r="68" spans="1:6" s="5" customFormat="1" ht="13.5" customHeight="1">
      <c r="A68" s="12" t="s">
        <v>252</v>
      </c>
      <c r="B68" s="14" t="s">
        <v>12</v>
      </c>
      <c r="C68" s="53">
        <v>0</v>
      </c>
      <c r="D68" s="53">
        <v>0</v>
      </c>
      <c r="E68" s="95"/>
      <c r="F68" s="95"/>
    </row>
    <row r="69" spans="1:6" s="5" customFormat="1" ht="13.5" customHeight="1">
      <c r="A69" s="12" t="s">
        <v>108</v>
      </c>
      <c r="B69" s="16">
        <v>400</v>
      </c>
      <c r="C69" s="53">
        <f>SUM(C62:C68)</f>
        <v>0</v>
      </c>
      <c r="D69" s="53">
        <f>SUM(D62:D68)</f>
        <v>0</v>
      </c>
      <c r="E69" s="95"/>
      <c r="F69" s="95"/>
    </row>
    <row r="70" spans="1:6" s="5" customFormat="1" ht="13.5" customHeight="1">
      <c r="A70" s="12"/>
      <c r="B70" s="16"/>
      <c r="C70" s="30"/>
      <c r="D70" s="30"/>
      <c r="E70" s="95"/>
      <c r="F70" s="95"/>
    </row>
    <row r="71" spans="1:6" s="5" customFormat="1" ht="13.5" customHeight="1">
      <c r="A71" s="12" t="s">
        <v>109</v>
      </c>
      <c r="B71" s="16" t="s">
        <v>0</v>
      </c>
      <c r="C71" s="30"/>
      <c r="D71" s="30"/>
      <c r="E71" s="95"/>
      <c r="F71" s="95"/>
    </row>
    <row r="72" spans="1:6" s="5" customFormat="1" ht="13.5" customHeight="1">
      <c r="A72" s="12" t="s">
        <v>237</v>
      </c>
      <c r="B72" s="14" t="s">
        <v>13</v>
      </c>
      <c r="C72" s="53">
        <v>140000</v>
      </c>
      <c r="D72" s="53">
        <v>140000</v>
      </c>
      <c r="E72" s="95"/>
      <c r="F72" s="95"/>
    </row>
    <row r="73" spans="1:6" s="5" customFormat="1" ht="13.5" customHeight="1">
      <c r="A73" s="12" t="s">
        <v>172</v>
      </c>
      <c r="B73" s="14" t="s">
        <v>42</v>
      </c>
      <c r="C73" s="53">
        <v>0</v>
      </c>
      <c r="D73" s="53">
        <v>0</v>
      </c>
      <c r="E73" s="95"/>
      <c r="F73" s="95"/>
    </row>
    <row r="74" spans="1:6" s="5" customFormat="1" ht="13.5" customHeight="1">
      <c r="A74" s="12" t="s">
        <v>111</v>
      </c>
      <c r="B74" s="14" t="s">
        <v>43</v>
      </c>
      <c r="C74" s="30">
        <v>0</v>
      </c>
      <c r="D74" s="30">
        <v>0</v>
      </c>
      <c r="E74" s="95"/>
      <c r="F74" s="95"/>
    </row>
    <row r="75" spans="1:6" s="5" customFormat="1" ht="13.5" customHeight="1">
      <c r="A75" s="12" t="s">
        <v>112</v>
      </c>
      <c r="B75" s="14" t="s">
        <v>44</v>
      </c>
      <c r="C75" s="30">
        <v>0</v>
      </c>
      <c r="D75" s="30">
        <v>0</v>
      </c>
      <c r="E75" s="95"/>
      <c r="F75" s="95"/>
    </row>
    <row r="76" spans="1:6" s="5" customFormat="1" ht="13.5" customHeight="1">
      <c r="A76" s="12" t="s">
        <v>238</v>
      </c>
      <c r="B76" s="14" t="s">
        <v>45</v>
      </c>
      <c r="C76" s="53">
        <v>0</v>
      </c>
      <c r="D76" s="53">
        <v>0</v>
      </c>
      <c r="E76" s="93">
        <f>C76-D76</f>
        <v>0</v>
      </c>
      <c r="F76" s="95"/>
    </row>
    <row r="77" spans="1:6" s="5" customFormat="1" ht="13.5" customHeight="1">
      <c r="A77" s="12" t="s">
        <v>121</v>
      </c>
      <c r="B77" s="14" t="s">
        <v>46</v>
      </c>
      <c r="C77" s="53">
        <v>-21179</v>
      </c>
      <c r="D77" s="53">
        <v>-9115</v>
      </c>
      <c r="E77" s="93">
        <f>C77-D77-'ф2'!C33+E76</f>
        <v>0</v>
      </c>
      <c r="F77" s="95"/>
    </row>
    <row r="78" spans="1:6" s="5" customFormat="1" ht="13.5" customHeight="1">
      <c r="A78" s="12" t="s">
        <v>75</v>
      </c>
      <c r="B78" s="14" t="s">
        <v>47</v>
      </c>
      <c r="C78" s="53">
        <v>0</v>
      </c>
      <c r="D78" s="53">
        <v>0</v>
      </c>
      <c r="E78" s="95"/>
      <c r="F78" s="95"/>
    </row>
    <row r="79" spans="1:6" s="5" customFormat="1" ht="13.5" customHeight="1">
      <c r="A79" s="12" t="s">
        <v>114</v>
      </c>
      <c r="B79" s="14" t="s">
        <v>116</v>
      </c>
      <c r="C79" s="53">
        <f>SUM(C72:C78)</f>
        <v>118821</v>
      </c>
      <c r="D79" s="53">
        <f>SUM(D72:D78)</f>
        <v>130885</v>
      </c>
      <c r="E79" s="95"/>
      <c r="F79" s="95"/>
    </row>
    <row r="80" spans="1:6" s="5" customFormat="1" ht="13.5" customHeight="1">
      <c r="A80" s="17" t="s">
        <v>115</v>
      </c>
      <c r="B80" s="18" t="s">
        <v>0</v>
      </c>
      <c r="C80" s="74">
        <f>C59+C69+C79</f>
        <v>121116</v>
      </c>
      <c r="D80" s="74">
        <f>D59+D69+D79</f>
        <v>132998</v>
      </c>
      <c r="E80" s="93">
        <f>C46-C80</f>
        <v>0</v>
      </c>
      <c r="F80" s="93">
        <f>D46-D80</f>
        <v>0</v>
      </c>
    </row>
    <row r="81" spans="4:6" s="5" customFormat="1" ht="14.25">
      <c r="D81" s="19"/>
      <c r="E81" s="95"/>
      <c r="F81" s="95"/>
    </row>
    <row r="82" spans="1:6" s="5" customFormat="1" ht="28.5">
      <c r="A82" s="20" t="s">
        <v>219</v>
      </c>
      <c r="B82" s="21"/>
      <c r="C82" s="75">
        <f>(C80-C40-C59-C69)/28000000*1000</f>
        <v>4.243607142857143</v>
      </c>
      <c r="D82" s="75">
        <f>(D80-D40-D59-D69)/28000000*1000</f>
        <v>4.674464285714286</v>
      </c>
      <c r="E82" s="95"/>
      <c r="F82" s="95"/>
    </row>
    <row r="83" spans="1:6" s="5" customFormat="1" ht="14.25">
      <c r="A83" s="20"/>
      <c r="B83" s="21"/>
      <c r="C83" s="21"/>
      <c r="D83" s="19"/>
      <c r="E83" s="95"/>
      <c r="F83" s="95"/>
    </row>
    <row r="84" spans="1:6" s="5" customFormat="1" ht="12" customHeight="1">
      <c r="A84" s="22" t="s">
        <v>0</v>
      </c>
      <c r="B84" s="21"/>
      <c r="C84" s="105"/>
      <c r="D84" s="23"/>
      <c r="E84" s="95"/>
      <c r="F84" s="95"/>
    </row>
    <row r="85" spans="1:6" s="5" customFormat="1" ht="12" customHeight="1">
      <c r="A85" s="22" t="s">
        <v>273</v>
      </c>
      <c r="B85" s="21"/>
      <c r="C85" s="21"/>
      <c r="D85" s="23" t="s">
        <v>268</v>
      </c>
      <c r="E85" s="95"/>
      <c r="F85" s="95"/>
    </row>
    <row r="86" spans="1:6" s="5" customFormat="1" ht="12" customHeight="1">
      <c r="A86" s="22"/>
      <c r="B86" s="21"/>
      <c r="C86" s="21"/>
      <c r="D86" s="23"/>
      <c r="E86" s="95"/>
      <c r="F86" s="95"/>
    </row>
    <row r="87" spans="1:6" s="5" customFormat="1" ht="12" customHeight="1">
      <c r="A87" s="22"/>
      <c r="B87" s="21"/>
      <c r="C87" s="122"/>
      <c r="D87" s="23"/>
      <c r="E87" s="95"/>
      <c r="F87" s="95"/>
    </row>
    <row r="88" spans="1:6" s="5" customFormat="1" ht="12" customHeight="1">
      <c r="A88" s="22" t="s">
        <v>248</v>
      </c>
      <c r="B88" s="21"/>
      <c r="C88" s="21"/>
      <c r="D88" s="24" t="s">
        <v>269</v>
      </c>
      <c r="E88" s="95"/>
      <c r="F88" s="95"/>
    </row>
    <row r="89" spans="1:6" s="5" customFormat="1" ht="12" customHeight="1">
      <c r="A89" s="22" t="s">
        <v>0</v>
      </c>
      <c r="B89" s="21"/>
      <c r="C89" s="21"/>
      <c r="D89" s="23"/>
      <c r="E89" s="95"/>
      <c r="F89" s="95"/>
    </row>
    <row r="90" spans="1:6" s="5" customFormat="1" ht="12" customHeight="1">
      <c r="A90" s="22"/>
      <c r="B90" s="21"/>
      <c r="C90" s="21"/>
      <c r="D90" s="23"/>
      <c r="E90" s="95"/>
      <c r="F90" s="95"/>
    </row>
    <row r="91" spans="2:6" s="5" customFormat="1" ht="12" customHeight="1">
      <c r="B91" s="3"/>
      <c r="C91" s="3"/>
      <c r="D91" s="7"/>
      <c r="E91" s="95"/>
      <c r="F91" s="95"/>
    </row>
    <row r="92" spans="1:6" s="5" customFormat="1" ht="12" customHeight="1">
      <c r="A92" s="5" t="s">
        <v>117</v>
      </c>
      <c r="B92" s="3"/>
      <c r="C92" s="3"/>
      <c r="D92" s="7"/>
      <c r="E92" s="95"/>
      <c r="F92" s="95"/>
    </row>
    <row r="93" spans="2:6" s="5" customFormat="1" ht="12" customHeight="1">
      <c r="B93" s="3"/>
      <c r="C93" s="3"/>
      <c r="D93" s="7"/>
      <c r="E93" s="95"/>
      <c r="F93" s="95"/>
    </row>
    <row r="94" spans="1:6" s="5" customFormat="1" ht="12" customHeight="1">
      <c r="A94" s="67"/>
      <c r="B94" s="67"/>
      <c r="C94" s="67"/>
      <c r="D94" s="68"/>
      <c r="E94" s="95"/>
      <c r="F94" s="95"/>
    </row>
    <row r="95" spans="1:6" s="5" customFormat="1" ht="12" customHeight="1">
      <c r="A95" s="67"/>
      <c r="B95" s="67"/>
      <c r="C95" s="67"/>
      <c r="D95" s="68"/>
      <c r="E95" s="95"/>
      <c r="F95" s="95"/>
    </row>
    <row r="96" spans="1:6" s="5" customFormat="1" ht="12" customHeight="1">
      <c r="A96" s="67"/>
      <c r="B96" s="67"/>
      <c r="C96" s="67"/>
      <c r="D96" s="68"/>
      <c r="E96" s="95"/>
      <c r="F96" s="95"/>
    </row>
    <row r="97" spans="1:6" s="5" customFormat="1" ht="12" customHeight="1">
      <c r="A97" s="67"/>
      <c r="B97" s="67"/>
      <c r="C97" s="67"/>
      <c r="D97" s="68"/>
      <c r="E97" s="95"/>
      <c r="F97" s="95"/>
    </row>
    <row r="98" spans="1:6" s="5" customFormat="1" ht="12" customHeight="1">
      <c r="A98" s="67"/>
      <c r="B98" s="67"/>
      <c r="C98" s="67"/>
      <c r="D98" s="68"/>
      <c r="E98" s="95"/>
      <c r="F98" s="95"/>
    </row>
    <row r="99" spans="1:6" s="5" customFormat="1" ht="12" customHeight="1">
      <c r="A99" s="67"/>
      <c r="B99" s="67"/>
      <c r="C99" s="67"/>
      <c r="D99" s="68"/>
      <c r="E99" s="95"/>
      <c r="F99" s="95"/>
    </row>
    <row r="100" spans="4:6" s="5" customFormat="1" ht="12" customHeight="1">
      <c r="D100" s="7"/>
      <c r="E100" s="95"/>
      <c r="F100" s="95"/>
    </row>
    <row r="101" spans="4:6" s="5" customFormat="1" ht="12" customHeight="1">
      <c r="D101" s="7"/>
      <c r="E101" s="95"/>
      <c r="F101" s="95"/>
    </row>
    <row r="102" spans="4:6" s="5" customFormat="1" ht="12" customHeight="1">
      <c r="D102" s="7"/>
      <c r="E102" s="95"/>
      <c r="F102" s="95"/>
    </row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</sheetData>
  <sheetProtection/>
  <mergeCells count="4">
    <mergeCell ref="A4:D4"/>
    <mergeCell ref="A5:D5"/>
    <mergeCell ref="A13:D13"/>
    <mergeCell ref="A6:D6"/>
  </mergeCells>
  <printOptions/>
  <pageMargins left="0.3937007874015748" right="0" top="0.1968503937007874" bottom="0.1968503937007874" header="0.1968503937007874" footer="0.1574803149606299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59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64.375" style="4" customWidth="1"/>
    <col min="2" max="2" width="4.875" style="4" customWidth="1"/>
    <col min="3" max="3" width="15.125" style="4" customWidth="1"/>
    <col min="4" max="4" width="12.00390625" style="4" hidden="1" customWidth="1"/>
    <col min="5" max="5" width="13.75390625" style="4" hidden="1" customWidth="1"/>
    <col min="6" max="6" width="13.875" style="4" bestFit="1" customWidth="1"/>
    <col min="7" max="7" width="13.75390625" style="4" hidden="1" customWidth="1"/>
    <col min="8" max="8" width="11.875" style="39" bestFit="1" customWidth="1"/>
    <col min="9" max="9" width="17.625" style="4" customWidth="1"/>
    <col min="10" max="10" width="9.125" style="4" customWidth="1"/>
    <col min="11" max="11" width="17.625" style="4" customWidth="1"/>
    <col min="12" max="16384" width="9.125" style="4" customWidth="1"/>
  </cols>
  <sheetData>
    <row r="4" spans="1:6" ht="18.75">
      <c r="A4" s="141" t="s">
        <v>247</v>
      </c>
      <c r="B4" s="141"/>
      <c r="C4" s="141"/>
      <c r="D4" s="141"/>
      <c r="E4" s="141"/>
      <c r="F4" s="141"/>
    </row>
    <row r="5" spans="1:6" ht="14.25">
      <c r="A5" s="142" t="str">
        <f>ББ!A5</f>
        <v>по состоянию на 31 марта 2018 года</v>
      </c>
      <c r="B5" s="142"/>
      <c r="C5" s="142"/>
      <c r="D5" s="142"/>
      <c r="E5" s="142"/>
      <c r="F5" s="142"/>
    </row>
    <row r="6" spans="1:6" ht="14.25">
      <c r="A6" s="142" t="s">
        <v>151</v>
      </c>
      <c r="B6" s="142"/>
      <c r="C6" s="142"/>
      <c r="D6" s="142"/>
      <c r="E6" s="142"/>
      <c r="F6" s="142"/>
    </row>
    <row r="7" spans="1:6" ht="14.25">
      <c r="A7" s="138"/>
      <c r="B7" s="138"/>
      <c r="C7" s="138"/>
      <c r="D7" s="138"/>
      <c r="E7" s="138"/>
      <c r="F7" s="138"/>
    </row>
    <row r="8" spans="1:11" s="49" customFormat="1" ht="15.75">
      <c r="A8" s="5" t="s">
        <v>266</v>
      </c>
      <c r="B8" s="22"/>
      <c r="C8" s="22"/>
      <c r="D8" s="22"/>
      <c r="E8" s="22"/>
      <c r="F8" s="22"/>
      <c r="G8" s="22"/>
      <c r="H8" s="22"/>
      <c r="I8" s="22"/>
      <c r="J8" s="1"/>
      <c r="K8" s="55"/>
    </row>
    <row r="9" spans="1:11" s="49" customFormat="1" ht="15.75">
      <c r="A9" s="5" t="s">
        <v>267</v>
      </c>
      <c r="B9" s="5"/>
      <c r="C9" s="5"/>
      <c r="D9" s="5"/>
      <c r="E9" s="5"/>
      <c r="F9" s="5"/>
      <c r="G9" s="5"/>
      <c r="H9" s="5"/>
      <c r="I9" s="5"/>
      <c r="J9" s="1"/>
      <c r="K9" s="55"/>
    </row>
    <row r="10" spans="1:11" s="49" customFormat="1" ht="15.75">
      <c r="A10" s="5" t="s">
        <v>220</v>
      </c>
      <c r="B10" s="5"/>
      <c r="C10" s="5"/>
      <c r="D10" s="5"/>
      <c r="E10" s="5"/>
      <c r="F10" s="5"/>
      <c r="G10" s="5"/>
      <c r="H10" s="5"/>
      <c r="I10" s="5"/>
      <c r="J10" s="1"/>
      <c r="K10" s="55"/>
    </row>
    <row r="11" spans="1:11" s="49" customFormat="1" ht="15.75">
      <c r="A11" s="5" t="s">
        <v>275</v>
      </c>
      <c r="B11" s="5"/>
      <c r="C11" s="5"/>
      <c r="D11" s="5"/>
      <c r="E11" s="5"/>
      <c r="F11" s="5"/>
      <c r="G11" s="5"/>
      <c r="H11" s="5"/>
      <c r="I11" s="5"/>
      <c r="J11" s="1"/>
      <c r="K11" s="55"/>
    </row>
    <row r="12" spans="1:6" ht="15.75">
      <c r="A12" s="140"/>
      <c r="B12" s="140"/>
      <c r="C12" s="140"/>
      <c r="D12" s="140"/>
      <c r="E12" s="140"/>
      <c r="F12" s="140"/>
    </row>
    <row r="13" spans="1:7" ht="14.25">
      <c r="A13" s="139" t="s">
        <v>272</v>
      </c>
      <c r="B13" s="139"/>
      <c r="C13" s="139"/>
      <c r="D13" s="139"/>
      <c r="E13" s="139"/>
      <c r="F13" s="139"/>
      <c r="G13" s="39"/>
    </row>
    <row r="14" spans="1:9" ht="44.25" customHeight="1">
      <c r="A14" s="8" t="s">
        <v>27</v>
      </c>
      <c r="B14" s="8" t="s">
        <v>29</v>
      </c>
      <c r="C14" s="8" t="s">
        <v>262</v>
      </c>
      <c r="D14" s="8" t="s">
        <v>260</v>
      </c>
      <c r="E14" s="8" t="s">
        <v>258</v>
      </c>
      <c r="F14" s="8" t="s">
        <v>263</v>
      </c>
      <c r="G14" s="8" t="s">
        <v>259</v>
      </c>
      <c r="H14" s="92"/>
      <c r="I14" s="39"/>
    </row>
    <row r="15" spans="1:9" ht="14.25">
      <c r="A15" s="28" t="s">
        <v>152</v>
      </c>
      <c r="B15" s="14" t="s">
        <v>1</v>
      </c>
      <c r="C15" s="115">
        <v>0</v>
      </c>
      <c r="D15" s="115">
        <f>C15-E15</f>
        <v>-26101343</v>
      </c>
      <c r="E15" s="115">
        <v>26101343</v>
      </c>
      <c r="F15" s="115">
        <v>0</v>
      </c>
      <c r="G15" s="115">
        <v>8074467</v>
      </c>
      <c r="H15" s="84"/>
      <c r="I15" s="110"/>
    </row>
    <row r="16" spans="1:9" ht="14.25">
      <c r="A16" s="28" t="s">
        <v>153</v>
      </c>
      <c r="B16" s="14" t="s">
        <v>3</v>
      </c>
      <c r="C16" s="115">
        <v>0</v>
      </c>
      <c r="D16" s="115">
        <f aca="true" t="shared" si="0" ref="D16:D23">C16-E16</f>
        <v>-16279908</v>
      </c>
      <c r="E16" s="115">
        <v>16279908</v>
      </c>
      <c r="F16" s="115">
        <v>0</v>
      </c>
      <c r="G16" s="115">
        <v>6838010</v>
      </c>
      <c r="H16" s="84"/>
      <c r="I16" s="110"/>
    </row>
    <row r="17" spans="1:9" ht="14.25">
      <c r="A17" s="28" t="s">
        <v>191</v>
      </c>
      <c r="B17" s="14" t="s">
        <v>4</v>
      </c>
      <c r="C17" s="115">
        <f>C15-C16</f>
        <v>0</v>
      </c>
      <c r="D17" s="115">
        <f>D15-D16</f>
        <v>-9821435</v>
      </c>
      <c r="E17" s="115">
        <f>E15-E16</f>
        <v>9821435</v>
      </c>
      <c r="F17" s="115">
        <v>0</v>
      </c>
      <c r="G17" s="115">
        <v>1236457</v>
      </c>
      <c r="H17" s="84"/>
      <c r="I17" s="110"/>
    </row>
    <row r="18" spans="1:9" ht="14.25">
      <c r="A18" s="28" t="s">
        <v>154</v>
      </c>
      <c r="B18" s="14" t="s">
        <v>6</v>
      </c>
      <c r="C18" s="115">
        <v>0</v>
      </c>
      <c r="D18" s="115">
        <f t="shared" si="0"/>
        <v>-159845</v>
      </c>
      <c r="E18" s="115">
        <v>159845</v>
      </c>
      <c r="F18" s="115">
        <v>1300</v>
      </c>
      <c r="G18" s="115">
        <v>15726</v>
      </c>
      <c r="H18" s="84"/>
      <c r="I18" s="110"/>
    </row>
    <row r="19" spans="1:9" ht="14.25">
      <c r="A19" s="28" t="s">
        <v>257</v>
      </c>
      <c r="B19" s="14" t="s">
        <v>13</v>
      </c>
      <c r="C19" s="115">
        <v>0</v>
      </c>
      <c r="D19" s="115">
        <f t="shared" si="0"/>
        <v>-290187</v>
      </c>
      <c r="E19" s="115">
        <f>598318-308131</f>
        <v>290187</v>
      </c>
      <c r="F19" s="115">
        <v>352</v>
      </c>
      <c r="G19" s="115">
        <v>107845</v>
      </c>
      <c r="H19" s="84"/>
      <c r="I19" s="110"/>
    </row>
    <row r="20" spans="1:9" ht="14.25">
      <c r="A20" s="28" t="s">
        <v>155</v>
      </c>
      <c r="B20" s="14" t="s">
        <v>14</v>
      </c>
      <c r="C20" s="115">
        <v>0</v>
      </c>
      <c r="D20" s="115">
        <f t="shared" si="0"/>
        <v>-337411</v>
      </c>
      <c r="E20" s="115">
        <v>337411</v>
      </c>
      <c r="F20" s="115">
        <v>0</v>
      </c>
      <c r="G20" s="115">
        <v>153296</v>
      </c>
      <c r="H20" s="84"/>
      <c r="I20" s="110"/>
    </row>
    <row r="21" spans="1:9" ht="14.25">
      <c r="A21" s="28" t="s">
        <v>156</v>
      </c>
      <c r="B21" s="14" t="s">
        <v>15</v>
      </c>
      <c r="C21" s="115">
        <v>9113</v>
      </c>
      <c r="D21" s="115">
        <f t="shared" si="0"/>
        <v>-1678827</v>
      </c>
      <c r="E21" s="115">
        <v>1687940</v>
      </c>
      <c r="F21" s="115">
        <v>202</v>
      </c>
      <c r="G21" s="115">
        <v>733799</v>
      </c>
      <c r="H21" s="84"/>
      <c r="I21" s="110"/>
    </row>
    <row r="22" spans="1:9" ht="14.25">
      <c r="A22" s="28" t="s">
        <v>157</v>
      </c>
      <c r="B22" s="14" t="s">
        <v>20</v>
      </c>
      <c r="C22" s="115">
        <v>0</v>
      </c>
      <c r="D22" s="115">
        <f t="shared" si="0"/>
        <v>-1359476</v>
      </c>
      <c r="E22" s="115">
        <v>1359476</v>
      </c>
      <c r="F22" s="115">
        <v>0</v>
      </c>
      <c r="G22" s="115">
        <v>696763</v>
      </c>
      <c r="H22" s="84"/>
      <c r="I22" s="110"/>
    </row>
    <row r="23" spans="1:9" ht="14.25">
      <c r="A23" s="28" t="s">
        <v>255</v>
      </c>
      <c r="B23" s="14" t="s">
        <v>26</v>
      </c>
      <c r="C23" s="115">
        <v>2951</v>
      </c>
      <c r="D23" s="115">
        <f t="shared" si="0"/>
        <v>674522</v>
      </c>
      <c r="E23" s="115">
        <v>-671571</v>
      </c>
      <c r="F23" s="115">
        <v>5066</v>
      </c>
      <c r="G23" s="115">
        <v>-239668</v>
      </c>
      <c r="H23" s="84"/>
      <c r="I23" s="110"/>
    </row>
    <row r="24" spans="1:9" ht="28.5">
      <c r="A24" s="26" t="s">
        <v>158</v>
      </c>
      <c r="B24" s="14" t="s">
        <v>84</v>
      </c>
      <c r="C24" s="116"/>
      <c r="D24" s="115">
        <f aca="true" t="shared" si="1" ref="D24:D32">C24-E24</f>
        <v>0</v>
      </c>
      <c r="E24" s="116"/>
      <c r="F24" s="116"/>
      <c r="G24" s="115">
        <v>0</v>
      </c>
      <c r="H24" s="85"/>
      <c r="I24" s="110"/>
    </row>
    <row r="25" spans="1:9" ht="45" customHeight="1">
      <c r="A25" s="26" t="s">
        <v>192</v>
      </c>
      <c r="B25" s="27" t="s">
        <v>132</v>
      </c>
      <c r="C25" s="117">
        <f>C17+C18+C19-C20-C21-C22-C23+C24</f>
        <v>-12064</v>
      </c>
      <c r="D25" s="117">
        <f>D17+D18+D19-D20-D21-D22-D23+D24</f>
        <v>-7570275</v>
      </c>
      <c r="E25" s="117">
        <f>E17+E18+E19-E20-E21-E22-E23+E24</f>
        <v>7558211</v>
      </c>
      <c r="F25" s="117">
        <f>F17+F18+F19-F20-F21-F22-F23+F24</f>
        <v>-3616</v>
      </c>
      <c r="G25" s="117">
        <f>G17+G18+G19-G20-G21-G22-G23+G24</f>
        <v>15838</v>
      </c>
      <c r="H25" s="86"/>
      <c r="I25" s="110"/>
    </row>
    <row r="26" spans="1:9" ht="14.25">
      <c r="A26" s="28" t="s">
        <v>193</v>
      </c>
      <c r="B26" s="14" t="s">
        <v>133</v>
      </c>
      <c r="C26" s="116">
        <v>0</v>
      </c>
      <c r="D26" s="115">
        <f t="shared" si="1"/>
        <v>0</v>
      </c>
      <c r="E26" s="116">
        <v>0</v>
      </c>
      <c r="F26" s="116">
        <v>0</v>
      </c>
      <c r="G26" s="115">
        <v>0</v>
      </c>
      <c r="H26" s="85"/>
      <c r="I26" s="110"/>
    </row>
    <row r="27" spans="1:9" ht="14.25">
      <c r="A27" s="28" t="s">
        <v>194</v>
      </c>
      <c r="B27" s="14" t="s">
        <v>135</v>
      </c>
      <c r="C27" s="117">
        <f>C25+C26</f>
        <v>-12064</v>
      </c>
      <c r="D27" s="117">
        <f>D25+D26</f>
        <v>-7570275</v>
      </c>
      <c r="E27" s="117">
        <f>E25+E26</f>
        <v>7558211</v>
      </c>
      <c r="F27" s="117">
        <f>F25+F26</f>
        <v>-3616</v>
      </c>
      <c r="G27" s="117">
        <f>G25+G26</f>
        <v>15838</v>
      </c>
      <c r="H27" s="86"/>
      <c r="I27" s="110"/>
    </row>
    <row r="28" spans="1:9" ht="14.25">
      <c r="A28" s="28" t="s">
        <v>28</v>
      </c>
      <c r="B28" s="14" t="s">
        <v>139</v>
      </c>
      <c r="C28" s="117">
        <v>0</v>
      </c>
      <c r="D28" s="115">
        <f t="shared" si="1"/>
        <v>-670303</v>
      </c>
      <c r="E28" s="117">
        <v>670303</v>
      </c>
      <c r="F28" s="117">
        <v>195</v>
      </c>
      <c r="G28" s="115">
        <v>29</v>
      </c>
      <c r="H28" s="86"/>
      <c r="I28" s="110"/>
    </row>
    <row r="29" spans="1:9" ht="14.25">
      <c r="A29" s="26" t="s">
        <v>195</v>
      </c>
      <c r="B29" s="27" t="s">
        <v>140</v>
      </c>
      <c r="C29" s="117">
        <f>C27-C28</f>
        <v>-12064</v>
      </c>
      <c r="D29" s="117">
        <f>D27-D28</f>
        <v>-6899972</v>
      </c>
      <c r="E29" s="117">
        <f>E27-E28</f>
        <v>6887908</v>
      </c>
      <c r="F29" s="117">
        <f>F27-F28</f>
        <v>-3811</v>
      </c>
      <c r="G29" s="115">
        <v>15809</v>
      </c>
      <c r="H29" s="86"/>
      <c r="I29" s="110"/>
    </row>
    <row r="30" spans="1:9" ht="14.25">
      <c r="A30" s="26" t="s">
        <v>198</v>
      </c>
      <c r="B30" s="27"/>
      <c r="C30" s="116"/>
      <c r="D30" s="115">
        <f t="shared" si="1"/>
        <v>0</v>
      </c>
      <c r="E30" s="116"/>
      <c r="F30" s="116"/>
      <c r="G30" s="115">
        <v>0</v>
      </c>
      <c r="H30" s="85"/>
      <c r="I30" s="110"/>
    </row>
    <row r="31" spans="1:9" ht="14.25">
      <c r="A31" s="26" t="s">
        <v>180</v>
      </c>
      <c r="B31" s="27" t="s">
        <v>142</v>
      </c>
      <c r="C31" s="118">
        <f>C29-C32</f>
        <v>-12064</v>
      </c>
      <c r="D31" s="118">
        <f>D29-D32</f>
        <v>-6899972</v>
      </c>
      <c r="E31" s="118">
        <f>E29-E32</f>
        <v>6887908</v>
      </c>
      <c r="F31" s="118">
        <f>F29-F32</f>
        <v>-3811</v>
      </c>
      <c r="G31" s="115">
        <v>15809</v>
      </c>
      <c r="H31" s="87"/>
      <c r="I31" s="110"/>
    </row>
    <row r="32" spans="1:9" ht="14.25">
      <c r="A32" s="28" t="s">
        <v>181</v>
      </c>
      <c r="B32" s="14" t="s">
        <v>143</v>
      </c>
      <c r="C32" s="119">
        <v>0</v>
      </c>
      <c r="D32" s="115">
        <f t="shared" si="1"/>
        <v>0</v>
      </c>
      <c r="E32" s="119">
        <v>0</v>
      </c>
      <c r="F32" s="119">
        <v>0</v>
      </c>
      <c r="G32" s="115">
        <v>0</v>
      </c>
      <c r="H32" s="88"/>
      <c r="I32" s="110"/>
    </row>
    <row r="33" spans="1:9" ht="14.25">
      <c r="A33" s="28" t="s">
        <v>196</v>
      </c>
      <c r="B33" s="14" t="s">
        <v>144</v>
      </c>
      <c r="C33" s="117">
        <f>C31+C32</f>
        <v>-12064</v>
      </c>
      <c r="D33" s="117">
        <f>D31+D32</f>
        <v>-6899972</v>
      </c>
      <c r="E33" s="117">
        <f>E31+E32</f>
        <v>6887908</v>
      </c>
      <c r="F33" s="117">
        <f>F31+F32</f>
        <v>-3811</v>
      </c>
      <c r="G33" s="115">
        <v>15809</v>
      </c>
      <c r="H33" s="86"/>
      <c r="I33" s="110"/>
    </row>
    <row r="34" spans="1:9" ht="14.25">
      <c r="A34" s="28" t="s">
        <v>197</v>
      </c>
      <c r="B34" s="14" t="s">
        <v>145</v>
      </c>
      <c r="C34" s="106"/>
      <c r="D34" s="106"/>
      <c r="E34" s="106"/>
      <c r="F34" s="106"/>
      <c r="G34" s="123"/>
      <c r="H34" s="89"/>
      <c r="I34" s="110"/>
    </row>
    <row r="35" spans="1:9" ht="14.25">
      <c r="A35" s="28" t="s">
        <v>185</v>
      </c>
      <c r="B35" s="14"/>
      <c r="C35" s="106"/>
      <c r="D35" s="106"/>
      <c r="E35" s="106"/>
      <c r="F35" s="106"/>
      <c r="G35" s="123"/>
      <c r="H35" s="89"/>
      <c r="I35" s="110"/>
    </row>
    <row r="36" spans="1:9" ht="28.5">
      <c r="A36" s="32" t="s">
        <v>186</v>
      </c>
      <c r="B36" s="14" t="s">
        <v>146</v>
      </c>
      <c r="C36" s="106">
        <v>0</v>
      </c>
      <c r="D36" s="106"/>
      <c r="E36" s="106">
        <v>0</v>
      </c>
      <c r="F36" s="106">
        <v>0</v>
      </c>
      <c r="G36" s="123"/>
      <c r="H36" s="89"/>
      <c r="I36" s="110"/>
    </row>
    <row r="37" spans="1:9" ht="14.25">
      <c r="A37" s="32" t="s">
        <v>187</v>
      </c>
      <c r="B37" s="14" t="s">
        <v>199</v>
      </c>
      <c r="C37" s="106">
        <v>0</v>
      </c>
      <c r="D37" s="106"/>
      <c r="E37" s="106">
        <v>0</v>
      </c>
      <c r="F37" s="106">
        <v>0</v>
      </c>
      <c r="G37" s="123"/>
      <c r="H37" s="89"/>
      <c r="I37" s="110"/>
    </row>
    <row r="38" spans="1:9" ht="28.5">
      <c r="A38" s="32" t="s">
        <v>188</v>
      </c>
      <c r="B38" s="14" t="s">
        <v>200</v>
      </c>
      <c r="C38" s="106">
        <v>0</v>
      </c>
      <c r="D38" s="106"/>
      <c r="E38" s="106">
        <v>0</v>
      </c>
      <c r="F38" s="106">
        <v>0</v>
      </c>
      <c r="G38" s="123"/>
      <c r="H38" s="89"/>
      <c r="I38" s="110"/>
    </row>
    <row r="39" spans="1:9" ht="14.25">
      <c r="A39" s="32" t="s">
        <v>189</v>
      </c>
      <c r="B39" s="14" t="s">
        <v>201</v>
      </c>
      <c r="C39" s="106">
        <v>0</v>
      </c>
      <c r="D39" s="106"/>
      <c r="E39" s="106">
        <v>0</v>
      </c>
      <c r="F39" s="106">
        <v>0</v>
      </c>
      <c r="G39" s="123"/>
      <c r="H39" s="89"/>
      <c r="I39" s="110"/>
    </row>
    <row r="40" spans="1:9" ht="28.5">
      <c r="A40" s="32" t="s">
        <v>216</v>
      </c>
      <c r="B40" s="14" t="s">
        <v>202</v>
      </c>
      <c r="C40" s="106">
        <f>SUM(C36:C39)</f>
        <v>0</v>
      </c>
      <c r="D40" s="106"/>
      <c r="E40" s="106">
        <f>SUM(E36:E39)</f>
        <v>0</v>
      </c>
      <c r="F40" s="106">
        <v>0</v>
      </c>
      <c r="G40" s="123"/>
      <c r="H40" s="89"/>
      <c r="I40" s="110"/>
    </row>
    <row r="41" spans="1:9" ht="14.25">
      <c r="A41" s="28" t="s">
        <v>190</v>
      </c>
      <c r="B41" s="14"/>
      <c r="C41" s="106"/>
      <c r="D41" s="106"/>
      <c r="E41" s="106"/>
      <c r="F41" s="106"/>
      <c r="G41" s="123"/>
      <c r="H41" s="89"/>
      <c r="I41" s="110"/>
    </row>
    <row r="42" spans="1:9" ht="14.25">
      <c r="A42" s="28" t="s">
        <v>209</v>
      </c>
      <c r="B42" s="14" t="s">
        <v>203</v>
      </c>
      <c r="C42" s="106">
        <f>C40-C43</f>
        <v>0</v>
      </c>
      <c r="D42" s="106"/>
      <c r="E42" s="106">
        <f>E40-E43</f>
        <v>0</v>
      </c>
      <c r="F42" s="106">
        <v>0</v>
      </c>
      <c r="G42" s="123"/>
      <c r="H42" s="89"/>
      <c r="I42" s="110"/>
    </row>
    <row r="43" spans="1:9" ht="14.25">
      <c r="A43" s="28" t="s">
        <v>181</v>
      </c>
      <c r="B43" s="14" t="s">
        <v>204</v>
      </c>
      <c r="C43" s="106">
        <v>0</v>
      </c>
      <c r="D43" s="106"/>
      <c r="E43" s="106">
        <v>0</v>
      </c>
      <c r="F43" s="106">
        <v>0</v>
      </c>
      <c r="G43" s="123"/>
      <c r="H43" s="89"/>
      <c r="I43" s="110"/>
    </row>
    <row r="44" spans="1:9" ht="29.25" customHeight="1">
      <c r="A44" s="32" t="s">
        <v>215</v>
      </c>
      <c r="B44" s="14" t="s">
        <v>205</v>
      </c>
      <c r="C44" s="120">
        <f>C33+C40</f>
        <v>-12064</v>
      </c>
      <c r="D44" s="120">
        <f>D33+D40</f>
        <v>-6899972</v>
      </c>
      <c r="E44" s="120">
        <f>E33+E40</f>
        <v>6887908</v>
      </c>
      <c r="F44" s="120">
        <f>F33+F40</f>
        <v>-3811</v>
      </c>
      <c r="G44" s="120">
        <v>15809</v>
      </c>
      <c r="H44" s="90"/>
      <c r="I44" s="110"/>
    </row>
    <row r="45" spans="1:9" ht="14.25">
      <c r="A45" s="28" t="s">
        <v>190</v>
      </c>
      <c r="B45" s="14"/>
      <c r="C45" s="106"/>
      <c r="D45" s="106"/>
      <c r="E45" s="106"/>
      <c r="F45" s="106"/>
      <c r="G45" s="124"/>
      <c r="H45" s="89"/>
      <c r="I45" s="110"/>
    </row>
    <row r="46" spans="1:9" ht="14.25">
      <c r="A46" s="28" t="s">
        <v>210</v>
      </c>
      <c r="B46" s="14" t="s">
        <v>206</v>
      </c>
      <c r="C46" s="120">
        <f>C31+C42</f>
        <v>-12064</v>
      </c>
      <c r="D46" s="120">
        <f>D31+D42</f>
        <v>-6899972</v>
      </c>
      <c r="E46" s="120">
        <f>E31+E42</f>
        <v>6887908</v>
      </c>
      <c r="F46" s="120">
        <f>F31+F42</f>
        <v>-3811</v>
      </c>
      <c r="G46" s="120">
        <v>15809</v>
      </c>
      <c r="H46" s="90"/>
      <c r="I46" s="110"/>
    </row>
    <row r="47" spans="1:9" ht="14.25">
      <c r="A47" s="28" t="s">
        <v>211</v>
      </c>
      <c r="B47" s="14" t="s">
        <v>207</v>
      </c>
      <c r="C47" s="123"/>
      <c r="D47" s="106"/>
      <c r="E47" s="106">
        <f>E32+E43</f>
        <v>0</v>
      </c>
      <c r="F47" s="15">
        <v>0</v>
      </c>
      <c r="G47" s="123"/>
      <c r="H47" s="89"/>
      <c r="I47" s="110"/>
    </row>
    <row r="48" spans="1:9" ht="14.25">
      <c r="A48" s="28"/>
      <c r="B48" s="14"/>
      <c r="C48" s="123"/>
      <c r="D48" s="106"/>
      <c r="E48" s="106"/>
      <c r="F48" s="15"/>
      <c r="G48" s="123"/>
      <c r="H48" s="89"/>
      <c r="I48" s="110"/>
    </row>
    <row r="49" spans="1:9" ht="14.25">
      <c r="A49" s="33" t="s">
        <v>218</v>
      </c>
      <c r="B49" s="34" t="s">
        <v>105</v>
      </c>
      <c r="C49" s="125">
        <f>(C46+C47)/28000000*1000</f>
        <v>-0.4308571428571429</v>
      </c>
      <c r="D49" s="125">
        <f>(D46+D47)/28000000*1000</f>
        <v>-246.42757142857144</v>
      </c>
      <c r="E49" s="125">
        <f>(E46+E47)/28000000*1000</f>
        <v>245.9967142857143</v>
      </c>
      <c r="F49" s="125">
        <f>(F46+F47)/28000000*1000</f>
        <v>-0.13610714285714287</v>
      </c>
      <c r="G49" s="121">
        <v>0.09486920184090299</v>
      </c>
      <c r="H49" s="91"/>
      <c r="I49" s="110"/>
    </row>
    <row r="50" spans="1:9" ht="14.25">
      <c r="A50" s="39"/>
      <c r="B50" s="133"/>
      <c r="C50" s="134"/>
      <c r="D50" s="134"/>
      <c r="E50" s="134"/>
      <c r="F50" s="134"/>
      <c r="G50" s="135"/>
      <c r="H50" s="136"/>
      <c r="I50" s="110"/>
    </row>
    <row r="51" ht="14.25">
      <c r="G51" s="39"/>
    </row>
    <row r="52" spans="1:6" ht="14.25">
      <c r="A52" s="22" t="s">
        <v>273</v>
      </c>
      <c r="B52" s="21"/>
      <c r="C52" s="129" t="s">
        <v>268</v>
      </c>
      <c r="D52" s="23"/>
      <c r="F52" s="22"/>
    </row>
    <row r="53" spans="1:6" ht="14.25">
      <c r="A53" s="22"/>
      <c r="B53" s="21"/>
      <c r="D53" s="23"/>
      <c r="E53" s="21"/>
      <c r="F53" s="22"/>
    </row>
    <row r="54" spans="2:6" ht="14.25">
      <c r="B54" s="21"/>
      <c r="D54" s="23"/>
      <c r="F54" s="22"/>
    </row>
    <row r="55" spans="1:3" ht="14.25">
      <c r="A55" s="22" t="str">
        <f>ББ!A88</f>
        <v>Главный бухгалтер                                              </v>
      </c>
      <c r="C55" s="4" t="s">
        <v>269</v>
      </c>
    </row>
    <row r="56" ht="14.25">
      <c r="A56" s="5"/>
    </row>
    <row r="59" ht="14.25">
      <c r="A59" s="5" t="s">
        <v>117</v>
      </c>
    </row>
  </sheetData>
  <sheetProtection/>
  <mergeCells count="6">
    <mergeCell ref="A12:F12"/>
    <mergeCell ref="A13:F13"/>
    <mergeCell ref="A4:F4"/>
    <mergeCell ref="A5:F5"/>
    <mergeCell ref="A6:F6"/>
    <mergeCell ref="A7:F7"/>
  </mergeCells>
  <printOptions/>
  <pageMargins left="0.8661417322834646" right="0.15748031496062992" top="0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zoomScale="84" zoomScaleNormal="84" zoomScalePageLayoutView="0" workbookViewId="0" topLeftCell="A1">
      <selection activeCell="I20" sqref="I20"/>
    </sheetView>
  </sheetViews>
  <sheetFormatPr defaultColWidth="9.00390625" defaultRowHeight="12.75"/>
  <cols>
    <col min="1" max="1" width="61.25390625" style="4" customWidth="1"/>
    <col min="2" max="2" width="11.25390625" style="4" customWidth="1"/>
    <col min="3" max="3" width="19.875" style="4" customWidth="1"/>
    <col min="4" max="4" width="17.00390625" style="31" customWidth="1"/>
    <col min="5" max="16384" width="9.125" style="4" customWidth="1"/>
  </cols>
  <sheetData>
    <row r="1" spans="1:5" ht="22.5" customHeight="1">
      <c r="A1" s="141" t="s">
        <v>274</v>
      </c>
      <c r="B1" s="141"/>
      <c r="C1" s="141"/>
      <c r="D1" s="141"/>
      <c r="E1" s="35"/>
    </row>
    <row r="2" spans="1:5" ht="14.25">
      <c r="A2" s="142" t="str">
        <f>'ф2'!A5:F5</f>
        <v>по состоянию на 31 марта 2018 года</v>
      </c>
      <c r="B2" s="142"/>
      <c r="C2" s="142"/>
      <c r="D2" s="142"/>
      <c r="E2" s="35"/>
    </row>
    <row r="3" spans="1:5" ht="14.25">
      <c r="A3" s="142" t="s">
        <v>149</v>
      </c>
      <c r="B3" s="142"/>
      <c r="C3" s="142"/>
      <c r="D3" s="142"/>
      <c r="E3" s="35"/>
    </row>
    <row r="4" spans="1:5" ht="14.25">
      <c r="A4" s="142" t="s">
        <v>150</v>
      </c>
      <c r="B4" s="142"/>
      <c r="C4" s="142"/>
      <c r="D4" s="142"/>
      <c r="E4" s="35"/>
    </row>
    <row r="5" spans="1:5" ht="14.25">
      <c r="A5" s="126"/>
      <c r="B5" s="126"/>
      <c r="C5" s="126"/>
      <c r="D5" s="126"/>
      <c r="E5" s="35"/>
    </row>
    <row r="6" spans="1:11" s="49" customFormat="1" ht="15.75">
      <c r="A6" s="5" t="s">
        <v>266</v>
      </c>
      <c r="B6" s="22"/>
      <c r="C6" s="22"/>
      <c r="D6" s="22"/>
      <c r="E6" s="22"/>
      <c r="F6" s="22"/>
      <c r="G6" s="22"/>
      <c r="H6" s="22"/>
      <c r="I6" s="22"/>
      <c r="J6" s="1"/>
      <c r="K6" s="55"/>
    </row>
    <row r="7" spans="1:11" s="49" customFormat="1" ht="15.75">
      <c r="A7" s="5" t="s">
        <v>267</v>
      </c>
      <c r="B7" s="5"/>
      <c r="C7" s="5"/>
      <c r="D7" s="5"/>
      <c r="E7" s="5"/>
      <c r="F7" s="5"/>
      <c r="G7" s="5"/>
      <c r="H7" s="5"/>
      <c r="I7" s="5"/>
      <c r="J7" s="1"/>
      <c r="K7" s="55"/>
    </row>
    <row r="8" spans="1:11" s="49" customFormat="1" ht="15.75">
      <c r="A8" s="5" t="s">
        <v>220</v>
      </c>
      <c r="B8" s="5"/>
      <c r="C8" s="5"/>
      <c r="D8" s="5"/>
      <c r="E8" s="5"/>
      <c r="F8" s="5"/>
      <c r="G8" s="5"/>
      <c r="H8" s="5"/>
      <c r="I8" s="5"/>
      <c r="J8" s="1"/>
      <c r="K8" s="55"/>
    </row>
    <row r="9" spans="1:11" s="49" customFormat="1" ht="15.75">
      <c r="A9" s="5" t="s">
        <v>275</v>
      </c>
      <c r="B9" s="5"/>
      <c r="C9" s="5"/>
      <c r="D9" s="5"/>
      <c r="E9" s="5"/>
      <c r="F9" s="5"/>
      <c r="G9" s="5"/>
      <c r="H9" s="5"/>
      <c r="I9" s="5"/>
      <c r="J9" s="1"/>
      <c r="K9" s="55"/>
    </row>
    <row r="10" spans="1:4" ht="12" customHeight="1">
      <c r="A10" s="143" t="s">
        <v>270</v>
      </c>
      <c r="B10" s="143"/>
      <c r="C10" s="143"/>
      <c r="D10" s="143"/>
    </row>
    <row r="11" spans="1:4" ht="29.25" customHeight="1">
      <c r="A11" s="8" t="s">
        <v>27</v>
      </c>
      <c r="B11" s="8" t="s">
        <v>29</v>
      </c>
      <c r="C11" s="41" t="s">
        <v>262</v>
      </c>
      <c r="D11" s="41" t="s">
        <v>263</v>
      </c>
    </row>
    <row r="12" spans="1:4" s="5" customFormat="1" ht="21" customHeight="1">
      <c r="A12" s="97" t="s">
        <v>30</v>
      </c>
      <c r="B12" s="98"/>
      <c r="C12" s="98"/>
      <c r="D12" s="98"/>
    </row>
    <row r="13" spans="1:4" ht="12" customHeight="1">
      <c r="A13" s="28" t="s">
        <v>70</v>
      </c>
      <c r="B13" s="36" t="s">
        <v>1</v>
      </c>
      <c r="C13" s="102">
        <f>SUM(C15:C19)</f>
        <v>0</v>
      </c>
      <c r="D13" s="102">
        <f>SUM(D15:D19)</f>
        <v>1128</v>
      </c>
    </row>
    <row r="14" spans="1:4" ht="12" customHeight="1">
      <c r="A14" s="28" t="s">
        <v>49</v>
      </c>
      <c r="B14" s="36"/>
      <c r="C14" s="102"/>
      <c r="D14" s="102"/>
    </row>
    <row r="15" spans="1:4" ht="12" customHeight="1">
      <c r="A15" s="28" t="s">
        <v>159</v>
      </c>
      <c r="B15" s="36" t="s">
        <v>2</v>
      </c>
      <c r="C15" s="103">
        <v>0</v>
      </c>
      <c r="D15" s="103">
        <v>0</v>
      </c>
    </row>
    <row r="16" spans="1:4" ht="12" customHeight="1">
      <c r="A16" s="28" t="s">
        <v>160</v>
      </c>
      <c r="B16" s="36" t="s">
        <v>31</v>
      </c>
      <c r="C16" s="102" t="s">
        <v>256</v>
      </c>
      <c r="D16" s="102" t="s">
        <v>256</v>
      </c>
    </row>
    <row r="17" spans="1:4" ht="12" customHeight="1">
      <c r="A17" s="28" t="s">
        <v>161</v>
      </c>
      <c r="B17" s="36" t="s">
        <v>32</v>
      </c>
      <c r="C17" s="102" t="s">
        <v>256</v>
      </c>
      <c r="D17" s="102" t="s">
        <v>256</v>
      </c>
    </row>
    <row r="18" spans="1:4" ht="12" customHeight="1">
      <c r="A18" s="28" t="s">
        <v>50</v>
      </c>
      <c r="B18" s="36" t="s">
        <v>33</v>
      </c>
      <c r="C18" s="102" t="s">
        <v>256</v>
      </c>
      <c r="D18" s="102" t="s">
        <v>256</v>
      </c>
    </row>
    <row r="19" spans="1:4" ht="12" customHeight="1">
      <c r="A19" s="28" t="s">
        <v>51</v>
      </c>
      <c r="B19" s="36" t="s">
        <v>34</v>
      </c>
      <c r="C19" s="102">
        <v>0</v>
      </c>
      <c r="D19" s="102">
        <v>1128</v>
      </c>
    </row>
    <row r="20" spans="1:4" ht="12" customHeight="1">
      <c r="A20" s="28" t="s">
        <v>71</v>
      </c>
      <c r="B20" s="36" t="s">
        <v>3</v>
      </c>
      <c r="C20" s="102">
        <f>SUM(C22:C27)</f>
        <v>15465</v>
      </c>
      <c r="D20" s="102">
        <f>SUM(D22:D27)</f>
        <v>4926</v>
      </c>
    </row>
    <row r="21" spans="1:4" ht="12" customHeight="1">
      <c r="A21" s="28" t="s">
        <v>49</v>
      </c>
      <c r="B21" s="36"/>
      <c r="C21" s="102"/>
      <c r="D21" s="102"/>
    </row>
    <row r="22" spans="1:4" ht="12" customHeight="1">
      <c r="A22" s="28" t="s">
        <v>162</v>
      </c>
      <c r="B22" s="36" t="s">
        <v>36</v>
      </c>
      <c r="C22" s="102">
        <v>90</v>
      </c>
      <c r="D22" s="102">
        <v>7</v>
      </c>
    </row>
    <row r="23" spans="1:4" ht="12" customHeight="1">
      <c r="A23" s="28" t="s">
        <v>52</v>
      </c>
      <c r="B23" s="36" t="s">
        <v>37</v>
      </c>
      <c r="C23" s="102">
        <v>0</v>
      </c>
      <c r="D23" s="102">
        <v>0</v>
      </c>
    </row>
    <row r="24" spans="1:4" ht="12" customHeight="1">
      <c r="A24" s="28" t="s">
        <v>53</v>
      </c>
      <c r="B24" s="36" t="s">
        <v>38</v>
      </c>
      <c r="C24" s="102">
        <v>3276</v>
      </c>
      <c r="D24" s="102">
        <v>97</v>
      </c>
    </row>
    <row r="25" spans="1:4" ht="12" customHeight="1">
      <c r="A25" s="28" t="s">
        <v>183</v>
      </c>
      <c r="B25" s="36" t="s">
        <v>39</v>
      </c>
      <c r="C25" s="102">
        <v>0</v>
      </c>
      <c r="D25" s="102">
        <v>0</v>
      </c>
    </row>
    <row r="26" spans="1:4" ht="12" customHeight="1">
      <c r="A26" s="28" t="s">
        <v>163</v>
      </c>
      <c r="B26" s="36" t="s">
        <v>40</v>
      </c>
      <c r="C26" s="102">
        <v>583</v>
      </c>
      <c r="D26" s="102">
        <v>18</v>
      </c>
    </row>
    <row r="27" spans="1:4" ht="12" customHeight="1">
      <c r="A27" s="28" t="s">
        <v>54</v>
      </c>
      <c r="B27" s="36" t="s">
        <v>182</v>
      </c>
      <c r="C27" s="102">
        <v>11516</v>
      </c>
      <c r="D27" s="102">
        <v>4804</v>
      </c>
    </row>
    <row r="28" spans="1:4" ht="12" customHeight="1">
      <c r="A28" s="33" t="s">
        <v>164</v>
      </c>
      <c r="B28" s="37" t="s">
        <v>4</v>
      </c>
      <c r="C28" s="104">
        <f>C13-C20</f>
        <v>-15465</v>
      </c>
      <c r="D28" s="104">
        <f>D13-D20</f>
        <v>-3798</v>
      </c>
    </row>
    <row r="29" spans="1:4" s="35" customFormat="1" ht="21" customHeight="1">
      <c r="A29" s="12" t="s">
        <v>41</v>
      </c>
      <c r="B29" s="12"/>
      <c r="C29" s="106"/>
      <c r="D29" s="106"/>
    </row>
    <row r="30" spans="1:4" ht="12" customHeight="1">
      <c r="A30" s="28" t="s">
        <v>72</v>
      </c>
      <c r="B30" s="36" t="s">
        <v>6</v>
      </c>
      <c r="C30" s="102">
        <f>SUM(C31:C37)</f>
        <v>0</v>
      </c>
      <c r="D30" s="102">
        <f>SUM(D31:D37)</f>
        <v>0</v>
      </c>
    </row>
    <row r="31" spans="1:4" ht="12" customHeight="1">
      <c r="A31" s="28" t="s">
        <v>49</v>
      </c>
      <c r="B31" s="36"/>
      <c r="C31" s="102"/>
      <c r="D31" s="102"/>
    </row>
    <row r="32" spans="1:4" ht="12" customHeight="1">
      <c r="A32" s="28" t="s">
        <v>55</v>
      </c>
      <c r="B32" s="36" t="s">
        <v>7</v>
      </c>
      <c r="C32" s="102" t="s">
        <v>256</v>
      </c>
      <c r="D32" s="102" t="s">
        <v>256</v>
      </c>
    </row>
    <row r="33" spans="1:4" ht="12" customHeight="1">
      <c r="A33" s="28" t="s">
        <v>56</v>
      </c>
      <c r="B33" s="36" t="s">
        <v>8</v>
      </c>
      <c r="C33" s="102" t="s">
        <v>256</v>
      </c>
      <c r="D33" s="102" t="s">
        <v>256</v>
      </c>
    </row>
    <row r="34" spans="1:4" ht="12" customHeight="1">
      <c r="A34" s="28" t="s">
        <v>57</v>
      </c>
      <c r="B34" s="36" t="s">
        <v>9</v>
      </c>
      <c r="C34" s="102" t="s">
        <v>256</v>
      </c>
      <c r="D34" s="102" t="s">
        <v>256</v>
      </c>
    </row>
    <row r="35" spans="1:4" ht="12" customHeight="1">
      <c r="A35" s="28" t="s">
        <v>58</v>
      </c>
      <c r="B35" s="36" t="s">
        <v>10</v>
      </c>
      <c r="C35" s="102" t="s">
        <v>256</v>
      </c>
      <c r="D35" s="102" t="s">
        <v>256</v>
      </c>
    </row>
    <row r="36" spans="1:4" ht="12" customHeight="1">
      <c r="A36" s="28" t="s">
        <v>165</v>
      </c>
      <c r="B36" s="36" t="s">
        <v>11</v>
      </c>
      <c r="C36" s="102" t="s">
        <v>256</v>
      </c>
      <c r="D36" s="102" t="s">
        <v>256</v>
      </c>
    </row>
    <row r="37" spans="1:4" ht="12" customHeight="1">
      <c r="A37" s="28" t="s">
        <v>51</v>
      </c>
      <c r="B37" s="36" t="s">
        <v>12</v>
      </c>
      <c r="C37" s="102">
        <v>0</v>
      </c>
      <c r="D37" s="102">
        <v>0</v>
      </c>
    </row>
    <row r="38" spans="1:4" ht="12" customHeight="1">
      <c r="A38" s="28" t="s">
        <v>73</v>
      </c>
      <c r="B38" s="36" t="s">
        <v>13</v>
      </c>
      <c r="C38" s="102">
        <f>SUM(C40:C45)</f>
        <v>0</v>
      </c>
      <c r="D38" s="102">
        <v>0</v>
      </c>
    </row>
    <row r="39" spans="1:4" ht="12" customHeight="1">
      <c r="A39" s="28" t="s">
        <v>49</v>
      </c>
      <c r="B39" s="36"/>
      <c r="C39" s="102"/>
      <c r="D39" s="102"/>
    </row>
    <row r="40" spans="1:4" ht="12" customHeight="1">
      <c r="A40" s="28" t="s">
        <v>60</v>
      </c>
      <c r="B40" s="36" t="s">
        <v>42</v>
      </c>
      <c r="C40" s="102">
        <v>0</v>
      </c>
      <c r="D40" s="102">
        <v>0</v>
      </c>
    </row>
    <row r="41" spans="1:4" ht="12" customHeight="1">
      <c r="A41" s="28" t="s">
        <v>59</v>
      </c>
      <c r="B41" s="36" t="s">
        <v>43</v>
      </c>
      <c r="C41" s="102">
        <v>0</v>
      </c>
      <c r="D41" s="102">
        <v>0</v>
      </c>
    </row>
    <row r="42" spans="1:4" ht="12" customHeight="1">
      <c r="A42" s="28" t="s">
        <v>61</v>
      </c>
      <c r="B42" s="36" t="s">
        <v>44</v>
      </c>
      <c r="C42" s="102">
        <v>0</v>
      </c>
      <c r="D42" s="102">
        <v>0</v>
      </c>
    </row>
    <row r="43" spans="1:4" ht="12" customHeight="1">
      <c r="A43" s="28" t="s">
        <v>62</v>
      </c>
      <c r="B43" s="36" t="s">
        <v>45</v>
      </c>
      <c r="C43" s="102" t="s">
        <v>256</v>
      </c>
      <c r="D43" s="102" t="s">
        <v>256</v>
      </c>
    </row>
    <row r="44" spans="1:4" ht="12" customHeight="1">
      <c r="A44" s="28" t="s">
        <v>166</v>
      </c>
      <c r="B44" s="36" t="s">
        <v>46</v>
      </c>
      <c r="C44" s="102"/>
      <c r="D44" s="102" t="s">
        <v>256</v>
      </c>
    </row>
    <row r="45" spans="1:4" ht="12" customHeight="1">
      <c r="A45" s="28" t="s">
        <v>63</v>
      </c>
      <c r="B45" s="36" t="s">
        <v>47</v>
      </c>
      <c r="C45" s="102">
        <v>0</v>
      </c>
      <c r="D45" s="102">
        <v>0</v>
      </c>
    </row>
    <row r="46" spans="1:4" ht="12" customHeight="1">
      <c r="A46" s="33" t="s">
        <v>167</v>
      </c>
      <c r="B46" s="37"/>
      <c r="C46" s="104">
        <f>C30-C38</f>
        <v>0</v>
      </c>
      <c r="D46" s="104">
        <f>D30-D38</f>
        <v>0</v>
      </c>
    </row>
    <row r="47" spans="1:4" ht="21" customHeight="1">
      <c r="A47" s="99" t="s">
        <v>48</v>
      </c>
      <c r="B47" s="22"/>
      <c r="C47" s="107"/>
      <c r="D47" s="107"/>
    </row>
    <row r="48" spans="1:4" ht="12" customHeight="1">
      <c r="A48" s="28" t="s">
        <v>70</v>
      </c>
      <c r="B48" s="36" t="s">
        <v>15</v>
      </c>
      <c r="C48" s="120">
        <f>SUM(C50:C53)</f>
        <v>0</v>
      </c>
      <c r="D48" s="120">
        <v>0</v>
      </c>
    </row>
    <row r="49" spans="1:4" ht="12" customHeight="1">
      <c r="A49" s="28" t="s">
        <v>49</v>
      </c>
      <c r="B49" s="36"/>
      <c r="C49" s="102"/>
      <c r="D49" s="102"/>
    </row>
    <row r="50" spans="1:4" ht="12" customHeight="1">
      <c r="A50" s="28" t="s">
        <v>64</v>
      </c>
      <c r="B50" s="36" t="s">
        <v>16</v>
      </c>
      <c r="C50" s="102"/>
      <c r="D50" s="102">
        <v>0</v>
      </c>
    </row>
    <row r="51" spans="1:4" ht="12" customHeight="1">
      <c r="A51" s="28" t="s">
        <v>65</v>
      </c>
      <c r="B51" s="36" t="s">
        <v>17</v>
      </c>
      <c r="C51" s="102"/>
      <c r="D51" s="102">
        <v>0</v>
      </c>
    </row>
    <row r="52" spans="1:4" ht="14.25">
      <c r="A52" s="43" t="s">
        <v>249</v>
      </c>
      <c r="B52" s="36" t="s">
        <v>18</v>
      </c>
      <c r="C52" s="102" t="s">
        <v>256</v>
      </c>
      <c r="D52" s="102" t="s">
        <v>256</v>
      </c>
    </row>
    <row r="53" spans="1:4" ht="12" customHeight="1">
      <c r="A53" s="28" t="s">
        <v>51</v>
      </c>
      <c r="B53" s="36" t="s">
        <v>19</v>
      </c>
      <c r="C53" s="102">
        <v>0</v>
      </c>
      <c r="D53" s="102">
        <v>0</v>
      </c>
    </row>
    <row r="54" spans="1:4" ht="12" customHeight="1">
      <c r="A54" s="28" t="s">
        <v>74</v>
      </c>
      <c r="B54" s="36" t="s">
        <v>20</v>
      </c>
      <c r="C54" s="102">
        <f>SUM(C56:C60)</f>
        <v>0</v>
      </c>
      <c r="D54" s="102">
        <v>0</v>
      </c>
    </row>
    <row r="55" spans="1:4" ht="12" customHeight="1">
      <c r="A55" s="28" t="s">
        <v>49</v>
      </c>
      <c r="B55" s="36"/>
      <c r="C55" s="102"/>
      <c r="D55" s="102">
        <v>0</v>
      </c>
    </row>
    <row r="56" spans="1:4" ht="12" customHeight="1">
      <c r="A56" s="28" t="s">
        <v>66</v>
      </c>
      <c r="B56" s="36" t="s">
        <v>21</v>
      </c>
      <c r="C56" s="102">
        <v>0</v>
      </c>
      <c r="D56" s="102">
        <v>0</v>
      </c>
    </row>
    <row r="57" spans="1:4" ht="12" customHeight="1">
      <c r="A57" s="28" t="s">
        <v>250</v>
      </c>
      <c r="B57" s="36" t="s">
        <v>22</v>
      </c>
      <c r="C57" s="102" t="s">
        <v>256</v>
      </c>
      <c r="D57" s="102" t="s">
        <v>256</v>
      </c>
    </row>
    <row r="58" spans="1:4" ht="12" customHeight="1">
      <c r="A58" s="28" t="s">
        <v>67</v>
      </c>
      <c r="B58" s="36" t="s">
        <v>23</v>
      </c>
      <c r="C58" s="102">
        <v>0</v>
      </c>
      <c r="D58" s="102">
        <v>0</v>
      </c>
    </row>
    <row r="59" spans="1:4" ht="12" customHeight="1">
      <c r="A59" s="28" t="s">
        <v>183</v>
      </c>
      <c r="B59" s="36" t="s">
        <v>24</v>
      </c>
      <c r="C59" s="102" t="s">
        <v>256</v>
      </c>
      <c r="D59" s="102">
        <v>0</v>
      </c>
    </row>
    <row r="60" spans="1:4" ht="12" customHeight="1">
      <c r="A60" s="28" t="s">
        <v>51</v>
      </c>
      <c r="B60" s="36" t="s">
        <v>184</v>
      </c>
      <c r="C60" s="102">
        <v>0</v>
      </c>
      <c r="D60" s="102">
        <v>0</v>
      </c>
    </row>
    <row r="61" spans="1:4" ht="12" customHeight="1">
      <c r="A61" s="33" t="s">
        <v>168</v>
      </c>
      <c r="B61" s="37" t="s">
        <v>26</v>
      </c>
      <c r="C61" s="104">
        <f>C48-C54</f>
        <v>0</v>
      </c>
      <c r="D61" s="104">
        <f>D48-D54</f>
        <v>0</v>
      </c>
    </row>
    <row r="62" spans="1:4" ht="12" customHeight="1">
      <c r="A62" s="29" t="s">
        <v>68</v>
      </c>
      <c r="B62" s="38"/>
      <c r="C62" s="108">
        <f>C28+C46+C61</f>
        <v>-15465</v>
      </c>
      <c r="D62" s="108">
        <f>D28+D46+D61</f>
        <v>-3798</v>
      </c>
    </row>
    <row r="63" spans="1:4" ht="12" customHeight="1">
      <c r="A63" s="33" t="s">
        <v>69</v>
      </c>
      <c r="B63" s="37"/>
      <c r="C63" s="83"/>
      <c r="D63" s="83"/>
    </row>
    <row r="64" spans="1:4" ht="12" customHeight="1">
      <c r="A64" s="28" t="s">
        <v>169</v>
      </c>
      <c r="B64" s="36"/>
      <c r="C64" s="53">
        <v>132613</v>
      </c>
      <c r="D64" s="53">
        <v>141552</v>
      </c>
    </row>
    <row r="65" spans="1:4" ht="12" customHeight="1">
      <c r="A65" s="33" t="s">
        <v>170</v>
      </c>
      <c r="B65" s="37"/>
      <c r="C65" s="54">
        <f>C64+C62</f>
        <v>117148</v>
      </c>
      <c r="D65" s="54">
        <f>D64+D62</f>
        <v>137754</v>
      </c>
    </row>
    <row r="66" spans="1:4" ht="12" customHeight="1">
      <c r="A66" s="39"/>
      <c r="B66" s="40"/>
      <c r="C66" s="111">
        <f>ББ!C17-C65</f>
        <v>0</v>
      </c>
      <c r="D66" s="82"/>
    </row>
    <row r="67" spans="1:3" ht="12" customHeight="1">
      <c r="A67" s="22" t="s">
        <v>273</v>
      </c>
      <c r="B67" s="19" t="s">
        <v>271</v>
      </c>
      <c r="C67" s="19"/>
    </row>
    <row r="68" spans="1:3" ht="12" customHeight="1">
      <c r="A68" s="22"/>
      <c r="B68" s="19"/>
      <c r="C68" s="19"/>
    </row>
    <row r="69" spans="1:3" ht="12" customHeight="1">
      <c r="A69" s="22"/>
      <c r="B69" s="21"/>
      <c r="C69" s="23"/>
    </row>
    <row r="70" spans="1:3" ht="12" customHeight="1">
      <c r="A70" s="22" t="str">
        <f>ББ!A88</f>
        <v>Главный бухгалтер                                              </v>
      </c>
      <c r="B70" s="19" t="s">
        <v>269</v>
      </c>
      <c r="C70" s="19"/>
    </row>
    <row r="73" ht="14.25">
      <c r="A73" s="5" t="s">
        <v>117</v>
      </c>
    </row>
    <row r="74" ht="14.25">
      <c r="C74" s="31"/>
    </row>
    <row r="76" ht="14.25">
      <c r="C76" s="114"/>
    </row>
    <row r="77" ht="14.25">
      <c r="C77" s="114"/>
    </row>
  </sheetData>
  <sheetProtection/>
  <mergeCells count="5">
    <mergeCell ref="A10:D10"/>
    <mergeCell ref="A1:D1"/>
    <mergeCell ref="A4:D4"/>
    <mergeCell ref="A3:D3"/>
    <mergeCell ref="A2:D2"/>
  </mergeCells>
  <printOptions/>
  <pageMargins left="0.4724409448818898" right="0" top="0" bottom="0" header="0.1968503937007874" footer="0.196850393700787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52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34.625" style="44" customWidth="1"/>
    <col min="2" max="2" width="6.375" style="44" bestFit="1" customWidth="1"/>
    <col min="3" max="3" width="11.375" style="44" customWidth="1"/>
    <col min="4" max="4" width="10.25390625" style="44" bestFit="1" customWidth="1"/>
    <col min="5" max="5" width="11.125" style="44" bestFit="1" customWidth="1"/>
    <col min="6" max="6" width="11.25390625" style="44" customWidth="1"/>
    <col min="7" max="7" width="11.625" style="44" customWidth="1"/>
    <col min="8" max="8" width="10.125" style="44" customWidth="1"/>
    <col min="9" max="9" width="11.125" style="44" bestFit="1" customWidth="1"/>
    <col min="10" max="10" width="10.25390625" style="44" customWidth="1"/>
    <col min="11" max="11" width="10.375" style="44" bestFit="1" customWidth="1"/>
    <col min="12" max="12" width="9.25390625" style="44" bestFit="1" customWidth="1"/>
    <col min="13" max="13" width="14.25390625" style="44" customWidth="1"/>
    <col min="14" max="14" width="11.00390625" style="44" customWidth="1"/>
    <col min="15" max="15" width="10.25390625" style="44" bestFit="1" customWidth="1"/>
    <col min="16" max="16" width="11.875" style="44" hidden="1" customWidth="1"/>
    <col min="17" max="16384" width="9.125" style="44" customWidth="1"/>
  </cols>
  <sheetData>
    <row r="3" spans="1:10" s="46" customFormat="1" ht="19.5">
      <c r="A3" s="141" t="s">
        <v>246</v>
      </c>
      <c r="B3" s="141"/>
      <c r="C3" s="141"/>
      <c r="D3" s="141"/>
      <c r="E3" s="141"/>
      <c r="F3" s="141"/>
      <c r="G3" s="141"/>
      <c r="H3" s="141"/>
      <c r="I3" s="141"/>
      <c r="J3" s="45"/>
    </row>
    <row r="4" spans="1:10" s="46" customFormat="1" ht="19.5">
      <c r="A4" s="142" t="str">
        <f>ББ!A5</f>
        <v>по состоянию на 31 марта 2018 года</v>
      </c>
      <c r="B4" s="142"/>
      <c r="C4" s="142"/>
      <c r="D4" s="142"/>
      <c r="E4" s="142"/>
      <c r="F4" s="142"/>
      <c r="G4" s="142"/>
      <c r="H4" s="142"/>
      <c r="I4" s="142"/>
      <c r="J4" s="45"/>
    </row>
    <row r="5" spans="1:10" s="46" customFormat="1" ht="20.25">
      <c r="A5" s="142" t="s">
        <v>147</v>
      </c>
      <c r="B5" s="142"/>
      <c r="C5" s="142"/>
      <c r="D5" s="142"/>
      <c r="E5" s="142"/>
      <c r="F5" s="142"/>
      <c r="G5" s="142"/>
      <c r="H5" s="142"/>
      <c r="I5" s="142"/>
      <c r="J5" s="47"/>
    </row>
    <row r="6" spans="1:11" s="49" customFormat="1" ht="15.75">
      <c r="A6" s="5" t="s">
        <v>266</v>
      </c>
      <c r="B6" s="22"/>
      <c r="C6" s="22"/>
      <c r="D6" s="22"/>
      <c r="E6" s="22"/>
      <c r="F6" s="22"/>
      <c r="G6" s="22"/>
      <c r="H6" s="22"/>
      <c r="I6" s="22"/>
      <c r="J6" s="1"/>
      <c r="K6" s="55"/>
    </row>
    <row r="7" spans="1:11" s="49" customFormat="1" ht="15.75">
      <c r="A7" s="5" t="s">
        <v>267</v>
      </c>
      <c r="B7" s="5"/>
      <c r="C7" s="5"/>
      <c r="D7" s="5"/>
      <c r="E7" s="5"/>
      <c r="F7" s="5"/>
      <c r="G7" s="5"/>
      <c r="H7" s="5"/>
      <c r="I7" s="5"/>
      <c r="J7" s="1"/>
      <c r="K7" s="55"/>
    </row>
    <row r="8" spans="1:11" s="49" customFormat="1" ht="15.75">
      <c r="A8" s="5" t="s">
        <v>220</v>
      </c>
      <c r="B8" s="5"/>
      <c r="C8" s="5"/>
      <c r="D8" s="5"/>
      <c r="E8" s="5"/>
      <c r="F8" s="5"/>
      <c r="G8" s="5"/>
      <c r="H8" s="5"/>
      <c r="I8" s="5"/>
      <c r="J8" s="1"/>
      <c r="K8" s="55"/>
    </row>
    <row r="9" spans="1:11" s="49" customFormat="1" ht="15.75">
      <c r="A9" s="5" t="s">
        <v>275</v>
      </c>
      <c r="B9" s="5"/>
      <c r="C9" s="5"/>
      <c r="D9" s="5"/>
      <c r="E9" s="5"/>
      <c r="F9" s="5"/>
      <c r="G9" s="5"/>
      <c r="H9" s="5"/>
      <c r="I9" s="5"/>
      <c r="J9" s="1"/>
      <c r="K9" s="55"/>
    </row>
    <row r="10" spans="1:11" s="48" customFormat="1" ht="13.5">
      <c r="A10" s="76"/>
      <c r="B10" s="76"/>
      <c r="C10" s="77"/>
      <c r="D10" s="77"/>
      <c r="E10" s="72"/>
      <c r="F10" s="72"/>
      <c r="G10" s="72"/>
      <c r="H10" s="72"/>
      <c r="I10" s="72"/>
      <c r="J10" s="56"/>
      <c r="K10" s="56"/>
    </row>
    <row r="11" spans="1:10" s="48" customFormat="1" ht="13.5">
      <c r="A11" s="147" t="s">
        <v>148</v>
      </c>
      <c r="B11" s="147"/>
      <c r="C11" s="147"/>
      <c r="D11" s="147"/>
      <c r="E11" s="147"/>
      <c r="F11" s="147"/>
      <c r="G11" s="147"/>
      <c r="H11" s="147"/>
      <c r="I11" s="147"/>
      <c r="J11" s="2"/>
    </row>
    <row r="12" spans="1:9" ht="12.75" customHeight="1">
      <c r="A12" s="149"/>
      <c r="B12" s="150" t="s">
        <v>119</v>
      </c>
      <c r="C12" s="148" t="s">
        <v>120</v>
      </c>
      <c r="D12" s="148"/>
      <c r="E12" s="149"/>
      <c r="F12" s="149"/>
      <c r="G12" s="149"/>
      <c r="H12" s="149" t="s">
        <v>75</v>
      </c>
      <c r="I12" s="149" t="s">
        <v>114</v>
      </c>
    </row>
    <row r="13" spans="1:9" ht="38.25">
      <c r="A13" s="149"/>
      <c r="B13" s="149"/>
      <c r="C13" s="58" t="s">
        <v>110</v>
      </c>
      <c r="D13" s="58" t="s">
        <v>173</v>
      </c>
      <c r="E13" s="58" t="s">
        <v>113</v>
      </c>
      <c r="F13" s="57" t="s">
        <v>121</v>
      </c>
      <c r="G13" s="57" t="s">
        <v>122</v>
      </c>
      <c r="H13" s="149"/>
      <c r="I13" s="149"/>
    </row>
    <row r="14" spans="1:9" ht="12.75">
      <c r="A14" s="59">
        <v>1</v>
      </c>
      <c r="B14" s="59">
        <v>2</v>
      </c>
      <c r="C14" s="59">
        <v>3</v>
      </c>
      <c r="D14" s="59">
        <v>4</v>
      </c>
      <c r="E14" s="59">
        <v>5</v>
      </c>
      <c r="F14" s="59">
        <v>6</v>
      </c>
      <c r="G14" s="59">
        <v>7</v>
      </c>
      <c r="H14" s="59">
        <v>8</v>
      </c>
      <c r="I14" s="59">
        <v>9</v>
      </c>
    </row>
    <row r="15" spans="1:9" ht="12.75">
      <c r="A15" s="60" t="s">
        <v>176</v>
      </c>
      <c r="B15" s="61" t="s">
        <v>1</v>
      </c>
      <c r="C15" s="62">
        <v>140000</v>
      </c>
      <c r="D15" s="62">
        <v>0</v>
      </c>
      <c r="E15" s="62">
        <v>0</v>
      </c>
      <c r="F15" s="62">
        <f>F17</f>
        <v>-9115</v>
      </c>
      <c r="G15" s="62">
        <f>SUM(C15:F15)</f>
        <v>130885</v>
      </c>
      <c r="H15" s="62">
        <v>0</v>
      </c>
      <c r="I15" s="62">
        <f>G15</f>
        <v>130885</v>
      </c>
    </row>
    <row r="16" spans="1:9" ht="12.75">
      <c r="A16" s="63" t="s">
        <v>175</v>
      </c>
      <c r="B16" s="61" t="s">
        <v>3</v>
      </c>
      <c r="C16" s="62">
        <v>0</v>
      </c>
      <c r="D16" s="62">
        <v>0</v>
      </c>
      <c r="E16" s="62">
        <v>0</v>
      </c>
      <c r="F16" s="64">
        <v>0</v>
      </c>
      <c r="G16" s="62">
        <f>SUM(C16:F16)</f>
        <v>0</v>
      </c>
      <c r="H16" s="64">
        <v>0</v>
      </c>
      <c r="I16" s="62">
        <f>G16</f>
        <v>0</v>
      </c>
    </row>
    <row r="17" spans="1:9" ht="12.75">
      <c r="A17" s="60" t="s">
        <v>123</v>
      </c>
      <c r="B17" s="61" t="s">
        <v>4</v>
      </c>
      <c r="C17" s="62">
        <f>C15</f>
        <v>140000</v>
      </c>
      <c r="D17" s="62">
        <v>0</v>
      </c>
      <c r="E17" s="62">
        <f>E15</f>
        <v>0</v>
      </c>
      <c r="F17" s="62">
        <v>-9115</v>
      </c>
      <c r="G17" s="62">
        <f>SUM(C17:F17)</f>
        <v>130885</v>
      </c>
      <c r="H17" s="62">
        <v>0</v>
      </c>
      <c r="I17" s="62">
        <f>G17</f>
        <v>130885</v>
      </c>
    </row>
    <row r="18" spans="1:9" ht="12.75">
      <c r="A18" s="63" t="s">
        <v>124</v>
      </c>
      <c r="B18" s="61" t="s">
        <v>5</v>
      </c>
      <c r="C18" s="62">
        <v>0</v>
      </c>
      <c r="D18" s="62">
        <v>0</v>
      </c>
      <c r="E18" s="100">
        <v>0</v>
      </c>
      <c r="F18" s="100">
        <f>-E18</f>
        <v>0</v>
      </c>
      <c r="G18" s="62">
        <f>SUM(C18:F18)</f>
        <v>0</v>
      </c>
      <c r="H18" s="64">
        <v>0</v>
      </c>
      <c r="I18" s="62">
        <f>G18</f>
        <v>0</v>
      </c>
    </row>
    <row r="19" spans="1:9" ht="12.75">
      <c r="A19" s="63" t="s">
        <v>254</v>
      </c>
      <c r="B19" s="61" t="s">
        <v>100</v>
      </c>
      <c r="C19" s="62">
        <v>0</v>
      </c>
      <c r="D19" s="62">
        <v>0</v>
      </c>
      <c r="E19" s="62">
        <v>0</v>
      </c>
      <c r="F19" s="100">
        <v>0</v>
      </c>
      <c r="G19" s="100">
        <f>SUM(C19:F19)</f>
        <v>0</v>
      </c>
      <c r="H19" s="64">
        <v>0</v>
      </c>
      <c r="I19" s="100">
        <f>G19</f>
        <v>0</v>
      </c>
    </row>
    <row r="20" spans="1:9" ht="25.5">
      <c r="A20" s="63" t="s">
        <v>125</v>
      </c>
      <c r="B20" s="61" t="s">
        <v>101</v>
      </c>
      <c r="C20" s="62">
        <v>0</v>
      </c>
      <c r="D20" s="62">
        <v>0</v>
      </c>
      <c r="E20" s="62">
        <v>0</v>
      </c>
      <c r="F20" s="64">
        <v>0</v>
      </c>
      <c r="G20" s="64">
        <v>0</v>
      </c>
      <c r="H20" s="64">
        <v>0</v>
      </c>
      <c r="I20" s="100">
        <v>0</v>
      </c>
    </row>
    <row r="21" spans="1:9" ht="38.25">
      <c r="A21" s="63" t="s">
        <v>126</v>
      </c>
      <c r="B21" s="61" t="s">
        <v>6</v>
      </c>
      <c r="C21" s="62">
        <v>0</v>
      </c>
      <c r="D21" s="62">
        <v>0</v>
      </c>
      <c r="E21" s="100">
        <f>SUM(E18:E20)</f>
        <v>0</v>
      </c>
      <c r="F21" s="100">
        <f>SUM(F18:F20)</f>
        <v>0</v>
      </c>
      <c r="G21" s="100">
        <f>SUM(G18:G20)</f>
        <v>0</v>
      </c>
      <c r="H21" s="62">
        <f>SUM(H18:H20)</f>
        <v>0</v>
      </c>
      <c r="I21" s="100">
        <f>SUM(I18:I20)</f>
        <v>0</v>
      </c>
    </row>
    <row r="22" spans="1:9" ht="12.75">
      <c r="A22" s="63" t="s">
        <v>75</v>
      </c>
      <c r="B22" s="61"/>
      <c r="C22" s="62">
        <v>0</v>
      </c>
      <c r="D22" s="62">
        <v>0</v>
      </c>
      <c r="E22" s="62">
        <v>0</v>
      </c>
      <c r="F22" s="62">
        <v>0</v>
      </c>
      <c r="G22" s="64">
        <v>0</v>
      </c>
      <c r="H22" s="62">
        <v>0</v>
      </c>
      <c r="I22" s="64">
        <v>0</v>
      </c>
    </row>
    <row r="23" spans="1:9" ht="12.75">
      <c r="A23" s="63" t="s">
        <v>127</v>
      </c>
      <c r="B23" s="61" t="s">
        <v>13</v>
      </c>
      <c r="C23" s="62">
        <v>0</v>
      </c>
      <c r="D23" s="62">
        <v>0</v>
      </c>
      <c r="E23" s="62">
        <v>0</v>
      </c>
      <c r="F23" s="127">
        <f>'ф2'!C46</f>
        <v>-12064</v>
      </c>
      <c r="G23" s="127">
        <f>SUM(C23:F23)</f>
        <v>-12064</v>
      </c>
      <c r="H23" s="128">
        <v>0</v>
      </c>
      <c r="I23" s="127">
        <f>G23+H23</f>
        <v>-12064</v>
      </c>
    </row>
    <row r="24" spans="1:9" ht="25.5">
      <c r="A24" s="63" t="s">
        <v>128</v>
      </c>
      <c r="B24" s="61" t="s">
        <v>14</v>
      </c>
      <c r="C24" s="62">
        <v>0</v>
      </c>
      <c r="D24" s="62">
        <v>0</v>
      </c>
      <c r="E24" s="100">
        <f>E21+E23</f>
        <v>0</v>
      </c>
      <c r="F24" s="62">
        <f>F21+F23</f>
        <v>-12064</v>
      </c>
      <c r="G24" s="100">
        <f>G21+G23</f>
        <v>-12064</v>
      </c>
      <c r="H24" s="62">
        <f>H21+H23</f>
        <v>0</v>
      </c>
      <c r="I24" s="100">
        <f>I21+I23</f>
        <v>-12064</v>
      </c>
    </row>
    <row r="25" spans="1:9" ht="12.75">
      <c r="A25" s="63" t="s">
        <v>129</v>
      </c>
      <c r="B25" s="61" t="s">
        <v>15</v>
      </c>
      <c r="C25" s="62">
        <v>0</v>
      </c>
      <c r="D25" s="62">
        <v>0</v>
      </c>
      <c r="E25" s="62">
        <v>0</v>
      </c>
      <c r="F25" s="100"/>
      <c r="G25" s="100">
        <f>SUM(C25:F25)</f>
        <v>0</v>
      </c>
      <c r="H25" s="64">
        <v>0</v>
      </c>
      <c r="I25" s="100">
        <f>G25+H25</f>
        <v>0</v>
      </c>
    </row>
    <row r="26" spans="1:9" ht="12.75">
      <c r="A26" s="63" t="s">
        <v>130</v>
      </c>
      <c r="B26" s="61" t="s">
        <v>20</v>
      </c>
      <c r="C26" s="62">
        <v>0</v>
      </c>
      <c r="D26" s="62">
        <v>0</v>
      </c>
      <c r="E26" s="62">
        <v>0</v>
      </c>
      <c r="F26" s="65">
        <v>0</v>
      </c>
      <c r="G26" s="64">
        <f>SUM(C26:F26)</f>
        <v>0</v>
      </c>
      <c r="H26" s="65">
        <v>0</v>
      </c>
      <c r="I26" s="64">
        <f>G26+H26</f>
        <v>0</v>
      </c>
    </row>
    <row r="27" spans="1:9" ht="25.5">
      <c r="A27" s="63" t="s">
        <v>131</v>
      </c>
      <c r="B27" s="61" t="s">
        <v>26</v>
      </c>
      <c r="C27" s="62">
        <v>0</v>
      </c>
      <c r="D27" s="62">
        <v>0</v>
      </c>
      <c r="E27" s="62">
        <v>0</v>
      </c>
      <c r="F27" s="65">
        <v>0</v>
      </c>
      <c r="G27" s="64">
        <f>SUM(C27:F27)</f>
        <v>0</v>
      </c>
      <c r="H27" s="64">
        <v>0</v>
      </c>
      <c r="I27" s="64">
        <f>G27+H27</f>
        <v>0</v>
      </c>
    </row>
    <row r="28" spans="1:9" ht="25.5">
      <c r="A28" s="63" t="s">
        <v>264</v>
      </c>
      <c r="B28" s="61" t="s">
        <v>84</v>
      </c>
      <c r="C28" s="62">
        <f aca="true" t="shared" si="0" ref="C28:I28">C17+C24+C25+C26-C27</f>
        <v>140000</v>
      </c>
      <c r="D28" s="62">
        <f t="shared" si="0"/>
        <v>0</v>
      </c>
      <c r="E28" s="62">
        <f t="shared" si="0"/>
        <v>0</v>
      </c>
      <c r="F28" s="62">
        <f t="shared" si="0"/>
        <v>-21179</v>
      </c>
      <c r="G28" s="62">
        <f t="shared" si="0"/>
        <v>118821</v>
      </c>
      <c r="H28" s="62">
        <f t="shared" si="0"/>
        <v>0</v>
      </c>
      <c r="I28" s="62">
        <f t="shared" si="0"/>
        <v>118821</v>
      </c>
    </row>
    <row r="29" spans="1:17" ht="12.75">
      <c r="A29" s="66"/>
      <c r="B29" s="145"/>
      <c r="C29" s="145"/>
      <c r="D29" s="145"/>
      <c r="E29" s="145"/>
      <c r="F29" s="145"/>
      <c r="G29" s="145"/>
      <c r="H29" s="145"/>
      <c r="I29" s="146"/>
      <c r="K29" s="50"/>
      <c r="L29" s="50"/>
      <c r="M29" s="81"/>
      <c r="N29" s="50"/>
      <c r="O29" s="50"/>
      <c r="P29" s="50">
        <f>ББ!C79-'ф4'!I28</f>
        <v>0</v>
      </c>
      <c r="Q29" s="51"/>
    </row>
    <row r="30" spans="1:9" ht="12.75">
      <c r="A30" s="63" t="s">
        <v>177</v>
      </c>
      <c r="B30" s="61" t="s">
        <v>132</v>
      </c>
      <c r="C30" s="62">
        <v>140000</v>
      </c>
      <c r="D30" s="62">
        <v>0</v>
      </c>
      <c r="E30" s="62">
        <v>0</v>
      </c>
      <c r="F30" s="62">
        <v>642</v>
      </c>
      <c r="G30" s="62">
        <f>SUM(C30:F30)</f>
        <v>140642</v>
      </c>
      <c r="H30" s="62">
        <v>0</v>
      </c>
      <c r="I30" s="62">
        <f>G30</f>
        <v>140642</v>
      </c>
    </row>
    <row r="31" spans="1:9" ht="12.75">
      <c r="A31" s="63" t="s">
        <v>217</v>
      </c>
      <c r="B31" s="61" t="s">
        <v>133</v>
      </c>
      <c r="C31" s="62">
        <v>0</v>
      </c>
      <c r="D31" s="62">
        <v>0</v>
      </c>
      <c r="E31" s="62">
        <v>0</v>
      </c>
      <c r="F31" s="64">
        <v>0</v>
      </c>
      <c r="G31" s="62">
        <f>SUM(C31:F31)</f>
        <v>0</v>
      </c>
      <c r="H31" s="64">
        <v>0</v>
      </c>
      <c r="I31" s="62">
        <f>G31</f>
        <v>0</v>
      </c>
    </row>
    <row r="32" spans="1:9" ht="25.5">
      <c r="A32" s="63" t="s">
        <v>134</v>
      </c>
      <c r="B32" s="61" t="s">
        <v>135</v>
      </c>
      <c r="C32" s="62">
        <f>C30</f>
        <v>140000</v>
      </c>
      <c r="D32" s="62">
        <v>0</v>
      </c>
      <c r="E32" s="62">
        <f>E30</f>
        <v>0</v>
      </c>
      <c r="F32" s="62">
        <v>642</v>
      </c>
      <c r="G32" s="62">
        <f>SUM(C32:F32)</f>
        <v>140642</v>
      </c>
      <c r="H32" s="62">
        <v>0</v>
      </c>
      <c r="I32" s="62">
        <f>G32</f>
        <v>140642</v>
      </c>
    </row>
    <row r="33" spans="1:9" ht="12.75">
      <c r="A33" s="63" t="s">
        <v>124</v>
      </c>
      <c r="B33" s="61" t="s">
        <v>136</v>
      </c>
      <c r="C33" s="62">
        <v>0</v>
      </c>
      <c r="D33" s="62">
        <v>0</v>
      </c>
      <c r="E33" s="100">
        <v>0</v>
      </c>
      <c r="F33" s="100">
        <f>-E33</f>
        <v>0</v>
      </c>
      <c r="G33" s="64">
        <v>0</v>
      </c>
      <c r="H33" s="64">
        <v>0</v>
      </c>
      <c r="I33" s="64">
        <v>0</v>
      </c>
    </row>
    <row r="34" spans="1:9" ht="12.75">
      <c r="A34" s="62">
        <v>0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4">
        <v>0</v>
      </c>
      <c r="H34" s="64">
        <v>0</v>
      </c>
      <c r="I34" s="64">
        <v>0</v>
      </c>
    </row>
    <row r="35" spans="1:9" ht="25.5">
      <c r="A35" s="63" t="s">
        <v>125</v>
      </c>
      <c r="B35" s="61" t="s">
        <v>137</v>
      </c>
      <c r="C35" s="62">
        <v>0</v>
      </c>
      <c r="D35" s="62">
        <v>0</v>
      </c>
      <c r="E35" s="62">
        <v>0</v>
      </c>
      <c r="F35" s="64">
        <v>0</v>
      </c>
      <c r="G35" s="64">
        <v>0</v>
      </c>
      <c r="H35" s="64">
        <v>0</v>
      </c>
      <c r="I35" s="64">
        <v>0</v>
      </c>
    </row>
    <row r="36" spans="1:9" ht="12.75">
      <c r="A36" s="63" t="s">
        <v>254</v>
      </c>
      <c r="B36" s="61"/>
      <c r="C36" s="62">
        <v>0</v>
      </c>
      <c r="D36" s="62">
        <v>0</v>
      </c>
      <c r="E36" s="62"/>
      <c r="F36" s="100">
        <v>0</v>
      </c>
      <c r="G36" s="101">
        <f>SUM(F36)</f>
        <v>0</v>
      </c>
      <c r="H36" s="62">
        <v>0</v>
      </c>
      <c r="I36" s="109">
        <f>G36</f>
        <v>0</v>
      </c>
    </row>
    <row r="37" spans="1:9" ht="38.25">
      <c r="A37" s="63" t="s">
        <v>138</v>
      </c>
      <c r="B37" s="61" t="s">
        <v>139</v>
      </c>
      <c r="C37" s="62">
        <v>0</v>
      </c>
      <c r="D37" s="62">
        <v>0</v>
      </c>
      <c r="E37" s="100">
        <f>E33</f>
        <v>0</v>
      </c>
      <c r="F37" s="62">
        <f>F33+F36</f>
        <v>0</v>
      </c>
      <c r="G37" s="101">
        <f>SUM(E37:F37)</f>
        <v>0</v>
      </c>
      <c r="H37" s="62">
        <v>0</v>
      </c>
      <c r="I37" s="109">
        <f>G37</f>
        <v>0</v>
      </c>
    </row>
    <row r="38" spans="1:9" ht="12.75">
      <c r="A38" s="63" t="s">
        <v>127</v>
      </c>
      <c r="B38" s="61" t="s">
        <v>140</v>
      </c>
      <c r="C38" s="62">
        <v>0</v>
      </c>
      <c r="D38" s="62">
        <v>0</v>
      </c>
      <c r="E38" s="62">
        <v>0</v>
      </c>
      <c r="F38" s="100">
        <f>'ф2'!F46</f>
        <v>-3811</v>
      </c>
      <c r="G38" s="100">
        <f>SUM(C38:F38)</f>
        <v>-3811</v>
      </c>
      <c r="H38" s="100">
        <v>0</v>
      </c>
      <c r="I38" s="100">
        <f>G38+H38</f>
        <v>-3811</v>
      </c>
    </row>
    <row r="39" spans="1:9" ht="25.5">
      <c r="A39" s="63" t="s">
        <v>141</v>
      </c>
      <c r="B39" s="61" t="s">
        <v>142</v>
      </c>
      <c r="C39" s="62">
        <v>0</v>
      </c>
      <c r="D39" s="62">
        <v>0</v>
      </c>
      <c r="E39" s="100">
        <f>E37+E38</f>
        <v>0</v>
      </c>
      <c r="F39" s="100">
        <f>F37+F38+F36</f>
        <v>-3811</v>
      </c>
      <c r="G39" s="100">
        <f>G37+G38</f>
        <v>-3811</v>
      </c>
      <c r="H39" s="100">
        <f>H37+H38</f>
        <v>0</v>
      </c>
      <c r="I39" s="100">
        <f>I37+I38</f>
        <v>-3811</v>
      </c>
    </row>
    <row r="40" spans="1:9" ht="12.75">
      <c r="A40" s="63" t="s">
        <v>129</v>
      </c>
      <c r="B40" s="61" t="s">
        <v>143</v>
      </c>
      <c r="C40" s="62">
        <v>0</v>
      </c>
      <c r="D40" s="62">
        <v>0</v>
      </c>
      <c r="E40" s="62">
        <v>0</v>
      </c>
      <c r="F40" s="100">
        <v>0</v>
      </c>
      <c r="G40" s="100">
        <f>SUM(C40:F40)</f>
        <v>0</v>
      </c>
      <c r="H40" s="64">
        <v>0</v>
      </c>
      <c r="I40" s="109">
        <f>G40+H40</f>
        <v>0</v>
      </c>
    </row>
    <row r="41" spans="1:9" ht="12.75">
      <c r="A41" s="63" t="s">
        <v>130</v>
      </c>
      <c r="B41" s="61" t="s">
        <v>144</v>
      </c>
      <c r="C41" s="62">
        <v>0</v>
      </c>
      <c r="D41" s="62">
        <v>0</v>
      </c>
      <c r="E41" s="62">
        <v>0</v>
      </c>
      <c r="F41" s="65">
        <v>0</v>
      </c>
      <c r="G41" s="64">
        <f>SUM(C41:F41)</f>
        <v>0</v>
      </c>
      <c r="H41" s="65">
        <v>0</v>
      </c>
      <c r="I41" s="64">
        <f>G41+H41</f>
        <v>0</v>
      </c>
    </row>
    <row r="42" spans="1:9" ht="25.5">
      <c r="A42" s="63" t="s">
        <v>131</v>
      </c>
      <c r="B42" s="61" t="s">
        <v>145</v>
      </c>
      <c r="C42" s="62">
        <v>0</v>
      </c>
      <c r="D42" s="62">
        <v>0</v>
      </c>
      <c r="E42" s="62">
        <v>0</v>
      </c>
      <c r="F42" s="65">
        <v>0</v>
      </c>
      <c r="G42" s="64">
        <f>SUM(C42:F42)</f>
        <v>0</v>
      </c>
      <c r="H42" s="64">
        <v>0</v>
      </c>
      <c r="I42" s="64">
        <f>G42+H42</f>
        <v>0</v>
      </c>
    </row>
    <row r="43" spans="1:16" ht="25.5">
      <c r="A43" s="63" t="s">
        <v>265</v>
      </c>
      <c r="B43" s="61" t="s">
        <v>146</v>
      </c>
      <c r="C43" s="62">
        <f aca="true" t="shared" si="1" ref="C43:I43">C32+C39+C40+C41-C42</f>
        <v>140000</v>
      </c>
      <c r="D43" s="62">
        <f t="shared" si="1"/>
        <v>0</v>
      </c>
      <c r="E43" s="62">
        <f t="shared" si="1"/>
        <v>0</v>
      </c>
      <c r="F43" s="62">
        <f>F32+F39+F40+F41-F42</f>
        <v>-3169</v>
      </c>
      <c r="G43" s="62">
        <f t="shared" si="1"/>
        <v>136831</v>
      </c>
      <c r="H43" s="62">
        <f t="shared" si="1"/>
        <v>0</v>
      </c>
      <c r="I43" s="62">
        <f t="shared" si="1"/>
        <v>136831</v>
      </c>
      <c r="K43" s="52"/>
      <c r="L43" s="52"/>
      <c r="M43" s="52"/>
      <c r="N43" s="52"/>
      <c r="O43" s="52"/>
      <c r="P43" s="52">
        <f>ББ!D79-'ф4'!I43</f>
        <v>-5946</v>
      </c>
    </row>
    <row r="44" spans="1:16" ht="12.75">
      <c r="A44" s="130"/>
      <c r="B44" s="131"/>
      <c r="C44" s="132"/>
      <c r="D44" s="132"/>
      <c r="E44" s="132"/>
      <c r="F44" s="132"/>
      <c r="G44" s="132"/>
      <c r="H44" s="132"/>
      <c r="I44" s="132"/>
      <c r="K44" s="52"/>
      <c r="L44" s="52"/>
      <c r="M44" s="52"/>
      <c r="N44" s="52"/>
      <c r="O44" s="52"/>
      <c r="P44" s="52"/>
    </row>
    <row r="45" spans="1:15" ht="12.75">
      <c r="A45" s="70"/>
      <c r="B45" s="72"/>
      <c r="C45" s="72"/>
      <c r="D45" s="72"/>
      <c r="E45" s="72"/>
      <c r="F45" s="72"/>
      <c r="G45" s="72"/>
      <c r="H45" s="72"/>
      <c r="I45" s="72"/>
      <c r="K45" s="52"/>
      <c r="L45" s="52"/>
      <c r="M45" s="52"/>
      <c r="N45" s="52"/>
      <c r="O45" s="52"/>
    </row>
    <row r="46" spans="1:9" ht="12.75">
      <c r="A46" s="70" t="s">
        <v>273</v>
      </c>
      <c r="B46" s="69"/>
      <c r="C46" s="69"/>
      <c r="D46" s="72" t="s">
        <v>268</v>
      </c>
      <c r="E46" s="72"/>
      <c r="F46" s="72"/>
      <c r="G46" s="72"/>
      <c r="H46" s="71"/>
      <c r="I46" s="72"/>
    </row>
    <row r="47" spans="1:9" ht="12.75">
      <c r="A47" s="70"/>
      <c r="B47" s="69"/>
      <c r="C47" s="69"/>
      <c r="D47" s="71"/>
      <c r="E47" s="144"/>
      <c r="F47" s="144"/>
      <c r="G47" s="72"/>
      <c r="H47" s="72"/>
      <c r="I47" s="72"/>
    </row>
    <row r="48" spans="1:9" ht="12.75">
      <c r="A48" s="70" t="str">
        <f>ББ!A88</f>
        <v>Главный бухгалтер                                              </v>
      </c>
      <c r="B48" s="69"/>
      <c r="C48" s="69"/>
      <c r="D48" s="71" t="s">
        <v>269</v>
      </c>
      <c r="E48" s="70"/>
      <c r="F48" s="70"/>
      <c r="G48" s="72"/>
      <c r="H48" s="71"/>
      <c r="I48" s="72"/>
    </row>
    <row r="49" spans="1:9" ht="12.75">
      <c r="A49" s="72"/>
      <c r="B49" s="72"/>
      <c r="C49" s="72"/>
      <c r="D49" s="72"/>
      <c r="E49" s="72"/>
      <c r="F49" s="72"/>
      <c r="G49" s="72"/>
      <c r="H49" s="72"/>
      <c r="I49" s="72"/>
    </row>
    <row r="50" spans="1:9" ht="12.75">
      <c r="A50" s="67" t="s">
        <v>117</v>
      </c>
      <c r="B50" s="72"/>
      <c r="C50" s="72"/>
      <c r="D50" s="72"/>
      <c r="E50" s="72"/>
      <c r="F50" s="72"/>
      <c r="G50" s="72"/>
      <c r="H50" s="72"/>
      <c r="I50" s="72"/>
    </row>
    <row r="51" spans="1:9" ht="12.75">
      <c r="A51" s="72"/>
      <c r="B51" s="72"/>
      <c r="C51" s="72"/>
      <c r="D51" s="72"/>
      <c r="E51" s="72"/>
      <c r="F51" s="72"/>
      <c r="G51" s="72"/>
      <c r="H51" s="72"/>
      <c r="I51" s="72"/>
    </row>
    <row r="52" spans="1:9" ht="12.75">
      <c r="A52" s="72"/>
      <c r="B52" s="72"/>
      <c r="C52" s="72"/>
      <c r="D52" s="72"/>
      <c r="E52" s="72"/>
      <c r="F52" s="72"/>
      <c r="G52" s="72"/>
      <c r="H52" s="72"/>
      <c r="I52" s="72"/>
    </row>
  </sheetData>
  <sheetProtection/>
  <mergeCells count="11">
    <mergeCell ref="I12:I13"/>
    <mergeCell ref="A3:I3"/>
    <mergeCell ref="A5:I5"/>
    <mergeCell ref="A4:I4"/>
    <mergeCell ref="E47:F47"/>
    <mergeCell ref="B29:I29"/>
    <mergeCell ref="A11:I11"/>
    <mergeCell ref="C12:G12"/>
    <mergeCell ref="A12:A13"/>
    <mergeCell ref="B12:B13"/>
    <mergeCell ref="H12:H13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mtbuh_24</dc:creator>
  <cp:keywords/>
  <dc:description/>
  <cp:lastModifiedBy>Гульдана Сеитова</cp:lastModifiedBy>
  <cp:lastPrinted>2018-05-17T08:52:06Z</cp:lastPrinted>
  <dcterms:created xsi:type="dcterms:W3CDTF">2007-05-04T07:43:23Z</dcterms:created>
  <dcterms:modified xsi:type="dcterms:W3CDTF">2018-05-17T08:52:27Z</dcterms:modified>
  <cp:category/>
  <cp:version/>
  <cp:contentType/>
  <cp:contentStatus/>
</cp:coreProperties>
</file>