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270" windowHeight="7900" activeTab="3"/>
  </bookViews>
  <sheets>
    <sheet name="ОПУ" sheetId="1" r:id="rId1"/>
    <sheet name="ББ" sheetId="2" r:id="rId2"/>
    <sheet name="ОДДС" sheetId="3" r:id="rId3"/>
    <sheet name="ОДК" sheetId="4" r:id="rId4"/>
  </sheets>
  <definedNames/>
  <calcPr fullCalcOnLoad="1"/>
</workbook>
</file>

<file path=xl/sharedStrings.xml><?xml version="1.0" encoding="utf-8"?>
<sst xmlns="http://schemas.openxmlformats.org/spreadsheetml/2006/main" count="178" uniqueCount="140">
  <si>
    <t xml:space="preserve"> </t>
  </si>
  <si>
    <t>Основные средства</t>
  </si>
  <si>
    <t>Нематериальные активы</t>
  </si>
  <si>
    <t>Отложенные налоговые активы</t>
  </si>
  <si>
    <t>Отложенные налоговые обязательства</t>
  </si>
  <si>
    <t>Нераспределенная прибыль</t>
  </si>
  <si>
    <t>Доходы от финансирования</t>
  </si>
  <si>
    <t>Административные расходы</t>
  </si>
  <si>
    <t>Товарно-материальные запасы</t>
  </si>
  <si>
    <t xml:space="preserve">в млн. тенге </t>
  </si>
  <si>
    <t>3 месяца</t>
  </si>
  <si>
    <t>2019 года</t>
  </si>
  <si>
    <t>2018 года</t>
  </si>
  <si>
    <t>Продолжающаяся деятельность</t>
  </si>
  <si>
    <t>Выручка</t>
  </si>
  <si>
    <t>Себестоимость реализованной продукции</t>
  </si>
  <si>
    <t>7 (а)</t>
  </si>
  <si>
    <t>Валовый доход</t>
  </si>
  <si>
    <t>Расходы по реализации</t>
  </si>
  <si>
    <t>7 (б)</t>
  </si>
  <si>
    <t>Прочие операционные доходы</t>
  </si>
  <si>
    <t>7 (в)</t>
  </si>
  <si>
    <t>Прочие операционные расходы</t>
  </si>
  <si>
    <t>7 (г)</t>
  </si>
  <si>
    <t>Восстановление убытков/(убыток) от обесценения</t>
  </si>
  <si>
    <t>Прибыль до финансовых статей и налогообложения</t>
  </si>
  <si>
    <t>Расходы по финансированию</t>
  </si>
  <si>
    <t>Прибыль до налогообложения от продолжающейся деятельности</t>
  </si>
  <si>
    <t>Расходы по подоходному налогу</t>
  </si>
  <si>
    <t>Прибыль за год от продолжающейся деятельности</t>
  </si>
  <si>
    <t>Прекращающаяся деятельность</t>
  </si>
  <si>
    <t>Убыток после налогообложения за год от прекращенной деятельности</t>
  </si>
  <si>
    <t>Прибыль за год</t>
  </si>
  <si>
    <t>Приходящийся на:</t>
  </si>
  <si>
    <t>Акционеров материнской организации</t>
  </si>
  <si>
    <t>Неконтролирующие доли участия</t>
  </si>
  <si>
    <t>Прочий совокупный доход</t>
  </si>
  <si>
    <t>Прочий совокупный доход, не подлежащий реклассификации в состав прибыли или убытка в последующих периодах (за вычетом налогов)</t>
  </si>
  <si>
    <t>Актуарные доходы по вознаграждению работникам</t>
  </si>
  <si>
    <t>Чистый прочий совокупный доход, не подлежащий реклассификации в состав прибыли или убытка в последующих периодах</t>
  </si>
  <si>
    <t>Прочий совокупный доход за год, за вычетом налогов</t>
  </si>
  <si>
    <t>Итого совокупный доход за год, за вычетом налогов</t>
  </si>
  <si>
    <t>Примечание</t>
  </si>
  <si>
    <t>Активы</t>
  </si>
  <si>
    <t>Внеоборотные активы</t>
  </si>
  <si>
    <t>Горнодобывающие активы</t>
  </si>
  <si>
    <t>Прочие внеоборотные активы</t>
  </si>
  <si>
    <t>Внеоборотные финансовые активы</t>
  </si>
  <si>
    <t>Оборотные активы</t>
  </si>
  <si>
    <t>Авансы выданные и прочие оборотные активы</t>
  </si>
  <si>
    <t>Предоплата по налогу на прибыль</t>
  </si>
  <si>
    <t>Торговая и прочая дебиторская задолженность</t>
  </si>
  <si>
    <t>Краткосрочные инвестиции</t>
  </si>
  <si>
    <t>Оборотные финансовые активы</t>
  </si>
  <si>
    <t>Денежные средства и их эквиваленты</t>
  </si>
  <si>
    <t>Активы, удерживаемые для продажи</t>
  </si>
  <si>
    <t>Итого активы</t>
  </si>
  <si>
    <t>Собственный капитал и обязательства</t>
  </si>
  <si>
    <t>Собственный капитал</t>
  </si>
  <si>
    <t>Акционерный капитал</t>
  </si>
  <si>
    <t>Резервный фонд</t>
  </si>
  <si>
    <t>Дополнительно-оплаченный капитал</t>
  </si>
  <si>
    <t>Резерв по пересчёту иностранной валюты</t>
  </si>
  <si>
    <t>Собственный капитал, приходящийся на участников материнской организации</t>
  </si>
  <si>
    <t>Итого собственный капитал</t>
  </si>
  <si>
    <t>Долгосрочные обязательства</t>
  </si>
  <si>
    <t>Вознаграждения работникам</t>
  </si>
  <si>
    <t>Оценочные обязательства</t>
  </si>
  <si>
    <t>Займы и прочие финансовые обязательства</t>
  </si>
  <si>
    <t>Краткосрочные обязательства</t>
  </si>
  <si>
    <t>Вознаграждения работникам – текущая часть</t>
  </si>
  <si>
    <t>Оценочные обязательства – текущая часть</t>
  </si>
  <si>
    <t>Займы и прочие финансовые обязательства – текущая часть</t>
  </si>
  <si>
    <t>Кредиторская задолженность по налогу на прибыль</t>
  </si>
  <si>
    <t>Торговая и прочая кредиторская задолженность</t>
  </si>
  <si>
    <t>Прочие нефинансовые обязательства</t>
  </si>
  <si>
    <t>Дивиденды к выплате</t>
  </si>
  <si>
    <t>Обязательства, непосредственно связанные с активами, предназначенными для продажи</t>
  </si>
  <si>
    <t>Итого обязательства</t>
  </si>
  <si>
    <t>Итого собственный капитал и обязательства</t>
  </si>
  <si>
    <t>31 марта 2019 года</t>
  </si>
  <si>
    <t>31 декабря 2018 года</t>
  </si>
  <si>
    <t>Движение денежных средств от операционной деятельности</t>
  </si>
  <si>
    <t>Денежные поступления от покупателей</t>
  </si>
  <si>
    <t>Денежные средства, выплаченные работникам и социальные выплаты</t>
  </si>
  <si>
    <t>Денежные средства, выплаченные поставщикам и за прочие налоги</t>
  </si>
  <si>
    <t>Поступления денежных средств до уплаты процентов и подоходного налога</t>
  </si>
  <si>
    <t>Подоходный налог уплаченный</t>
  </si>
  <si>
    <t>Чистые денежные потоки от операционной деятельности</t>
  </si>
  <si>
    <t>Движение денежных средств от инвестиционной деятельности</t>
  </si>
  <si>
    <t>Проценты по депозитам полученные</t>
  </si>
  <si>
    <t>Приобретение основных средств</t>
  </si>
  <si>
    <t>Инвестиции в горнодобывающие активы</t>
  </si>
  <si>
    <t>Приобретение нематериальных активов</t>
  </si>
  <si>
    <t>Поступление от продажи основных средств</t>
  </si>
  <si>
    <t>Поступление от продажи горнодобывающих активов</t>
  </si>
  <si>
    <t>Поступление от продажи нематериальных активов</t>
  </si>
  <si>
    <t>Поступления от долгосрочных депозитов</t>
  </si>
  <si>
    <t>Поступления от продажи дочерней организации, за вычетом денежных средств в дочерней организации</t>
  </si>
  <si>
    <t>Приобретение займов выданных</t>
  </si>
  <si>
    <t>Поступления по займам выданным</t>
  </si>
  <si>
    <t>Размещения краткосрочных банковских депозитов</t>
  </si>
  <si>
    <t>Поступления от краткосрочных банковских депозитов</t>
  </si>
  <si>
    <t>Приобретение долевых инвестиций, не котирующихся на бирже</t>
  </si>
  <si>
    <t>Приобретение финансовых активов</t>
  </si>
  <si>
    <t>Платежи по лицензиям по контрактной деятельности</t>
  </si>
  <si>
    <t>Займы выданные</t>
  </si>
  <si>
    <t>Чистые денежные потоки, использованные в инвестиционной деятельности</t>
  </si>
  <si>
    <t>Движение денежных средств от финансовой деятельности</t>
  </si>
  <si>
    <t>Дивиденды выплаченные неконтролирующим акционерам</t>
  </si>
  <si>
    <t>Дивиденды выплаченные Участникам</t>
  </si>
  <si>
    <t>Получение займов</t>
  </si>
  <si>
    <t>Погашение займов</t>
  </si>
  <si>
    <t>Проценты выплаченные</t>
  </si>
  <si>
    <t>Выплаты в погашение обязательств по договорам финансовой аренды</t>
  </si>
  <si>
    <t>Поступления от выпуска облигаций</t>
  </si>
  <si>
    <t>Поступления в уставный капитал от неконтролирующей доли</t>
  </si>
  <si>
    <t>Чистые денежные потоки от финансовой деятельности</t>
  </si>
  <si>
    <t>Чистое увеличение денежных средств и их эквивалентов</t>
  </si>
  <si>
    <t>Денежные средства и их эквиваленты на 1 января</t>
  </si>
  <si>
    <t>Денежные средства и их эквиваленты на 31 декабря</t>
  </si>
  <si>
    <t>3 месяца 2019 года</t>
  </si>
  <si>
    <t>3 месяца 2018 года</t>
  </si>
  <si>
    <t>Приходится на участников материнской компании</t>
  </si>
  <si>
    <t>Акционер-ный капитал</t>
  </si>
  <si>
    <t>Резерв-ный фонд</t>
  </si>
  <si>
    <t>Дополни-тельно-оплачен-ный капитал</t>
  </si>
  <si>
    <t>Резерв по пере-счёту иностран-ной валюты</t>
  </si>
  <si>
    <t>Нерасп-ределен-ная прибыль</t>
  </si>
  <si>
    <t>Итого</t>
  </si>
  <si>
    <t>Не-контро-лирую-щие доли участия</t>
  </si>
  <si>
    <t>На 1 января 2018 года</t>
  </si>
  <si>
    <t>Чистая прибыль за год</t>
  </si>
  <si>
    <t>Итого совокупный доход</t>
  </si>
  <si>
    <t>Вклад в акционерный капитал</t>
  </si>
  <si>
    <t>Дивиденды объявленные</t>
  </si>
  <si>
    <t>На 31 марта 2018 года</t>
  </si>
  <si>
    <t>На 1 января 2019 года</t>
  </si>
  <si>
    <t>На 31 марта 2019 года</t>
  </si>
  <si>
    <t>Базовая и разводненная прибыль на одну акцию, тенге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</si>
</sst>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0_ ;\-0\ 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_(* #,##0_);_(* \(#,##0\);_(* &quot;-&quot;_);_(@_)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000_р_._-;\-* #,##0.0000_р_._-;_-* &quot;-&quot;_р_._-;_-@_-"/>
    <numFmt numFmtId="182" formatCode="_-* #,##0.00000_р_._-;\-* #,##0.00000_р_._-;_-* &quot;-&quot;_р_._-;_-@_-"/>
    <numFmt numFmtId="183" formatCode="_-* #,##0.0000_р_._-;\-* #,##0.0000_р_._-;_-* &quot;-&quot;??_р_._-;_-@_-"/>
    <numFmt numFmtId="184" formatCode="_(* #,##0_);_(* \(#,##0\);_(* \-_);_(@_)"/>
    <numFmt numFmtId="185" formatCode="_-* #,##0.00_р_._-;\-* #,##0.00_р_._-;_-* \-??_р_._-;_-@_-"/>
    <numFmt numFmtId="186" formatCode="_-* #,##0_р_._-;\-* #,##0_р_._-;_-* \-_р_._-;_-@_-"/>
    <numFmt numFmtId="187" formatCode="_(* #,##0.0_);_(* \(#,##0.0\);_(* \-_);_(@_)"/>
    <numFmt numFmtId="188" formatCode="_(* #,##0.00_);_(* \(#,##0.00\);_(* \-_);_(@_)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_);_(* \(#,##0.0\);_(* &quot;-&quot;_);_(@_)"/>
    <numFmt numFmtId="195" formatCode="_(* #,##0.00_);_(* \(#,##0.00\);_(* &quot;-&quot;_);_(@_)"/>
    <numFmt numFmtId="196" formatCode="_(* #,##0.000_);_(* \(#,##0.000\);_(* &quot;-&quot;_);_(@_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8.5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8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3" fontId="5" fillId="33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3" fontId="7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11" xfId="0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0" fontId="49" fillId="33" borderId="0" xfId="0" applyFont="1" applyFill="1" applyAlignment="1">
      <alignment vertical="center"/>
    </xf>
    <xf numFmtId="3" fontId="50" fillId="33" borderId="0" xfId="0" applyNumberFormat="1" applyFont="1" applyFill="1" applyAlignment="1">
      <alignment vertical="center"/>
    </xf>
    <xf numFmtId="177" fontId="51" fillId="34" borderId="0" xfId="0" applyNumberFormat="1" applyFont="1" applyFill="1" applyBorder="1" applyAlignment="1">
      <alignment/>
    </xf>
    <xf numFmtId="177" fontId="51" fillId="34" borderId="10" xfId="0" applyNumberFormat="1" applyFont="1" applyFill="1" applyBorder="1" applyAlignment="1">
      <alignment/>
    </xf>
    <xf numFmtId="177" fontId="52" fillId="34" borderId="0" xfId="0" applyNumberFormat="1" applyFont="1" applyFill="1" applyBorder="1" applyAlignment="1">
      <alignment/>
    </xf>
    <xf numFmtId="177" fontId="52" fillId="34" borderId="12" xfId="0" applyNumberFormat="1" applyFont="1" applyFill="1" applyBorder="1" applyAlignment="1">
      <alignment/>
    </xf>
    <xf numFmtId="177" fontId="52" fillId="34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3" fontId="5" fillId="33" borderId="0" xfId="0" applyNumberFormat="1" applyFont="1" applyFill="1" applyAlignment="1">
      <alignment vertical="center" wrapText="1"/>
    </xf>
    <xf numFmtId="3" fontId="5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3" fontId="50" fillId="33" borderId="0" xfId="0" applyNumberFormat="1" applyFont="1" applyFill="1" applyAlignment="1">
      <alignment vertical="center" wrapText="1"/>
    </xf>
    <xf numFmtId="3" fontId="7" fillId="33" borderId="0" xfId="0" applyNumberFormat="1" applyFont="1" applyFill="1" applyAlignment="1">
      <alignment vertical="center" wrapText="1"/>
    </xf>
    <xf numFmtId="0" fontId="4" fillId="33" borderId="11" xfId="0" applyFont="1" applyFill="1" applyBorder="1" applyAlignment="1">
      <alignment/>
    </xf>
    <xf numFmtId="0" fontId="5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3" fontId="7" fillId="33" borderId="13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48" fillId="35" borderId="0" xfId="0" applyFont="1" applyFill="1" applyAlignment="1">
      <alignment/>
    </xf>
    <xf numFmtId="0" fontId="7" fillId="35" borderId="10" xfId="0" applyFont="1" applyFill="1" applyBorder="1" applyAlignment="1">
      <alignment horizontal="right" vertical="center" wrapText="1"/>
    </xf>
    <xf numFmtId="0" fontId="7" fillId="35" borderId="0" xfId="0" applyFont="1" applyFill="1" applyAlignment="1">
      <alignment vertical="center"/>
    </xf>
    <xf numFmtId="0" fontId="6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35" borderId="0" xfId="0" applyFont="1" applyFill="1" applyAlignment="1">
      <alignment/>
    </xf>
    <xf numFmtId="0" fontId="7" fillId="35" borderId="0" xfId="0" applyFont="1" applyFill="1" applyAlignment="1">
      <alignment vertical="center" wrapText="1"/>
    </xf>
    <xf numFmtId="0" fontId="5" fillId="35" borderId="0" xfId="0" applyFont="1" applyFill="1" applyAlignment="1">
      <alignment vertical="center"/>
    </xf>
    <xf numFmtId="0" fontId="5" fillId="35" borderId="0" xfId="0" applyFont="1" applyFill="1" applyAlignment="1">
      <alignment vertical="center" wrapText="1"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/>
    </xf>
    <xf numFmtId="0" fontId="5" fillId="35" borderId="14" xfId="0" applyFont="1" applyFill="1" applyBorder="1" applyAlignment="1">
      <alignment vertical="center"/>
    </xf>
    <xf numFmtId="0" fontId="4" fillId="35" borderId="14" xfId="0" applyFont="1" applyFill="1" applyBorder="1" applyAlignment="1">
      <alignment/>
    </xf>
    <xf numFmtId="177" fontId="51" fillId="34" borderId="14" xfId="0" applyNumberFormat="1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1" fillId="34" borderId="12" xfId="0" applyNumberFormat="1" applyFont="1" applyFill="1" applyBorder="1" applyAlignment="1">
      <alignment/>
    </xf>
    <xf numFmtId="0" fontId="51" fillId="34" borderId="12" xfId="0" applyNumberFormat="1" applyFont="1" applyFill="1" applyBorder="1" applyAlignment="1">
      <alignment horizontal="center"/>
    </xf>
    <xf numFmtId="196" fontId="51" fillId="34" borderId="12" xfId="0" applyNumberFormat="1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 indent="3"/>
    </xf>
  </cellXfs>
  <cellStyles count="50">
    <cellStyle name="Normal" xfId="0"/>
    <cellStyle name="_Книга3_Nsi_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4"/>
  <sheetViews>
    <sheetView zoomScale="60" zoomScaleNormal="60" zoomScalePageLayoutView="0" workbookViewId="0" topLeftCell="A1">
      <selection activeCell="F37" sqref="F37"/>
    </sheetView>
  </sheetViews>
  <sheetFormatPr defaultColWidth="9.00390625" defaultRowHeight="12.75"/>
  <cols>
    <col min="1" max="1" width="8.75390625" style="1" customWidth="1"/>
    <col min="2" max="2" width="111.125" style="1" bestFit="1" customWidth="1"/>
    <col min="3" max="4" width="11.50390625" style="1" bestFit="1" customWidth="1"/>
    <col min="5" max="5" width="8.875" style="1" bestFit="1" customWidth="1"/>
    <col min="6" max="16384" width="8.75390625" style="1" customWidth="1"/>
  </cols>
  <sheetData>
    <row r="2" spans="2:5" ht="12">
      <c r="B2" s="88" t="s">
        <v>9</v>
      </c>
      <c r="C2" s="90" t="s">
        <v>42</v>
      </c>
      <c r="D2" s="3" t="s">
        <v>10</v>
      </c>
      <c r="E2" s="5" t="s">
        <v>10</v>
      </c>
    </row>
    <row r="3" spans="2:5" ht="12.75" thickBot="1">
      <c r="B3" s="89"/>
      <c r="C3" s="91"/>
      <c r="D3" s="4" t="s">
        <v>11</v>
      </c>
      <c r="E3" s="6" t="s">
        <v>12</v>
      </c>
    </row>
    <row r="4" spans="2:5" ht="12">
      <c r="B4" s="7" t="s">
        <v>13</v>
      </c>
      <c r="C4" s="8"/>
      <c r="D4" s="7"/>
      <c r="E4" s="11"/>
    </row>
    <row r="5" spans="2:5" ht="12">
      <c r="B5" s="9" t="s">
        <v>14</v>
      </c>
      <c r="C5" s="8">
        <v>6</v>
      </c>
      <c r="D5" s="27">
        <v>182378</v>
      </c>
      <c r="E5" s="27">
        <v>0</v>
      </c>
    </row>
    <row r="6" spans="2:5" ht="12.75" thickBot="1">
      <c r="B6" s="13" t="s">
        <v>15</v>
      </c>
      <c r="C6" s="14" t="s">
        <v>16</v>
      </c>
      <c r="D6" s="28">
        <v>-103137</v>
      </c>
      <c r="E6" s="28">
        <v>0</v>
      </c>
    </row>
    <row r="7" spans="2:5" ht="14.25">
      <c r="B7" s="7" t="s">
        <v>17</v>
      </c>
      <c r="C7" s="17"/>
      <c r="D7" s="29">
        <f>SUM(D5:D6)</f>
        <v>79241</v>
      </c>
      <c r="E7" s="29">
        <f>SUM(E5:E6)</f>
        <v>0</v>
      </c>
    </row>
    <row r="8" spans="2:5" ht="12">
      <c r="B8" s="7" t="s">
        <v>0</v>
      </c>
      <c r="C8" s="2"/>
      <c r="D8" s="7"/>
      <c r="E8" s="11"/>
    </row>
    <row r="9" spans="2:5" ht="14.25">
      <c r="B9" s="9" t="s">
        <v>18</v>
      </c>
      <c r="C9" s="17"/>
      <c r="D9" s="27">
        <v>-976</v>
      </c>
      <c r="E9" s="27">
        <v>0</v>
      </c>
    </row>
    <row r="10" spans="2:5" ht="12">
      <c r="B10" s="9" t="s">
        <v>7</v>
      </c>
      <c r="C10" s="8" t="s">
        <v>19</v>
      </c>
      <c r="D10" s="27">
        <v>-40394</v>
      </c>
      <c r="E10" s="27">
        <v>-9</v>
      </c>
    </row>
    <row r="11" spans="2:5" ht="12">
      <c r="B11" s="9" t="s">
        <v>20</v>
      </c>
      <c r="C11" s="8" t="s">
        <v>21</v>
      </c>
      <c r="D11" s="27">
        <v>1686</v>
      </c>
      <c r="E11" s="27">
        <v>0</v>
      </c>
    </row>
    <row r="12" spans="2:5" ht="12">
      <c r="B12" s="9" t="s">
        <v>22</v>
      </c>
      <c r="C12" s="8" t="s">
        <v>23</v>
      </c>
      <c r="D12" s="27">
        <v>-2683</v>
      </c>
      <c r="E12" s="27">
        <v>0</v>
      </c>
    </row>
    <row r="13" spans="2:5" ht="12.75" thickBot="1">
      <c r="B13" s="13" t="s">
        <v>24</v>
      </c>
      <c r="C13" s="14">
        <v>8</v>
      </c>
      <c r="D13" s="28">
        <v>-4391</v>
      </c>
      <c r="E13" s="28">
        <v>0</v>
      </c>
    </row>
    <row r="14" spans="2:5" ht="14.25">
      <c r="B14" s="7" t="s">
        <v>25</v>
      </c>
      <c r="C14" s="17"/>
      <c r="D14" s="29">
        <f>SUM(D7:D13)</f>
        <v>32483</v>
      </c>
      <c r="E14" s="29">
        <f>SUM(E7:E13)</f>
        <v>-9</v>
      </c>
    </row>
    <row r="15" spans="2:5" ht="12">
      <c r="B15" s="7" t="s">
        <v>0</v>
      </c>
      <c r="C15" s="2"/>
      <c r="D15" s="7"/>
      <c r="E15" s="11"/>
    </row>
    <row r="16" spans="2:5" ht="12">
      <c r="B16" s="9" t="s">
        <v>6</v>
      </c>
      <c r="C16" s="8">
        <v>9</v>
      </c>
      <c r="D16" s="27">
        <v>12888</v>
      </c>
      <c r="E16" s="27">
        <v>0</v>
      </c>
    </row>
    <row r="17" spans="2:5" ht="12.75" thickBot="1">
      <c r="B17" s="13" t="s">
        <v>26</v>
      </c>
      <c r="C17" s="14">
        <v>9</v>
      </c>
      <c r="D17" s="28">
        <v>-13947</v>
      </c>
      <c r="E17" s="28">
        <v>-3</v>
      </c>
    </row>
    <row r="18" spans="2:5" ht="14.25">
      <c r="B18" s="7" t="s">
        <v>27</v>
      </c>
      <c r="C18" s="17"/>
      <c r="D18" s="29">
        <f>SUM(D14:D17)</f>
        <v>31424</v>
      </c>
      <c r="E18" s="29">
        <f>SUM(E14:E17)</f>
        <v>-12</v>
      </c>
    </row>
    <row r="19" spans="2:5" ht="12">
      <c r="B19" s="7" t="s">
        <v>0</v>
      </c>
      <c r="C19" s="2"/>
      <c r="D19" s="7"/>
      <c r="E19" s="11"/>
    </row>
    <row r="20" spans="2:5" ht="12.75" thickBot="1">
      <c r="B20" s="13" t="s">
        <v>28</v>
      </c>
      <c r="C20" s="14">
        <v>10</v>
      </c>
      <c r="D20" s="28">
        <v>-6985</v>
      </c>
      <c r="E20" s="28">
        <v>0</v>
      </c>
    </row>
    <row r="21" spans="2:5" ht="14.25">
      <c r="B21" s="7" t="s">
        <v>29</v>
      </c>
      <c r="C21" s="17"/>
      <c r="D21" s="29">
        <f>SUM(D18:D20)</f>
        <v>24439</v>
      </c>
      <c r="E21" s="29">
        <f>SUM(E18:E20)</f>
        <v>-12</v>
      </c>
    </row>
    <row r="22" spans="2:5" ht="12">
      <c r="B22" s="7" t="s">
        <v>0</v>
      </c>
      <c r="C22" s="2"/>
      <c r="D22" s="7"/>
      <c r="E22" s="11"/>
    </row>
    <row r="23" spans="2:5" ht="12">
      <c r="B23" s="7" t="s">
        <v>30</v>
      </c>
      <c r="C23" s="2"/>
      <c r="D23" s="32"/>
      <c r="E23" s="33"/>
    </row>
    <row r="24" spans="2:5" ht="12.75" thickBot="1">
      <c r="B24" s="13" t="s">
        <v>31</v>
      </c>
      <c r="C24" s="14"/>
      <c r="D24" s="28">
        <v>0</v>
      </c>
      <c r="E24" s="28">
        <v>0</v>
      </c>
    </row>
    <row r="25" spans="2:5" ht="12.75" thickBot="1">
      <c r="B25" s="19" t="s">
        <v>32</v>
      </c>
      <c r="C25" s="20"/>
      <c r="D25" s="31">
        <f>SUM(D21,D24)</f>
        <v>24439</v>
      </c>
      <c r="E25" s="31">
        <f>SUM(E21,E24)</f>
        <v>-12</v>
      </c>
    </row>
    <row r="26" spans="2:5" ht="12">
      <c r="B26" s="7" t="s">
        <v>0</v>
      </c>
      <c r="C26" s="2"/>
      <c r="D26" s="7"/>
      <c r="E26" s="11"/>
    </row>
    <row r="27" spans="2:5" ht="12">
      <c r="B27" s="9" t="s">
        <v>33</v>
      </c>
      <c r="C27" s="2"/>
      <c r="D27" s="7"/>
      <c r="E27" s="11"/>
    </row>
    <row r="28" spans="2:5" ht="12">
      <c r="B28" s="9" t="s">
        <v>34</v>
      </c>
      <c r="C28" s="2"/>
      <c r="D28" s="27">
        <v>24243</v>
      </c>
      <c r="E28" s="27">
        <v>-12</v>
      </c>
    </row>
    <row r="29" spans="2:5" ht="12.75" thickBot="1">
      <c r="B29" s="13" t="s">
        <v>35</v>
      </c>
      <c r="C29" s="20"/>
      <c r="D29" s="28">
        <v>196</v>
      </c>
      <c r="E29" s="28">
        <v>0</v>
      </c>
    </row>
    <row r="30" spans="2:5" ht="12.75" thickBot="1">
      <c r="B30" s="19"/>
      <c r="C30" s="20"/>
      <c r="D30" s="31">
        <f>SUM(D28:D29)</f>
        <v>24439</v>
      </c>
      <c r="E30" s="31">
        <f>SUM(E28:E29)</f>
        <v>-12</v>
      </c>
    </row>
    <row r="31" spans="2:5" ht="12">
      <c r="B31" s="7" t="s">
        <v>0</v>
      </c>
      <c r="C31" s="2"/>
      <c r="D31" s="7"/>
      <c r="E31" s="11"/>
    </row>
    <row r="32" spans="2:5" ht="12">
      <c r="B32" s="7" t="s">
        <v>36</v>
      </c>
      <c r="C32" s="2"/>
      <c r="D32" s="7"/>
      <c r="E32" s="11"/>
    </row>
    <row r="33" spans="2:5" ht="12">
      <c r="B33" s="22" t="s">
        <v>37</v>
      </c>
      <c r="C33" s="2"/>
      <c r="D33" s="7"/>
      <c r="E33" s="11"/>
    </row>
    <row r="34" spans="2:5" ht="12.75" thickBot="1">
      <c r="B34" s="13" t="s">
        <v>38</v>
      </c>
      <c r="C34" s="14">
        <v>22</v>
      </c>
      <c r="D34" s="28">
        <v>0</v>
      </c>
      <c r="E34" s="28">
        <v>0</v>
      </c>
    </row>
    <row r="35" spans="2:5" ht="12.75" thickBot="1">
      <c r="B35" s="19" t="s">
        <v>39</v>
      </c>
      <c r="C35" s="20"/>
      <c r="D35" s="28">
        <f>SUM(D34)</f>
        <v>0</v>
      </c>
      <c r="E35" s="28">
        <f>SUM(E34)</f>
        <v>0</v>
      </c>
    </row>
    <row r="36" spans="2:5" ht="12.75" thickBot="1">
      <c r="B36" s="19" t="s">
        <v>40</v>
      </c>
      <c r="C36" s="20"/>
      <c r="D36" s="28">
        <f>D35</f>
        <v>0</v>
      </c>
      <c r="E36" s="28">
        <f>E35</f>
        <v>0</v>
      </c>
    </row>
    <row r="37" spans="2:5" ht="12.75" thickBot="1">
      <c r="B37" s="34" t="s">
        <v>41</v>
      </c>
      <c r="C37" s="35"/>
      <c r="D37" s="30">
        <f>D30+D36</f>
        <v>24439</v>
      </c>
      <c r="E37" s="30">
        <f>E30+E36</f>
        <v>-12</v>
      </c>
    </row>
    <row r="38" spans="2:5" ht="12">
      <c r="B38" s="7" t="s">
        <v>0</v>
      </c>
      <c r="C38" s="2"/>
      <c r="D38" s="7"/>
      <c r="E38" s="11"/>
    </row>
    <row r="39" spans="2:5" ht="12">
      <c r="B39" s="9" t="s">
        <v>33</v>
      </c>
      <c r="C39" s="2"/>
      <c r="D39" s="25"/>
      <c r="E39" s="11"/>
    </row>
    <row r="40" spans="2:5" ht="12">
      <c r="B40" s="9" t="s">
        <v>34</v>
      </c>
      <c r="C40" s="2"/>
      <c r="D40" s="27">
        <v>24243</v>
      </c>
      <c r="E40" s="27">
        <v>-12</v>
      </c>
    </row>
    <row r="41" spans="2:5" ht="12.75" thickBot="1">
      <c r="B41" s="13" t="s">
        <v>35</v>
      </c>
      <c r="C41" s="14"/>
      <c r="D41" s="28">
        <v>196</v>
      </c>
      <c r="E41" s="28">
        <v>0</v>
      </c>
    </row>
    <row r="42" spans="2:5" ht="12.75" thickBot="1">
      <c r="B42" s="36"/>
      <c r="C42" s="35"/>
      <c r="D42" s="31">
        <f>SUM(D40:D41)</f>
        <v>24439</v>
      </c>
      <c r="E42" s="31">
        <f>SUM(E40:E41)</f>
        <v>-12</v>
      </c>
    </row>
    <row r="43" spans="2:5" ht="12">
      <c r="B43" s="84"/>
      <c r="C43"/>
      <c r="D43"/>
      <c r="E43"/>
    </row>
    <row r="44" spans="2:5" ht="12.75" thickBot="1">
      <c r="B44" s="85" t="s">
        <v>139</v>
      </c>
      <c r="C44" s="86">
        <v>21</v>
      </c>
      <c r="D44" s="87">
        <v>0.698</v>
      </c>
      <c r="E44" s="87">
        <v>-0.429</v>
      </c>
    </row>
  </sheetData>
  <sheetProtection/>
  <mergeCells count="2"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59"/>
  <sheetViews>
    <sheetView zoomScale="70" zoomScaleNormal="70" zoomScalePageLayoutView="0" workbookViewId="0" topLeftCell="A1">
      <selection activeCell="A9" sqref="A9"/>
    </sheetView>
  </sheetViews>
  <sheetFormatPr defaultColWidth="9.00390625" defaultRowHeight="12.75"/>
  <cols>
    <col min="1" max="1" width="8.75390625" style="1" customWidth="1"/>
    <col min="2" max="2" width="70.875" style="1" bestFit="1" customWidth="1"/>
    <col min="3" max="3" width="11.00390625" style="1" bestFit="1" customWidth="1"/>
    <col min="4" max="4" width="10.375" style="1" customWidth="1"/>
    <col min="5" max="5" width="9.625" style="1" customWidth="1"/>
    <col min="6" max="16384" width="8.75390625" style="1" customWidth="1"/>
  </cols>
  <sheetData>
    <row r="2" spans="2:5" ht="33" customHeight="1" thickBot="1">
      <c r="B2" s="55" t="s">
        <v>9</v>
      </c>
      <c r="C2" s="56" t="s">
        <v>42</v>
      </c>
      <c r="D2" s="53" t="s">
        <v>80</v>
      </c>
      <c r="E2" s="53" t="s">
        <v>81</v>
      </c>
    </row>
    <row r="3" spans="2:5" ht="14.25">
      <c r="B3" s="7" t="s">
        <v>43</v>
      </c>
      <c r="C3" s="17"/>
      <c r="D3" s="17"/>
      <c r="E3" s="10"/>
    </row>
    <row r="4" spans="2:5" ht="14.25">
      <c r="B4" s="7" t="s">
        <v>44</v>
      </c>
      <c r="C4" s="17"/>
      <c r="D4" s="17"/>
      <c r="E4" s="11"/>
    </row>
    <row r="5" spans="2:5" ht="12">
      <c r="B5" s="9" t="s">
        <v>2</v>
      </c>
      <c r="C5" s="8">
        <v>11</v>
      </c>
      <c r="D5" s="12">
        <v>8744</v>
      </c>
      <c r="E5" s="40">
        <v>9312</v>
      </c>
    </row>
    <row r="6" spans="2:5" ht="12">
      <c r="B6" s="9" t="s">
        <v>1</v>
      </c>
      <c r="C6" s="8">
        <v>12</v>
      </c>
      <c r="D6" s="12">
        <v>220748</v>
      </c>
      <c r="E6" s="40">
        <v>227123</v>
      </c>
    </row>
    <row r="7" spans="2:5" ht="12">
      <c r="B7" s="9" t="s">
        <v>45</v>
      </c>
      <c r="C7" s="8">
        <v>13</v>
      </c>
      <c r="D7" s="12">
        <v>118043</v>
      </c>
      <c r="E7" s="40">
        <v>110537</v>
      </c>
    </row>
    <row r="8" spans="2:5" ht="12">
      <c r="B8" s="9" t="s">
        <v>46</v>
      </c>
      <c r="C8" s="8">
        <v>14</v>
      </c>
      <c r="D8" s="12">
        <v>2484</v>
      </c>
      <c r="E8" s="40">
        <v>4046</v>
      </c>
    </row>
    <row r="9" spans="2:5" ht="12">
      <c r="B9" s="9" t="s">
        <v>47</v>
      </c>
      <c r="C9" s="8">
        <v>15</v>
      </c>
      <c r="D9" s="12">
        <v>72298</v>
      </c>
      <c r="E9" s="40">
        <v>78262</v>
      </c>
    </row>
    <row r="10" spans="2:5" ht="12.75" thickBot="1">
      <c r="B10" s="50" t="s">
        <v>3</v>
      </c>
      <c r="C10" s="51">
        <v>10</v>
      </c>
      <c r="D10" s="15">
        <v>35773</v>
      </c>
      <c r="E10" s="41">
        <v>35784</v>
      </c>
    </row>
    <row r="11" spans="2:5" ht="15" thickBot="1">
      <c r="B11" s="13"/>
      <c r="C11" s="42"/>
      <c r="D11" s="21">
        <f>SUM(D5:D10)</f>
        <v>458090</v>
      </c>
      <c r="E11" s="21">
        <f>SUM(E5:E10)</f>
        <v>465064</v>
      </c>
    </row>
    <row r="12" spans="2:5" ht="12">
      <c r="B12" s="9" t="s">
        <v>0</v>
      </c>
      <c r="C12" s="8"/>
      <c r="D12" s="7"/>
      <c r="E12" s="11"/>
    </row>
    <row r="13" spans="2:5" ht="14.25">
      <c r="B13" s="7" t="s">
        <v>48</v>
      </c>
      <c r="C13" s="17"/>
      <c r="D13" s="7"/>
      <c r="E13" s="11"/>
    </row>
    <row r="14" spans="2:5" ht="12">
      <c r="B14" s="9" t="s">
        <v>8</v>
      </c>
      <c r="C14" s="8">
        <v>16</v>
      </c>
      <c r="D14" s="12">
        <v>95636</v>
      </c>
      <c r="E14" s="40">
        <v>109111</v>
      </c>
    </row>
    <row r="15" spans="2:5" ht="12">
      <c r="B15" s="9" t="s">
        <v>49</v>
      </c>
      <c r="C15" s="8">
        <v>17</v>
      </c>
      <c r="D15" s="12">
        <v>69024</v>
      </c>
      <c r="E15" s="40">
        <v>78200</v>
      </c>
    </row>
    <row r="16" spans="2:5" ht="14.25">
      <c r="B16" s="9" t="s">
        <v>50</v>
      </c>
      <c r="C16" s="17"/>
      <c r="D16" s="9">
        <v>90</v>
      </c>
      <c r="E16" s="10">
        <v>90</v>
      </c>
    </row>
    <row r="17" spans="2:5" ht="12">
      <c r="B17" s="9" t="s">
        <v>51</v>
      </c>
      <c r="C17" s="8">
        <v>18</v>
      </c>
      <c r="D17" s="12">
        <v>40000</v>
      </c>
      <c r="E17" s="40">
        <v>29867</v>
      </c>
    </row>
    <row r="18" spans="2:5" ht="12">
      <c r="B18" s="9" t="s">
        <v>52</v>
      </c>
      <c r="C18" s="8">
        <v>19</v>
      </c>
      <c r="D18" s="12">
        <v>9151</v>
      </c>
      <c r="E18" s="10">
        <v>2</v>
      </c>
    </row>
    <row r="19" spans="2:5" ht="12">
      <c r="B19" s="9" t="s">
        <v>53</v>
      </c>
      <c r="C19" s="8">
        <v>15</v>
      </c>
      <c r="D19" s="12">
        <v>57903</v>
      </c>
      <c r="E19" s="43">
        <v>40874</v>
      </c>
    </row>
    <row r="20" spans="2:5" ht="12.75" thickBot="1">
      <c r="B20" s="13" t="s">
        <v>54</v>
      </c>
      <c r="C20" s="14">
        <v>20</v>
      </c>
      <c r="D20" s="15">
        <v>12139</v>
      </c>
      <c r="E20" s="41">
        <v>35903</v>
      </c>
    </row>
    <row r="21" spans="2:5" ht="12">
      <c r="B21" s="9"/>
      <c r="C21" s="8"/>
      <c r="D21" s="18">
        <f>SUM(D14:D20)</f>
        <v>283943</v>
      </c>
      <c r="E21" s="18">
        <f>SUM(E14:E20)</f>
        <v>294047</v>
      </c>
    </row>
    <row r="22" spans="2:5" ht="12">
      <c r="B22" s="9" t="s">
        <v>0</v>
      </c>
      <c r="C22" s="8"/>
      <c r="D22" s="7"/>
      <c r="E22" s="11"/>
    </row>
    <row r="23" spans="2:5" ht="12.75" thickBot="1">
      <c r="B23" s="13" t="s">
        <v>55</v>
      </c>
      <c r="C23" s="14"/>
      <c r="D23" s="13">
        <v>296</v>
      </c>
      <c r="E23" s="16">
        <v>276</v>
      </c>
    </row>
    <row r="24" spans="2:5" ht="15" thickBot="1">
      <c r="B24" s="19"/>
      <c r="C24" s="42"/>
      <c r="D24" s="21">
        <f>D21+D23</f>
        <v>284239</v>
      </c>
      <c r="E24" s="21">
        <f>E21+E23</f>
        <v>294323</v>
      </c>
    </row>
    <row r="25" spans="2:5" ht="15" thickBot="1">
      <c r="B25" s="23" t="s">
        <v>56</v>
      </c>
      <c r="C25" s="45"/>
      <c r="D25" s="24">
        <f>D11+D24</f>
        <v>742329</v>
      </c>
      <c r="E25" s="24">
        <f>E11+E24</f>
        <v>759387</v>
      </c>
    </row>
    <row r="26" spans="2:5" ht="12.75" thickTop="1">
      <c r="B26" s="52"/>
      <c r="C26" s="52"/>
      <c r="D26" s="52"/>
      <c r="E26" s="52"/>
    </row>
    <row r="27" spans="2:5" ht="14.25">
      <c r="B27" s="7" t="s">
        <v>57</v>
      </c>
      <c r="C27" s="17"/>
      <c r="D27" s="7"/>
      <c r="E27" s="11"/>
    </row>
    <row r="28" spans="2:5" ht="14.25">
      <c r="B28" s="7" t="s">
        <v>58</v>
      </c>
      <c r="C28" s="17"/>
      <c r="D28" s="7"/>
      <c r="E28" s="11"/>
    </row>
    <row r="29" spans="2:5" ht="12">
      <c r="B29" s="9" t="s">
        <v>59</v>
      </c>
      <c r="C29" s="8">
        <v>21</v>
      </c>
      <c r="D29" s="12">
        <v>173750</v>
      </c>
      <c r="E29" s="10">
        <v>140</v>
      </c>
    </row>
    <row r="30" spans="2:5" ht="12">
      <c r="B30" s="9" t="s">
        <v>60</v>
      </c>
      <c r="C30" s="8">
        <v>21</v>
      </c>
      <c r="D30" s="12">
        <v>5223</v>
      </c>
      <c r="E30" s="40">
        <v>5223</v>
      </c>
    </row>
    <row r="31" spans="2:5" ht="12">
      <c r="B31" s="9" t="s">
        <v>61</v>
      </c>
      <c r="C31" s="8">
        <v>21</v>
      </c>
      <c r="D31" s="12">
        <v>9692</v>
      </c>
      <c r="E31" s="40">
        <v>9692</v>
      </c>
    </row>
    <row r="32" spans="2:5" ht="14.25">
      <c r="B32" s="9" t="s">
        <v>62</v>
      </c>
      <c r="C32" s="17"/>
      <c r="D32" s="9">
        <v>516</v>
      </c>
      <c r="E32" s="10">
        <v>516</v>
      </c>
    </row>
    <row r="33" spans="2:5" ht="15" thickBot="1">
      <c r="B33" s="13" t="s">
        <v>5</v>
      </c>
      <c r="C33" s="42"/>
      <c r="D33" s="15">
        <v>80452</v>
      </c>
      <c r="E33" s="41">
        <v>56209</v>
      </c>
    </row>
    <row r="34" spans="2:5" ht="12">
      <c r="B34" s="7" t="s">
        <v>63</v>
      </c>
      <c r="C34" s="8"/>
      <c r="D34" s="18">
        <f>SUM(D29:D33)</f>
        <v>269633</v>
      </c>
      <c r="E34" s="18">
        <f>SUM(E29:E33)</f>
        <v>71780</v>
      </c>
    </row>
    <row r="35" spans="2:5" ht="12">
      <c r="B35" s="7" t="s">
        <v>0</v>
      </c>
      <c r="C35" s="8"/>
      <c r="D35" s="7"/>
      <c r="E35" s="11"/>
    </row>
    <row r="36" spans="2:5" ht="12.75" thickBot="1">
      <c r="B36" s="13" t="s">
        <v>35</v>
      </c>
      <c r="C36" s="14"/>
      <c r="D36" s="15">
        <v>18708</v>
      </c>
      <c r="E36" s="41">
        <v>18512</v>
      </c>
    </row>
    <row r="37" spans="2:5" ht="15" thickBot="1">
      <c r="B37" s="19" t="s">
        <v>64</v>
      </c>
      <c r="C37" s="42"/>
      <c r="D37" s="21">
        <f>SUM(D34,D36)</f>
        <v>288341</v>
      </c>
      <c r="E37" s="21">
        <f>SUM(E34,E36)</f>
        <v>90292</v>
      </c>
    </row>
    <row r="38" spans="2:5" ht="12">
      <c r="B38" s="7" t="s">
        <v>0</v>
      </c>
      <c r="C38" s="2"/>
      <c r="D38" s="7"/>
      <c r="E38" s="11"/>
    </row>
    <row r="39" spans="2:5" ht="14.25">
      <c r="B39" s="7" t="s">
        <v>65</v>
      </c>
      <c r="C39" s="17"/>
      <c r="D39" s="7"/>
      <c r="E39" s="11"/>
    </row>
    <row r="40" spans="2:5" ht="12">
      <c r="B40" s="9" t="s">
        <v>66</v>
      </c>
      <c r="C40" s="8">
        <v>22</v>
      </c>
      <c r="D40" s="12">
        <v>114243</v>
      </c>
      <c r="E40" s="40">
        <v>114243</v>
      </c>
    </row>
    <row r="41" spans="2:5" ht="12">
      <c r="B41" s="9" t="s">
        <v>67</v>
      </c>
      <c r="C41" s="8">
        <v>23</v>
      </c>
      <c r="D41" s="12">
        <v>22185</v>
      </c>
      <c r="E41" s="40">
        <v>20815</v>
      </c>
    </row>
    <row r="42" spans="2:5" ht="12">
      <c r="B42" s="9" t="s">
        <v>68</v>
      </c>
      <c r="C42" s="8">
        <v>24</v>
      </c>
      <c r="D42" s="12">
        <v>116912</v>
      </c>
      <c r="E42" s="40">
        <v>121898</v>
      </c>
    </row>
    <row r="43" spans="2:5" ht="12.75" thickBot="1">
      <c r="B43" s="9" t="s">
        <v>4</v>
      </c>
      <c r="C43" s="8">
        <v>10</v>
      </c>
      <c r="D43" s="9">
        <v>639</v>
      </c>
      <c r="E43" s="10">
        <v>639</v>
      </c>
    </row>
    <row r="44" spans="2:5" ht="15" thickBot="1">
      <c r="B44" s="46"/>
      <c r="C44" s="47"/>
      <c r="D44" s="48">
        <f>SUM(D40:D43)</f>
        <v>253979</v>
      </c>
      <c r="E44" s="48">
        <f>SUM(E40:E43)</f>
        <v>257595</v>
      </c>
    </row>
    <row r="45" spans="2:5" ht="12">
      <c r="B45" s="9" t="s">
        <v>0</v>
      </c>
      <c r="C45" s="8"/>
      <c r="D45" s="7"/>
      <c r="E45" s="11"/>
    </row>
    <row r="46" spans="2:5" ht="14.25">
      <c r="B46" s="7" t="s">
        <v>69</v>
      </c>
      <c r="C46" s="17"/>
      <c r="D46" s="7"/>
      <c r="E46" s="11"/>
    </row>
    <row r="47" spans="2:5" ht="12">
      <c r="B47" s="9" t="s">
        <v>70</v>
      </c>
      <c r="C47" s="8">
        <v>22</v>
      </c>
      <c r="D47" s="12">
        <v>10079</v>
      </c>
      <c r="E47" s="40">
        <v>10079</v>
      </c>
    </row>
    <row r="48" spans="2:5" ht="12">
      <c r="B48" s="9" t="s">
        <v>71</v>
      </c>
      <c r="C48" s="8">
        <v>23</v>
      </c>
      <c r="D48" s="12">
        <v>15714</v>
      </c>
      <c r="E48" s="40">
        <v>15714</v>
      </c>
    </row>
    <row r="49" spans="2:5" ht="12">
      <c r="B49" s="9" t="s">
        <v>72</v>
      </c>
      <c r="C49" s="8">
        <v>24</v>
      </c>
      <c r="D49" s="12">
        <v>77634</v>
      </c>
      <c r="E49" s="40">
        <v>83949</v>
      </c>
    </row>
    <row r="50" spans="2:5" ht="14.25">
      <c r="B50" s="9" t="s">
        <v>73</v>
      </c>
      <c r="C50" s="17"/>
      <c r="D50" s="12">
        <v>18666</v>
      </c>
      <c r="E50" s="40">
        <v>18805</v>
      </c>
    </row>
    <row r="51" spans="2:5" ht="12">
      <c r="B51" s="9" t="s">
        <v>74</v>
      </c>
      <c r="C51" s="8">
        <v>25</v>
      </c>
      <c r="D51" s="12">
        <v>67130</v>
      </c>
      <c r="E51" s="40">
        <v>267583</v>
      </c>
    </row>
    <row r="52" spans="2:5" ht="12">
      <c r="B52" s="9" t="s">
        <v>75</v>
      </c>
      <c r="C52" s="8">
        <v>26</v>
      </c>
      <c r="D52" s="26">
        <v>10548</v>
      </c>
      <c r="E52" s="43">
        <v>15132</v>
      </c>
    </row>
    <row r="53" spans="2:5" ht="15" thickBot="1">
      <c r="B53" s="13" t="s">
        <v>76</v>
      </c>
      <c r="C53" s="42"/>
      <c r="D53" s="13">
        <v>238</v>
      </c>
      <c r="E53" s="16">
        <v>238</v>
      </c>
    </row>
    <row r="54" spans="2:5" ht="12">
      <c r="B54" s="9"/>
      <c r="C54" s="8"/>
      <c r="D54" s="18">
        <f>SUM(D47:D53)</f>
        <v>200009</v>
      </c>
      <c r="E54" s="44">
        <f>SUM(E47:E53)</f>
        <v>411500</v>
      </c>
    </row>
    <row r="55" spans="2:5" ht="12">
      <c r="B55" s="9" t="s">
        <v>0</v>
      </c>
      <c r="C55" s="8"/>
      <c r="D55" s="7"/>
      <c r="E55" s="11"/>
    </row>
    <row r="56" spans="2:5" ht="12.75" thickBot="1">
      <c r="B56" s="13" t="s">
        <v>77</v>
      </c>
      <c r="C56" s="14"/>
      <c r="D56" s="28">
        <v>0</v>
      </c>
      <c r="E56" s="28">
        <v>0</v>
      </c>
    </row>
    <row r="57" spans="2:5" ht="15" thickBot="1">
      <c r="B57" s="13"/>
      <c r="C57" s="42"/>
      <c r="D57" s="21">
        <f>D54+D56</f>
        <v>200009</v>
      </c>
      <c r="E57" s="21">
        <f>E54+E56</f>
        <v>411500</v>
      </c>
    </row>
    <row r="58" spans="2:5" ht="15" thickBot="1">
      <c r="B58" s="19" t="s">
        <v>78</v>
      </c>
      <c r="C58" s="42"/>
      <c r="D58" s="21">
        <f>D44+D57</f>
        <v>453988</v>
      </c>
      <c r="E58" s="21">
        <f>E44+E57</f>
        <v>669095</v>
      </c>
    </row>
    <row r="59" spans="2:5" ht="15" thickBot="1">
      <c r="B59" s="23" t="s">
        <v>79</v>
      </c>
      <c r="C59" s="45"/>
      <c r="D59" s="24">
        <f>D37+D58</f>
        <v>742329</v>
      </c>
      <c r="E59" s="24">
        <f>E37+E58</f>
        <v>759387</v>
      </c>
    </row>
    <row r="60" ht="12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E47"/>
  <sheetViews>
    <sheetView zoomScale="70" zoomScaleNormal="70" zoomScalePageLayoutView="0" workbookViewId="0" topLeftCell="A1">
      <selection activeCell="A17" sqref="A17"/>
    </sheetView>
  </sheetViews>
  <sheetFormatPr defaultColWidth="9.00390625" defaultRowHeight="12.75"/>
  <cols>
    <col min="1" max="1" width="8.75390625" style="1" customWidth="1"/>
    <col min="2" max="2" width="81.75390625" style="1" bestFit="1" customWidth="1"/>
    <col min="3" max="3" width="11.50390625" style="1" bestFit="1" customWidth="1"/>
    <col min="4" max="16384" width="8.75390625" style="1" customWidth="1"/>
  </cols>
  <sheetData>
    <row r="3" spans="2:5" ht="12">
      <c r="B3" s="37"/>
      <c r="C3" s="57"/>
      <c r="D3" s="38"/>
      <c r="E3" s="39"/>
    </row>
    <row r="4" spans="2:5" ht="22.5" thickBot="1">
      <c r="B4" s="55" t="s">
        <v>9</v>
      </c>
      <c r="C4" s="56" t="s">
        <v>42</v>
      </c>
      <c r="D4" s="53" t="s">
        <v>121</v>
      </c>
      <c r="E4" s="53" t="s">
        <v>122</v>
      </c>
    </row>
    <row r="5" spans="2:5" ht="14.25">
      <c r="B5" s="54" t="s">
        <v>82</v>
      </c>
      <c r="C5" s="58"/>
      <c r="D5" s="58"/>
      <c r="E5" s="59"/>
    </row>
    <row r="6" spans="2:5" ht="14.25">
      <c r="B6" s="68" t="s">
        <v>83</v>
      </c>
      <c r="C6" s="69"/>
      <c r="D6" s="70">
        <v>173826</v>
      </c>
      <c r="E6" s="70">
        <v>0</v>
      </c>
    </row>
    <row r="7" spans="2:5" ht="12">
      <c r="B7" s="71" t="s">
        <v>84</v>
      </c>
      <c r="C7" s="72"/>
      <c r="D7" s="27">
        <v>-32465</v>
      </c>
      <c r="E7" s="27">
        <v>-3</v>
      </c>
    </row>
    <row r="8" spans="2:5" ht="15" thickBot="1">
      <c r="B8" s="50" t="s">
        <v>85</v>
      </c>
      <c r="C8" s="64"/>
      <c r="D8" s="28">
        <v>-111254</v>
      </c>
      <c r="E8" s="28">
        <v>-13</v>
      </c>
    </row>
    <row r="9" spans="2:5" ht="12">
      <c r="B9" s="60" t="s">
        <v>86</v>
      </c>
      <c r="C9" s="63"/>
      <c r="D9" s="27">
        <f>SUM(D6:D8)</f>
        <v>30107</v>
      </c>
      <c r="E9" s="27">
        <f>SUM(E6:E8)</f>
        <v>-16</v>
      </c>
    </row>
    <row r="10" spans="2:5" ht="15" thickBot="1">
      <c r="B10" s="50" t="s">
        <v>87</v>
      </c>
      <c r="C10" s="64"/>
      <c r="D10" s="28">
        <v>-6705</v>
      </c>
      <c r="E10" s="28">
        <v>0</v>
      </c>
    </row>
    <row r="11" spans="2:5" ht="15" thickBot="1">
      <c r="B11" s="56" t="s">
        <v>88</v>
      </c>
      <c r="C11" s="64"/>
      <c r="D11" s="31">
        <f>SUM(D9:D10)</f>
        <v>23402</v>
      </c>
      <c r="E11" s="31">
        <f>SUM(E9:E10)</f>
        <v>-16</v>
      </c>
    </row>
    <row r="12" spans="2:5" ht="14.25">
      <c r="B12" s="60" t="s">
        <v>0</v>
      </c>
      <c r="C12" s="58"/>
      <c r="D12" s="60"/>
      <c r="E12" s="61"/>
    </row>
    <row r="13" spans="2:5" ht="14.25">
      <c r="B13" s="54" t="s">
        <v>89</v>
      </c>
      <c r="C13" s="58"/>
      <c r="D13" s="60"/>
      <c r="E13" s="61"/>
    </row>
    <row r="14" spans="2:5" ht="12">
      <c r="B14" s="60" t="s">
        <v>90</v>
      </c>
      <c r="C14" s="62"/>
      <c r="D14" s="27">
        <v>-101</v>
      </c>
      <c r="E14" s="27">
        <v>0</v>
      </c>
    </row>
    <row r="15" spans="2:5" ht="14.25">
      <c r="B15" s="60" t="s">
        <v>91</v>
      </c>
      <c r="C15" s="58"/>
      <c r="D15" s="27">
        <v>-3293</v>
      </c>
      <c r="E15" s="27">
        <v>0</v>
      </c>
    </row>
    <row r="16" spans="2:5" ht="14.25">
      <c r="B16" s="60" t="s">
        <v>92</v>
      </c>
      <c r="C16" s="58"/>
      <c r="D16" s="27">
        <v>-7694</v>
      </c>
      <c r="E16" s="27">
        <v>0</v>
      </c>
    </row>
    <row r="17" spans="2:5" ht="14.25">
      <c r="B17" s="60" t="s">
        <v>93</v>
      </c>
      <c r="C17" s="58"/>
      <c r="D17" s="27">
        <v>-129</v>
      </c>
      <c r="E17" s="27">
        <v>0</v>
      </c>
    </row>
    <row r="18" spans="2:5" ht="14.25">
      <c r="B18" s="60" t="s">
        <v>94</v>
      </c>
      <c r="C18" s="58"/>
      <c r="D18" s="27">
        <v>981</v>
      </c>
      <c r="E18" s="27">
        <v>0</v>
      </c>
    </row>
    <row r="19" spans="2:5" ht="14.25">
      <c r="B19" s="60" t="s">
        <v>95</v>
      </c>
      <c r="C19" s="58"/>
      <c r="D19" s="27">
        <v>0</v>
      </c>
      <c r="E19" s="27">
        <v>0</v>
      </c>
    </row>
    <row r="20" spans="2:5" ht="14.25">
      <c r="B20" s="60" t="s">
        <v>96</v>
      </c>
      <c r="C20" s="58"/>
      <c r="D20" s="27">
        <v>0</v>
      </c>
      <c r="E20" s="27">
        <v>0</v>
      </c>
    </row>
    <row r="21" spans="2:5" ht="12">
      <c r="B21" s="60" t="s">
        <v>97</v>
      </c>
      <c r="C21" s="62"/>
      <c r="D21" s="27">
        <v>0</v>
      </c>
      <c r="E21" s="27">
        <v>0</v>
      </c>
    </row>
    <row r="22" spans="2:5" ht="12">
      <c r="B22" s="60" t="s">
        <v>98</v>
      </c>
      <c r="C22" s="62">
        <v>15</v>
      </c>
      <c r="D22" s="27">
        <v>0</v>
      </c>
      <c r="E22" s="27">
        <v>0</v>
      </c>
    </row>
    <row r="23" spans="2:5" ht="12">
      <c r="B23" s="60" t="s">
        <v>99</v>
      </c>
      <c r="C23" s="62"/>
      <c r="D23" s="27">
        <v>0</v>
      </c>
      <c r="E23" s="27">
        <v>0</v>
      </c>
    </row>
    <row r="24" spans="2:5" ht="12">
      <c r="B24" s="60" t="s">
        <v>100</v>
      </c>
      <c r="C24" s="62"/>
      <c r="D24" s="27">
        <v>0</v>
      </c>
      <c r="E24" s="27">
        <v>0</v>
      </c>
    </row>
    <row r="25" spans="2:5" ht="14.25">
      <c r="B25" s="60" t="s">
        <v>101</v>
      </c>
      <c r="C25" s="58"/>
      <c r="D25" s="27">
        <v>-45258</v>
      </c>
      <c r="E25" s="27">
        <v>0</v>
      </c>
    </row>
    <row r="26" spans="2:5" ht="12">
      <c r="B26" s="60" t="s">
        <v>102</v>
      </c>
      <c r="C26" s="62"/>
      <c r="D26" s="27">
        <v>36077</v>
      </c>
      <c r="E26" s="27">
        <v>0</v>
      </c>
    </row>
    <row r="27" spans="2:5" ht="12">
      <c r="B27" s="60" t="s">
        <v>103</v>
      </c>
      <c r="C27" s="62"/>
      <c r="D27" s="27">
        <v>-7187</v>
      </c>
      <c r="E27" s="27">
        <v>0</v>
      </c>
    </row>
    <row r="28" spans="2:5" ht="12">
      <c r="B28" s="60" t="s">
        <v>104</v>
      </c>
      <c r="C28" s="62">
        <v>15</v>
      </c>
      <c r="D28" s="27">
        <v>0</v>
      </c>
      <c r="E28" s="27">
        <v>0</v>
      </c>
    </row>
    <row r="29" spans="2:5" ht="14.25">
      <c r="B29" s="60" t="s">
        <v>105</v>
      </c>
      <c r="C29" s="58"/>
      <c r="D29" s="27">
        <v>0</v>
      </c>
      <c r="E29" s="27">
        <v>0</v>
      </c>
    </row>
    <row r="30" spans="2:5" ht="12.75" thickBot="1">
      <c r="B30" s="50" t="s">
        <v>106</v>
      </c>
      <c r="C30" s="51"/>
      <c r="D30" s="28">
        <v>0</v>
      </c>
      <c r="E30" s="28">
        <v>0</v>
      </c>
    </row>
    <row r="31" spans="2:5" ht="12.75" thickBot="1">
      <c r="B31" s="56" t="s">
        <v>107</v>
      </c>
      <c r="C31" s="65"/>
      <c r="D31" s="31">
        <f>SUM(D14:D30)</f>
        <v>-26604</v>
      </c>
      <c r="E31" s="31">
        <f>SUM(E14:E30)</f>
        <v>0</v>
      </c>
    </row>
    <row r="32" spans="2:5" ht="14.25">
      <c r="B32" s="60" t="s">
        <v>0</v>
      </c>
      <c r="C32" s="58"/>
      <c r="D32" s="60"/>
      <c r="E32" s="61"/>
    </row>
    <row r="33" spans="2:5" ht="14.25">
      <c r="B33" s="54" t="s">
        <v>108</v>
      </c>
      <c r="C33" s="58"/>
      <c r="D33" s="60"/>
      <c r="E33" s="61"/>
    </row>
    <row r="34" spans="2:5" ht="12">
      <c r="B34" s="60" t="s">
        <v>109</v>
      </c>
      <c r="C34" s="62">
        <v>21</v>
      </c>
      <c r="D34" s="27">
        <v>0</v>
      </c>
      <c r="E34" s="27">
        <v>0</v>
      </c>
    </row>
    <row r="35" spans="2:5" ht="12">
      <c r="B35" s="60" t="s">
        <v>110</v>
      </c>
      <c r="C35" s="62">
        <v>21</v>
      </c>
      <c r="D35" s="27">
        <v>0</v>
      </c>
      <c r="E35" s="27">
        <v>0</v>
      </c>
    </row>
    <row r="36" spans="2:5" ht="12">
      <c r="B36" s="60" t="s">
        <v>111</v>
      </c>
      <c r="C36" s="62"/>
      <c r="D36" s="27">
        <v>12782</v>
      </c>
      <c r="E36" s="27">
        <v>0</v>
      </c>
    </row>
    <row r="37" spans="2:5" ht="12">
      <c r="B37" s="60" t="s">
        <v>112</v>
      </c>
      <c r="C37" s="62"/>
      <c r="D37" s="27">
        <v>-31731</v>
      </c>
      <c r="E37" s="27">
        <v>0</v>
      </c>
    </row>
    <row r="38" spans="2:5" ht="12">
      <c r="B38" s="60" t="s">
        <v>113</v>
      </c>
      <c r="C38" s="62"/>
      <c r="D38" s="27">
        <v>-1079</v>
      </c>
      <c r="E38" s="27">
        <v>0</v>
      </c>
    </row>
    <row r="39" spans="2:5" ht="12">
      <c r="B39" s="60" t="s">
        <v>114</v>
      </c>
      <c r="C39" s="62"/>
      <c r="D39" s="27">
        <v>-529</v>
      </c>
      <c r="E39" s="27">
        <v>0</v>
      </c>
    </row>
    <row r="40" spans="2:5" ht="12">
      <c r="B40" s="60" t="s">
        <v>105</v>
      </c>
      <c r="C40" s="62"/>
      <c r="D40" s="27">
        <v>-5</v>
      </c>
      <c r="E40" s="27">
        <v>0</v>
      </c>
    </row>
    <row r="41" spans="2:5" ht="12">
      <c r="B41" s="60" t="s">
        <v>115</v>
      </c>
      <c r="C41" s="62"/>
      <c r="D41" s="27">
        <v>0</v>
      </c>
      <c r="E41" s="27">
        <v>0</v>
      </c>
    </row>
    <row r="42" spans="2:5" ht="12.75" thickBot="1">
      <c r="B42" s="60" t="s">
        <v>116</v>
      </c>
      <c r="C42" s="62"/>
      <c r="D42" s="28">
        <v>0</v>
      </c>
      <c r="E42" s="28">
        <v>0</v>
      </c>
    </row>
    <row r="43" spans="2:5" ht="15" thickBot="1">
      <c r="B43" s="66" t="s">
        <v>117</v>
      </c>
      <c r="C43" s="67"/>
      <c r="D43" s="31">
        <f>SUM(D34:D42)</f>
        <v>-20562</v>
      </c>
      <c r="E43" s="31">
        <f>SUM(E34:E42)</f>
        <v>0</v>
      </c>
    </row>
    <row r="44" spans="2:5" ht="14.25">
      <c r="B44" s="54" t="s">
        <v>118</v>
      </c>
      <c r="C44" s="58"/>
      <c r="D44" s="29">
        <f>D11+D31+D43</f>
        <v>-23764</v>
      </c>
      <c r="E44" s="29">
        <f>E11+E31+E43</f>
        <v>-16</v>
      </c>
    </row>
    <row r="45" spans="2:5" ht="12">
      <c r="B45" s="73" t="s">
        <v>0</v>
      </c>
      <c r="C45" s="74"/>
      <c r="D45" s="54"/>
      <c r="E45" s="59"/>
    </row>
    <row r="46" spans="2:5" ht="12.75" thickBot="1">
      <c r="B46" s="50" t="s">
        <v>119</v>
      </c>
      <c r="C46" s="51">
        <v>20</v>
      </c>
      <c r="D46" s="28">
        <v>35903</v>
      </c>
      <c r="E46" s="28">
        <v>133</v>
      </c>
    </row>
    <row r="47" spans="2:5" ht="12.75" thickBot="1">
      <c r="B47" s="56" t="s">
        <v>120</v>
      </c>
      <c r="C47" s="51">
        <v>20</v>
      </c>
      <c r="D47" s="31">
        <f>D44+D46</f>
        <v>12139</v>
      </c>
      <c r="E47" s="31">
        <f>E44+E46</f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2"/>
  <sheetViews>
    <sheetView tabSelected="1" zoomScale="70" zoomScaleNormal="70" zoomScalePageLayoutView="0" workbookViewId="0" topLeftCell="A1">
      <selection activeCell="C8" sqref="C8"/>
    </sheetView>
  </sheetViews>
  <sheetFormatPr defaultColWidth="9.00390625" defaultRowHeight="12.75"/>
  <cols>
    <col min="1" max="1" width="8.75390625" style="1" customWidth="1"/>
    <col min="2" max="2" width="20.875" style="1" bestFit="1" customWidth="1"/>
    <col min="3" max="16384" width="8.75390625" style="1" customWidth="1"/>
  </cols>
  <sheetData>
    <row r="2" spans="2:10" ht="12.75" thickBot="1">
      <c r="B2" s="75"/>
      <c r="C2" s="92" t="s">
        <v>123</v>
      </c>
      <c r="D2" s="92"/>
      <c r="E2" s="92"/>
      <c r="F2" s="92"/>
      <c r="G2" s="92"/>
      <c r="H2" s="92"/>
      <c r="I2" s="92"/>
      <c r="J2" s="92"/>
    </row>
    <row r="3" spans="2:10" ht="50.25" thickBot="1">
      <c r="B3" s="49" t="s">
        <v>9</v>
      </c>
      <c r="C3" s="82" t="s">
        <v>124</v>
      </c>
      <c r="D3" s="82" t="s">
        <v>125</v>
      </c>
      <c r="E3" s="82" t="s">
        <v>126</v>
      </c>
      <c r="F3" s="82" t="s">
        <v>127</v>
      </c>
      <c r="G3" s="82" t="s">
        <v>128</v>
      </c>
      <c r="H3" s="82" t="s">
        <v>129</v>
      </c>
      <c r="I3" s="83" t="s">
        <v>130</v>
      </c>
      <c r="J3" s="83" t="s">
        <v>129</v>
      </c>
    </row>
    <row r="4" spans="2:10" ht="12.75" thickBot="1">
      <c r="B4" s="76" t="s">
        <v>131</v>
      </c>
      <c r="C4" s="31">
        <v>140</v>
      </c>
      <c r="D4" s="31">
        <v>0</v>
      </c>
      <c r="E4" s="31">
        <v>0</v>
      </c>
      <c r="F4" s="31">
        <v>0</v>
      </c>
      <c r="G4" s="31">
        <v>-9</v>
      </c>
      <c r="H4" s="31">
        <v>131</v>
      </c>
      <c r="I4" s="31">
        <v>0</v>
      </c>
      <c r="J4" s="31">
        <v>131</v>
      </c>
    </row>
    <row r="5" spans="2:10" ht="12">
      <c r="B5" s="78" t="s">
        <v>0</v>
      </c>
      <c r="C5" s="78"/>
      <c r="D5" s="78"/>
      <c r="E5" s="78"/>
      <c r="F5" s="78"/>
      <c r="G5" s="78"/>
      <c r="H5" s="79"/>
      <c r="I5" s="79"/>
      <c r="J5" s="78"/>
    </row>
    <row r="6" spans="2:10" ht="12">
      <c r="B6" s="80" t="s">
        <v>132</v>
      </c>
      <c r="C6" s="27">
        <v>0</v>
      </c>
      <c r="D6" s="27">
        <v>0</v>
      </c>
      <c r="E6" s="27">
        <v>0</v>
      </c>
      <c r="F6" s="27">
        <v>0</v>
      </c>
      <c r="G6" s="27">
        <v>-12</v>
      </c>
      <c r="H6" s="27">
        <v>-12</v>
      </c>
      <c r="I6" s="27">
        <v>0</v>
      </c>
      <c r="J6" s="27">
        <v>-12</v>
      </c>
    </row>
    <row r="7" spans="2:10" ht="12.75" thickBot="1">
      <c r="B7" s="77" t="s">
        <v>36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</row>
    <row r="8" spans="2:10" ht="12.75" thickBot="1">
      <c r="B8" s="76" t="s">
        <v>133</v>
      </c>
      <c r="C8" s="31">
        <f>SUM(C6:C7)</f>
        <v>0</v>
      </c>
      <c r="D8" s="31">
        <f aca="true" t="shared" si="0" ref="D8:J8">SUM(D6:D7)</f>
        <v>0</v>
      </c>
      <c r="E8" s="31">
        <f t="shared" si="0"/>
        <v>0</v>
      </c>
      <c r="F8" s="31">
        <f t="shared" si="0"/>
        <v>0</v>
      </c>
      <c r="G8" s="31">
        <f t="shared" si="0"/>
        <v>-12</v>
      </c>
      <c r="H8" s="31">
        <f t="shared" si="0"/>
        <v>-12</v>
      </c>
      <c r="I8" s="31">
        <f t="shared" si="0"/>
        <v>0</v>
      </c>
      <c r="J8" s="31">
        <f t="shared" si="0"/>
        <v>-12</v>
      </c>
    </row>
    <row r="9" spans="2:10" ht="12">
      <c r="B9" s="78" t="s">
        <v>0</v>
      </c>
      <c r="C9" s="78"/>
      <c r="D9" s="78"/>
      <c r="E9" s="78"/>
      <c r="F9" s="78"/>
      <c r="G9" s="78"/>
      <c r="H9" s="79"/>
      <c r="I9" s="79"/>
      <c r="J9" s="78"/>
    </row>
    <row r="10" spans="2:10" ht="12">
      <c r="B10" s="80" t="s">
        <v>134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</row>
    <row r="11" spans="2:10" ht="12.75" thickBot="1">
      <c r="B11" s="80" t="s">
        <v>135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2:10" ht="12.75" thickBot="1">
      <c r="B12" s="81" t="s">
        <v>136</v>
      </c>
      <c r="C12" s="31">
        <f>SUM(C4,C8:C11)</f>
        <v>140</v>
      </c>
      <c r="D12" s="31">
        <f aca="true" t="shared" si="1" ref="D12:J12">SUM(D4,D8:D11)</f>
        <v>0</v>
      </c>
      <c r="E12" s="31">
        <f t="shared" si="1"/>
        <v>0</v>
      </c>
      <c r="F12" s="31">
        <f t="shared" si="1"/>
        <v>0</v>
      </c>
      <c r="G12" s="31">
        <f t="shared" si="1"/>
        <v>-21</v>
      </c>
      <c r="H12" s="31">
        <f t="shared" si="1"/>
        <v>119</v>
      </c>
      <c r="I12" s="31">
        <f t="shared" si="1"/>
        <v>0</v>
      </c>
      <c r="J12" s="31">
        <f t="shared" si="1"/>
        <v>119</v>
      </c>
    </row>
    <row r="13" spans="2:10" ht="12.75" thickBot="1">
      <c r="B13" s="78" t="s">
        <v>0</v>
      </c>
      <c r="C13" s="31"/>
      <c r="D13" s="31"/>
      <c r="E13" s="31"/>
      <c r="F13" s="31"/>
      <c r="G13" s="31"/>
      <c r="H13" s="31"/>
      <c r="I13" s="31"/>
      <c r="J13" s="31"/>
    </row>
    <row r="14" spans="2:10" ht="12.75" thickBot="1">
      <c r="B14" s="81" t="s">
        <v>137</v>
      </c>
      <c r="C14" s="31">
        <v>140</v>
      </c>
      <c r="D14" s="31">
        <v>5223</v>
      </c>
      <c r="E14" s="31">
        <v>9692</v>
      </c>
      <c r="F14" s="31">
        <v>516</v>
      </c>
      <c r="G14" s="31">
        <v>56209</v>
      </c>
      <c r="H14" s="31">
        <v>71780</v>
      </c>
      <c r="I14" s="31">
        <v>18512</v>
      </c>
      <c r="J14" s="31">
        <v>90292</v>
      </c>
    </row>
    <row r="15" spans="2:10" ht="12">
      <c r="B15" s="78" t="s">
        <v>0</v>
      </c>
      <c r="C15" s="78"/>
      <c r="D15" s="78"/>
      <c r="E15" s="78"/>
      <c r="F15" s="78"/>
      <c r="G15" s="78"/>
      <c r="H15" s="79"/>
      <c r="I15" s="79"/>
      <c r="J15" s="78"/>
    </row>
    <row r="16" spans="2:10" ht="12">
      <c r="B16" s="80" t="s">
        <v>132</v>
      </c>
      <c r="C16" s="27">
        <v>0</v>
      </c>
      <c r="D16" s="27">
        <v>0</v>
      </c>
      <c r="E16" s="27">
        <v>0</v>
      </c>
      <c r="F16" s="27">
        <v>0</v>
      </c>
      <c r="G16" s="27">
        <v>24243</v>
      </c>
      <c r="H16" s="27">
        <v>24243</v>
      </c>
      <c r="I16" s="27">
        <v>196</v>
      </c>
      <c r="J16" s="27">
        <v>24439</v>
      </c>
    </row>
    <row r="17" spans="2:10" ht="12.75" thickBot="1">
      <c r="B17" s="77" t="s">
        <v>36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</row>
    <row r="18" spans="2:10" ht="12.75" thickBot="1">
      <c r="B18" s="76" t="s">
        <v>133</v>
      </c>
      <c r="C18" s="31">
        <f>SUM(C16:C17)</f>
        <v>0</v>
      </c>
      <c r="D18" s="31">
        <f aca="true" t="shared" si="2" ref="D18:J18">SUM(D16:D17)</f>
        <v>0</v>
      </c>
      <c r="E18" s="31">
        <f t="shared" si="2"/>
        <v>0</v>
      </c>
      <c r="F18" s="31">
        <f t="shared" si="2"/>
        <v>0</v>
      </c>
      <c r="G18" s="31">
        <f t="shared" si="2"/>
        <v>24243</v>
      </c>
      <c r="H18" s="31">
        <f t="shared" si="2"/>
        <v>24243</v>
      </c>
      <c r="I18" s="31">
        <f t="shared" si="2"/>
        <v>196</v>
      </c>
      <c r="J18" s="31">
        <f t="shared" si="2"/>
        <v>24439</v>
      </c>
    </row>
    <row r="19" spans="2:10" ht="12">
      <c r="B19" s="78" t="s">
        <v>0</v>
      </c>
      <c r="C19" s="78"/>
      <c r="D19" s="78"/>
      <c r="E19" s="78"/>
      <c r="F19" s="78"/>
      <c r="G19" s="78"/>
      <c r="H19" s="79"/>
      <c r="I19" s="79"/>
      <c r="J19" s="78"/>
    </row>
    <row r="20" spans="2:10" ht="12">
      <c r="B20" s="80" t="s">
        <v>134</v>
      </c>
      <c r="C20" s="27">
        <v>173610</v>
      </c>
      <c r="D20" s="27">
        <v>0</v>
      </c>
      <c r="E20" s="27">
        <v>0</v>
      </c>
      <c r="F20" s="27">
        <v>0</v>
      </c>
      <c r="G20" s="27">
        <v>0</v>
      </c>
      <c r="H20" s="27">
        <v>173610</v>
      </c>
      <c r="I20" s="27">
        <v>0</v>
      </c>
      <c r="J20" s="27">
        <v>173610</v>
      </c>
    </row>
    <row r="21" spans="2:10" ht="12.75" thickBot="1">
      <c r="B21" s="80" t="s">
        <v>135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2" spans="2:10" ht="12.75" thickBot="1">
      <c r="B22" s="81" t="s">
        <v>138</v>
      </c>
      <c r="C22" s="31">
        <f>SUM(C14,C18:C21)</f>
        <v>173750</v>
      </c>
      <c r="D22" s="31">
        <f aca="true" t="shared" si="3" ref="D22:J22">SUM(D14,D18:D21)</f>
        <v>5223</v>
      </c>
      <c r="E22" s="31">
        <f t="shared" si="3"/>
        <v>9692</v>
      </c>
      <c r="F22" s="31">
        <f t="shared" si="3"/>
        <v>516</v>
      </c>
      <c r="G22" s="31">
        <f t="shared" si="3"/>
        <v>80452</v>
      </c>
      <c r="H22" s="31">
        <f t="shared" si="3"/>
        <v>269633</v>
      </c>
      <c r="I22" s="31">
        <f t="shared" si="3"/>
        <v>18708</v>
      </c>
      <c r="J22" s="31">
        <f t="shared" si="3"/>
        <v>288341</v>
      </c>
    </row>
  </sheetData>
  <sheetProtection/>
  <mergeCells count="1">
    <mergeCell ref="C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mtbuh_24</dc:creator>
  <cp:keywords/>
  <dc:description/>
  <cp:lastModifiedBy>Жигер Бодыков</cp:lastModifiedBy>
  <cp:lastPrinted>2018-05-17T08:52:06Z</cp:lastPrinted>
  <dcterms:created xsi:type="dcterms:W3CDTF">2007-05-04T07:43:23Z</dcterms:created>
  <dcterms:modified xsi:type="dcterms:W3CDTF">2019-05-20T11:14:35Z</dcterms:modified>
  <cp:category/>
  <cp:version/>
  <cp:contentType/>
  <cp:contentStatus/>
</cp:coreProperties>
</file>