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izhankon\Desktop\Работа\2021\КАСЕ\3мес\"/>
    </mc:Choice>
  </mc:AlternateContent>
  <bookViews>
    <workbookView xWindow="0" yWindow="0" windowWidth="19200" windowHeight="7350" tabRatio="743" activeTab="3"/>
  </bookViews>
  <sheets>
    <sheet name="Отчет о совокупном доходе" sheetId="1" r:id="rId1"/>
    <sheet name="Отчет о фин.положении" sheetId="2" r:id="rId2"/>
    <sheet name="Отчет о движении ДС" sheetId="3" r:id="rId3"/>
    <sheet name="Отчет об изменениях в капитале" sheetId="4" r:id="rId4"/>
  </sheets>
  <externalReferences>
    <externalReference r:id="rId5"/>
  </externalReferences>
  <definedNames>
    <definedName name="_Hlk12721025" localSheetId="0">'Отчет о совокупном доходе'!$B$14</definedName>
    <definedName name="OLE_LINK5" localSheetId="2">'Отчет о движении ДС'!$B$21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4" l="1"/>
  <c r="P9" i="4"/>
  <c r="P8" i="4"/>
  <c r="P14" i="4"/>
  <c r="P13" i="4"/>
  <c r="P12" i="4"/>
  <c r="P18" i="4"/>
  <c r="P17" i="4"/>
  <c r="P16" i="4"/>
  <c r="P22" i="4"/>
  <c r="R21" i="4" l="1"/>
  <c r="R22" i="4"/>
  <c r="Q22" i="4"/>
  <c r="O22" i="4"/>
  <c r="N22" i="4"/>
  <c r="M22" i="4"/>
  <c r="L22" i="4"/>
  <c r="K22" i="4"/>
  <c r="P21" i="4"/>
  <c r="R18" i="4"/>
  <c r="Q18" i="4"/>
  <c r="O18" i="4"/>
  <c r="N18" i="4"/>
  <c r="M18" i="4"/>
  <c r="L18" i="4"/>
  <c r="K18" i="4"/>
  <c r="R17" i="4"/>
  <c r="R16" i="4"/>
  <c r="R14" i="4"/>
  <c r="Q14" i="4"/>
  <c r="O14" i="4"/>
  <c r="N14" i="4"/>
  <c r="M14" i="4"/>
  <c r="L14" i="4"/>
  <c r="K14" i="4"/>
  <c r="R13" i="4"/>
  <c r="R12" i="4"/>
  <c r="R10" i="4"/>
  <c r="Q10" i="4"/>
  <c r="O10" i="4"/>
  <c r="N10" i="4"/>
  <c r="M10" i="4"/>
  <c r="L10" i="4"/>
  <c r="K10" i="4"/>
  <c r="R9" i="4"/>
  <c r="R8" i="4"/>
  <c r="R6" i="4"/>
  <c r="G35" i="3"/>
  <c r="F35" i="3"/>
  <c r="G31" i="3"/>
  <c r="F31" i="3"/>
  <c r="G30" i="3"/>
  <c r="F30" i="3"/>
  <c r="G22" i="3"/>
  <c r="F22" i="3"/>
  <c r="G10" i="3"/>
  <c r="F10" i="3"/>
  <c r="G58" i="2"/>
  <c r="F58" i="2"/>
  <c r="G57" i="2"/>
  <c r="F57" i="2"/>
  <c r="G56" i="2"/>
  <c r="F56" i="2"/>
  <c r="G54" i="2"/>
  <c r="F54" i="2"/>
  <c r="G53" i="2"/>
  <c r="F53" i="2"/>
  <c r="G51" i="2"/>
  <c r="F51" i="2"/>
  <c r="G50" i="2"/>
  <c r="F50" i="2"/>
  <c r="G49" i="2"/>
  <c r="F49" i="2"/>
  <c r="G46" i="2"/>
  <c r="F46" i="2"/>
  <c r="G45" i="2"/>
  <c r="F45" i="2"/>
  <c r="G44" i="2"/>
  <c r="F44" i="2"/>
  <c r="G43" i="2"/>
  <c r="F43" i="2"/>
  <c r="G39" i="2"/>
  <c r="F39" i="2"/>
  <c r="G36" i="2"/>
  <c r="F36" i="2"/>
  <c r="G29" i="2"/>
  <c r="F29" i="2"/>
  <c r="G28" i="2"/>
  <c r="F28" i="2"/>
  <c r="G25" i="2"/>
  <c r="F25" i="2"/>
  <c r="G24" i="2"/>
  <c r="F24" i="2"/>
  <c r="G23" i="2"/>
  <c r="F23" i="2"/>
  <c r="G22" i="2"/>
  <c r="F22" i="2"/>
  <c r="G21" i="2"/>
  <c r="F21" i="2"/>
  <c r="G19" i="2"/>
  <c r="F19" i="2"/>
  <c r="G18" i="2"/>
  <c r="F18" i="2"/>
  <c r="G15" i="2"/>
  <c r="F15" i="2"/>
  <c r="G14" i="2"/>
  <c r="F14" i="2"/>
  <c r="G13" i="2"/>
  <c r="F13" i="2"/>
  <c r="G12" i="2"/>
  <c r="F12" i="2"/>
  <c r="G10" i="2"/>
  <c r="F10" i="2"/>
  <c r="G9" i="2"/>
  <c r="F9" i="2"/>
  <c r="G8" i="2"/>
  <c r="F8" i="2"/>
  <c r="G46" i="1"/>
  <c r="F46" i="1"/>
  <c r="G29" i="1"/>
  <c r="F29" i="1"/>
  <c r="G24" i="1"/>
  <c r="F24" i="1"/>
  <c r="G21" i="1"/>
  <c r="F21" i="1"/>
  <c r="G17" i="1"/>
  <c r="F17" i="1"/>
  <c r="I15" i="1"/>
  <c r="H15" i="1"/>
  <c r="I14" i="1"/>
  <c r="H14" i="1"/>
  <c r="I13" i="1"/>
  <c r="H13" i="1"/>
  <c r="I12" i="1"/>
  <c r="H12" i="1"/>
  <c r="I11" i="1"/>
  <c r="H11" i="1"/>
  <c r="G8" i="1"/>
  <c r="F8" i="1"/>
  <c r="I7" i="1"/>
  <c r="H7" i="1"/>
  <c r="I6" i="1"/>
  <c r="H6" i="1"/>
</calcChain>
</file>

<file path=xl/sharedStrings.xml><?xml version="1.0" encoding="utf-8"?>
<sst xmlns="http://schemas.openxmlformats.org/spreadsheetml/2006/main" count="174" uniqueCount="132">
  <si>
    <t xml:space="preserve">в млн. тенге </t>
  </si>
  <si>
    <t>3 месяца</t>
  </si>
  <si>
    <t>2021 года</t>
  </si>
  <si>
    <t>2020 года</t>
  </si>
  <si>
    <t xml:space="preserve"> </t>
  </si>
  <si>
    <t>Выручка</t>
  </si>
  <si>
    <t>Себестоимость реализованной продукции</t>
  </si>
  <si>
    <t>7 (а)</t>
  </si>
  <si>
    <t>Валовый доход</t>
  </si>
  <si>
    <t>Расходы по реализации</t>
  </si>
  <si>
    <t>Административные расходы</t>
  </si>
  <si>
    <t>7 (б)</t>
  </si>
  <si>
    <t>Прочие операционные доходы</t>
  </si>
  <si>
    <t>7 (в)</t>
  </si>
  <si>
    <t>Прочие операционные расходы</t>
  </si>
  <si>
    <t>7 (г)</t>
  </si>
  <si>
    <t>Восстановление/(начисление) убытка от обесценения нефинансовых активов</t>
  </si>
  <si>
    <t>(Начисление)/восстановление убытка от обесценения</t>
  </si>
  <si>
    <t>финансовых активов</t>
  </si>
  <si>
    <t>Прибыль до доходов и расходов по финансированию и налогообложения</t>
  </si>
  <si>
    <t>Доходы от финансирования</t>
  </si>
  <si>
    <t>Расходы по финансированию</t>
  </si>
  <si>
    <t>Прибыль до налогообложения</t>
  </si>
  <si>
    <t xml:space="preserve">Расходы по корпоративному подоходному налогу </t>
  </si>
  <si>
    <t>Прибыль за год</t>
  </si>
  <si>
    <t>Приходящийся на:</t>
  </si>
  <si>
    <t>Акционеров материнской организации</t>
  </si>
  <si>
    <t>Неконтролирующие доли участия</t>
  </si>
  <si>
    <t>Прочий совокупный доход</t>
  </si>
  <si>
    <t>Прочий совокупный доход, подлежащий реклассификации в состав прибыли или убытка в последующих периодах (за вычетом налогов)</t>
  </si>
  <si>
    <t>Курсовые разницы при пересчете отчётности иностранных подразделений</t>
  </si>
  <si>
    <t>Чистый прочий совокупный убыток, подлежащий реклассификации в состав прибыли или убытка в последующих периодах</t>
  </si>
  <si>
    <t>Прочий совокупный доход, не подлежащий реклассификации в состав прибыли или убытка в последующих периодах (за вычетом налогов)</t>
  </si>
  <si>
    <t>Чистая прибыль по долевым инструментам, классифицированным по усмотрению Группы как оцениваемые по справедливой стоимости через прочий совокупный доход</t>
  </si>
  <si>
    <t>Актуарные убытки по вознаграждению работникам</t>
  </si>
  <si>
    <t>22, 10</t>
  </si>
  <si>
    <t>Чистый прочий совокупный убыток, не подлежащий реклассификации в состав прибыли или убытка в последующих периодах</t>
  </si>
  <si>
    <t>Прочий совокупный убыток за год, за вычетом налогов</t>
  </si>
  <si>
    <t>Итого совокупный доход за год, за вычетом налогов</t>
  </si>
  <si>
    <t>Средневзвешенное количество простых акций, млн. штук</t>
  </si>
  <si>
    <t>Базовая и разводненная прибыль на одну акцию, тенге</t>
  </si>
  <si>
    <t xml:space="preserve">31 марта </t>
  </si>
  <si>
    <t xml:space="preserve">31 декабря </t>
  </si>
  <si>
    <t>Активы</t>
  </si>
  <si>
    <t>Внеоборотные активы</t>
  </si>
  <si>
    <t>Нематериальные активы</t>
  </si>
  <si>
    <t>Основные средства</t>
  </si>
  <si>
    <t>12, 25</t>
  </si>
  <si>
    <t>Горнодобывающие активы</t>
  </si>
  <si>
    <t>Инвестиционная недвижимость</t>
  </si>
  <si>
    <t>Прочие внеоборотные нефинансовые активы</t>
  </si>
  <si>
    <t>Внеоборотные финансовые активы</t>
  </si>
  <si>
    <t>Отложенные налоговые активы</t>
  </si>
  <si>
    <t>Оборотные активы</t>
  </si>
  <si>
    <t>Товарно-материальные запасы</t>
  </si>
  <si>
    <t>Авансы выданные и прочие оборотные активы</t>
  </si>
  <si>
    <t>Предоплата по корпоративному подоходному налогу</t>
  </si>
  <si>
    <t>Торговая и прочая дебиторская задолженность</t>
  </si>
  <si>
    <t>Депозиты</t>
  </si>
  <si>
    <t>Оборотные финансовые активы</t>
  </si>
  <si>
    <t>Денежные средства и их эквиваленты</t>
  </si>
  <si>
    <t>Активы, предназначенные для продажи</t>
  </si>
  <si>
    <t>Итого активы</t>
  </si>
  <si>
    <t>Собственный капитал и обязательства</t>
  </si>
  <si>
    <t>Собственный капитал</t>
  </si>
  <si>
    <t>Акционерный капитал</t>
  </si>
  <si>
    <t>Резервный фонд</t>
  </si>
  <si>
    <t>Нераспределенная прибыль</t>
  </si>
  <si>
    <t>Собственный капитал, приходящийся на участников материнской организации</t>
  </si>
  <si>
    <t>Итого собственный капитал</t>
  </si>
  <si>
    <t>Долгосрочные обязательства</t>
  </si>
  <si>
    <t>Вознаграждения работникам</t>
  </si>
  <si>
    <t>Оценочные обязательства</t>
  </si>
  <si>
    <t>Займы и прочие финансовые обязательства</t>
  </si>
  <si>
    <t>Отложенные налоговые обязательства</t>
  </si>
  <si>
    <t>Краткосрочные обязательства</t>
  </si>
  <si>
    <t xml:space="preserve">Вознаграждения работникам − краткосрочная часть </t>
  </si>
  <si>
    <t>Оценочные обязательства − краткосрочная часть</t>
  </si>
  <si>
    <t>Займы и прочие финансовые обязательства − краткосрочная часть</t>
  </si>
  <si>
    <t>Задолженность по корпоративному подоходному налогу</t>
  </si>
  <si>
    <t>Торговая и прочая кредиторская задолженность</t>
  </si>
  <si>
    <t>Прочие нефинансовые обязательства</t>
  </si>
  <si>
    <t>Дивиденды к выплате</t>
  </si>
  <si>
    <t>Итого обязательства</t>
  </si>
  <si>
    <t>Итого собственный капитал и обязательства</t>
  </si>
  <si>
    <t>Движение денежных средств от операционной деятельности</t>
  </si>
  <si>
    <t>Денежные поступления от покупателей</t>
  </si>
  <si>
    <t>Денежные средства, выплаченные работникам и соответствующие налоги</t>
  </si>
  <si>
    <t>Денежные средства, выплаченные поставщикам и прочие налоги уплаченные</t>
  </si>
  <si>
    <t>Корпоративный подоходный налог уплаченный</t>
  </si>
  <si>
    <t>Чистые денежные потоки от операционной деятельности</t>
  </si>
  <si>
    <t>Движение денежных средств от инвестиционной деятельности</t>
  </si>
  <si>
    <t>Проценты по депозитам полученные</t>
  </si>
  <si>
    <t>Приобретение основных средств</t>
  </si>
  <si>
    <t>Инвестиции в горнодобывающие активы</t>
  </si>
  <si>
    <t>Приобретение нематериальных активов</t>
  </si>
  <si>
    <t>Поступление от продажи основных средств</t>
  </si>
  <si>
    <t>Размещение долгосрочных депозитов</t>
  </si>
  <si>
    <t>Размещения краткосрочных банковских депозитов</t>
  </si>
  <si>
    <t>Изъятие краткосрочных банковских депозитов</t>
  </si>
  <si>
    <t>Займы, выданные материнской организации</t>
  </si>
  <si>
    <t>Чистые денежные потоки, использованные в инвестиционной деятельности</t>
  </si>
  <si>
    <t>Движение денежных средств от финансовой деятельности</t>
  </si>
  <si>
    <t>Получение займов</t>
  </si>
  <si>
    <t>Погашение займов</t>
  </si>
  <si>
    <t>Проценты выплаченные</t>
  </si>
  <si>
    <t xml:space="preserve">Выплаты по обязательству по аренде </t>
  </si>
  <si>
    <t>Платежи по лицензиям по контрактной деятельности</t>
  </si>
  <si>
    <t>Чистые денежные потоки, использованные в финансовой деятельности</t>
  </si>
  <si>
    <t>Чистое увелечение / (уменьшение) денежных средств и их эквивалентов</t>
  </si>
  <si>
    <t>Денежные средства и их эквиваленты на 1 января</t>
  </si>
  <si>
    <t>Ожидаемые кредитные убытки</t>
  </si>
  <si>
    <t>Резерв-ный</t>
  </si>
  <si>
    <t>Нераспре-деленная прибыль</t>
  </si>
  <si>
    <t>Итого</t>
  </si>
  <si>
    <t>Неконтро-лирующие доли участия</t>
  </si>
  <si>
    <t>фонд</t>
  </si>
  <si>
    <t>капитал</t>
  </si>
  <si>
    <t>валюты</t>
  </si>
  <si>
    <t>На 1 января 2020 года</t>
  </si>
  <si>
    <t>Чистая прибыль за год</t>
  </si>
  <si>
    <t>Прочий совокупный убыток</t>
  </si>
  <si>
    <t>Итого совокупный доход</t>
  </si>
  <si>
    <t>Дисконт от долгосрочной задолженности, выданной материнской организации по ставке, ниже рыночной (Прим. 15)</t>
  </si>
  <si>
    <t>Вклад в уставный капитал дочерней организации неконтролирующими собственниками</t>
  </si>
  <si>
    <t>На 31 декабря 2020 года</t>
  </si>
  <si>
    <t>На 31 марта 2021 года</t>
  </si>
  <si>
    <t>Примечание</t>
  </si>
  <si>
    <t>Резерв по пересчёту иностранной</t>
  </si>
  <si>
    <t>Дополни-тельно оплаченный</t>
  </si>
  <si>
    <t>Акцио-нерный капитал</t>
  </si>
  <si>
    <t>Денежные средства и их эквиваленты на 31 марта 2021 года и 31 декабря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</si>
</sst>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indexed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164" fontId="4" fillId="2" borderId="1" xfId="0" applyNumberFormat="1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164" fontId="2" fillId="2" borderId="0" xfId="0" applyNumberFormat="1" applyFont="1" applyFill="1" applyAlignment="1">
      <alignment horizontal="left" vertical="top" wrapText="1"/>
    </xf>
    <xf numFmtId="164" fontId="2" fillId="2" borderId="0" xfId="0" applyNumberFormat="1" applyFont="1" applyFill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164" fontId="2" fillId="2" borderId="1" xfId="0" applyNumberFormat="1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left" vertical="top"/>
    </xf>
    <xf numFmtId="164" fontId="4" fillId="2" borderId="0" xfId="0" applyNumberFormat="1" applyFont="1" applyFill="1" applyAlignment="1">
      <alignment horizontal="left" vertical="top" wrapText="1"/>
    </xf>
    <xf numFmtId="164" fontId="4" fillId="2" borderId="0" xfId="0" applyNumberFormat="1" applyFont="1" applyFill="1" applyAlignment="1">
      <alignment horizontal="left" vertical="top"/>
    </xf>
    <xf numFmtId="164" fontId="2" fillId="2" borderId="2" xfId="0" applyNumberFormat="1" applyFont="1" applyFill="1" applyBorder="1" applyAlignment="1">
      <alignment horizontal="left" vertical="top" wrapText="1"/>
    </xf>
    <xf numFmtId="164" fontId="2" fillId="2" borderId="2" xfId="0" applyNumberFormat="1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164" fontId="4" fillId="2" borderId="4" xfId="0" applyNumberFormat="1" applyFont="1" applyFill="1" applyBorder="1" applyAlignment="1">
      <alignment horizontal="left" vertical="top" wrapText="1"/>
    </xf>
    <xf numFmtId="164" fontId="4" fillId="2" borderId="4" xfId="0" applyNumberFormat="1" applyFont="1" applyFill="1" applyBorder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164" fontId="4" fillId="2" borderId="5" xfId="0" applyNumberFormat="1" applyFont="1" applyFill="1" applyBorder="1" applyAlignment="1">
      <alignment horizontal="left" vertical="top" wrapText="1"/>
    </xf>
    <xf numFmtId="164" fontId="4" fillId="2" borderId="5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164" fontId="2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164" fontId="5" fillId="3" borderId="0" xfId="0" applyNumberFormat="1" applyFont="1" applyFill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164" fontId="2" fillId="0" borderId="1" xfId="0" applyNumberFormat="1" applyFont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164" fontId="2" fillId="2" borderId="3" xfId="0" applyNumberFormat="1" applyFont="1" applyFill="1" applyBorder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164" fontId="4" fillId="2" borderId="2" xfId="0" applyNumberFormat="1" applyFont="1" applyFill="1" applyBorder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164" fontId="4" fillId="2" borderId="2" xfId="0" applyNumberFormat="1" applyFont="1" applyFill="1" applyBorder="1" applyAlignment="1">
      <alignment horizontal="left" vertical="top"/>
    </xf>
    <xf numFmtId="164" fontId="4" fillId="2" borderId="0" xfId="0" applyNumberFormat="1" applyFont="1" applyFill="1" applyAlignment="1">
      <alignment horizontal="left" vertical="top"/>
    </xf>
    <xf numFmtId="164" fontId="4" fillId="2" borderId="3" xfId="0" applyNumberFormat="1" applyFont="1" applyFill="1" applyBorder="1" applyAlignment="1">
      <alignment horizontal="left" vertical="top"/>
    </xf>
    <xf numFmtId="164" fontId="7" fillId="3" borderId="0" xfId="0" applyNumberFormat="1" applyFont="1" applyFill="1" applyAlignment="1">
      <alignment horizontal="left" vertical="top"/>
    </xf>
    <xf numFmtId="164" fontId="7" fillId="0" borderId="0" xfId="0" applyNumberFormat="1" applyFont="1" applyAlignment="1">
      <alignment horizontal="left" vertical="top"/>
    </xf>
    <xf numFmtId="164" fontId="4" fillId="0" borderId="0" xfId="0" applyNumberFormat="1" applyFont="1" applyAlignment="1">
      <alignment horizontal="left" vertical="top"/>
    </xf>
    <xf numFmtId="164" fontId="4" fillId="0" borderId="0" xfId="0" applyNumberFormat="1" applyFont="1" applyAlignment="1">
      <alignment horizontal="left" vertical="top" wrapText="1"/>
    </xf>
    <xf numFmtId="164" fontId="4" fillId="0" borderId="1" xfId="0" applyNumberFormat="1" applyFont="1" applyBorder="1" applyAlignment="1">
      <alignment horizontal="left" vertical="top"/>
    </xf>
    <xf numFmtId="164" fontId="4" fillId="0" borderId="1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4" fontId="3" fillId="3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164" fontId="1" fillId="2" borderId="0" xfId="0" applyNumberFormat="1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164" fontId="1" fillId="2" borderId="1" xfId="0" applyNumberFormat="1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164" fontId="4" fillId="2" borderId="2" xfId="0" applyNumberFormat="1" applyFont="1" applyFill="1" applyBorder="1" applyAlignment="1">
      <alignment horizontal="left" vertical="top"/>
    </xf>
    <xf numFmtId="164" fontId="4" fillId="2" borderId="0" xfId="0" applyNumberFormat="1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zhankon/AppData/Local/Microsoft/Windows/INetCache/Content.Outlook/KG3OKRHN/Footing_Copper%203m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"/>
      <sheetName val="BS"/>
      <sheetName val="CFS"/>
      <sheetName val="Eq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/>
      <sheetData sheetId="1"/>
      <sheetData sheetId="2"/>
      <sheetData sheetId="3"/>
      <sheetData sheetId="4"/>
      <sheetData sheetId="5">
        <row r="13">
          <cell r="C13">
            <v>321980</v>
          </cell>
          <cell r="D13">
            <v>189438</v>
          </cell>
        </row>
      </sheetData>
      <sheetData sheetId="6">
        <row r="15">
          <cell r="C15">
            <v>151625</v>
          </cell>
          <cell r="D15">
            <v>115732</v>
          </cell>
        </row>
        <row r="38">
          <cell r="C38">
            <v>43083</v>
          </cell>
          <cell r="D38">
            <v>32006</v>
          </cell>
        </row>
        <row r="54">
          <cell r="C54">
            <v>3773</v>
          </cell>
          <cell r="D54">
            <v>4523</v>
          </cell>
        </row>
        <row r="70">
          <cell r="C70">
            <v>4451</v>
          </cell>
          <cell r="D70">
            <v>3246</v>
          </cell>
        </row>
      </sheetData>
      <sheetData sheetId="7">
        <row r="13">
          <cell r="C13">
            <v>-56</v>
          </cell>
          <cell r="D13">
            <v>-1528</v>
          </cell>
        </row>
        <row r="25">
          <cell r="C25">
            <v>-121</v>
          </cell>
          <cell r="D25">
            <v>278</v>
          </cell>
        </row>
      </sheetData>
      <sheetData sheetId="8"/>
      <sheetData sheetId="9">
        <row r="46">
          <cell r="C46">
            <v>40507</v>
          </cell>
          <cell r="G46">
            <v>40421</v>
          </cell>
        </row>
      </sheetData>
      <sheetData sheetId="10">
        <row r="29">
          <cell r="F29">
            <v>15588</v>
          </cell>
        </row>
        <row r="30">
          <cell r="F30">
            <v>15860</v>
          </cell>
        </row>
      </sheetData>
      <sheetData sheetId="11">
        <row r="35">
          <cell r="G35">
            <v>294130</v>
          </cell>
        </row>
        <row r="36">
          <cell r="G36">
            <v>301024</v>
          </cell>
        </row>
      </sheetData>
      <sheetData sheetId="12">
        <row r="31">
          <cell r="G31">
            <v>178705</v>
          </cell>
        </row>
        <row r="32">
          <cell r="G32">
            <v>175139</v>
          </cell>
        </row>
      </sheetData>
      <sheetData sheetId="13">
        <row r="10">
          <cell r="C10">
            <v>21675</v>
          </cell>
          <cell r="D10">
            <v>23438</v>
          </cell>
        </row>
      </sheetData>
      <sheetData sheetId="14">
        <row r="17">
          <cell r="C17">
            <v>64034</v>
          </cell>
          <cell r="D17">
            <v>63718</v>
          </cell>
        </row>
        <row r="18">
          <cell r="C18">
            <v>84579</v>
          </cell>
          <cell r="D18">
            <v>80561</v>
          </cell>
        </row>
      </sheetData>
      <sheetData sheetId="15">
        <row r="8">
          <cell r="C8">
            <v>152640</v>
          </cell>
          <cell r="D8">
            <v>169543</v>
          </cell>
        </row>
      </sheetData>
      <sheetData sheetId="16">
        <row r="14">
          <cell r="C14">
            <v>106974</v>
          </cell>
          <cell r="D14">
            <v>75361</v>
          </cell>
        </row>
      </sheetData>
      <sheetData sheetId="17">
        <row r="15">
          <cell r="C15">
            <v>60815</v>
          </cell>
          <cell r="D15">
            <v>54712</v>
          </cell>
        </row>
      </sheetData>
      <sheetData sheetId="18">
        <row r="11">
          <cell r="C11">
            <v>27523</v>
          </cell>
        </row>
        <row r="19">
          <cell r="C19">
            <v>25926</v>
          </cell>
        </row>
      </sheetData>
      <sheetData sheetId="19">
        <row r="10">
          <cell r="C10">
            <v>8022</v>
          </cell>
          <cell r="D10">
            <v>3300</v>
          </cell>
        </row>
      </sheetData>
      <sheetData sheetId="20"/>
      <sheetData sheetId="21">
        <row r="56">
          <cell r="C56">
            <v>12315</v>
          </cell>
          <cell r="D56">
            <v>12315</v>
          </cell>
        </row>
      </sheetData>
      <sheetData sheetId="22">
        <row r="17">
          <cell r="E17">
            <v>9558</v>
          </cell>
        </row>
        <row r="18">
          <cell r="E18">
            <v>52034</v>
          </cell>
        </row>
        <row r="21">
          <cell r="E21">
            <v>9558</v>
          </cell>
        </row>
        <row r="22">
          <cell r="E22">
            <v>57770</v>
          </cell>
        </row>
      </sheetData>
      <sheetData sheetId="23">
        <row r="11">
          <cell r="C11">
            <v>54630</v>
          </cell>
          <cell r="D11">
            <v>83399</v>
          </cell>
        </row>
        <row r="12">
          <cell r="C12">
            <v>72114</v>
          </cell>
          <cell r="D12">
            <v>113463</v>
          </cell>
        </row>
      </sheetData>
      <sheetData sheetId="24"/>
      <sheetData sheetId="25">
        <row r="9">
          <cell r="C9">
            <v>85448</v>
          </cell>
          <cell r="D9">
            <v>104524</v>
          </cell>
        </row>
      </sheetData>
      <sheetData sheetId="26">
        <row r="8">
          <cell r="C8">
            <v>38873</v>
          </cell>
          <cell r="D8">
            <v>37683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50"/>
  <sheetViews>
    <sheetView showGridLines="0" zoomScale="70" zoomScaleNormal="70" workbookViewId="0">
      <selection activeCell="E1" sqref="E1"/>
    </sheetView>
  </sheetViews>
  <sheetFormatPr defaultRowHeight="14" customHeight="1" x14ac:dyDescent="0.35"/>
  <cols>
    <col min="1" max="1" width="8.7265625" style="1"/>
    <col min="2" max="2" width="45.36328125" style="1" customWidth="1"/>
    <col min="3" max="3" width="12.7265625" style="1" bestFit="1" customWidth="1"/>
    <col min="4" max="5" width="13.1796875" style="28" bestFit="1" customWidth="1"/>
    <col min="6" max="9" width="8.90625" style="1" bestFit="1" customWidth="1"/>
    <col min="10" max="16384" width="8.7265625" style="1"/>
  </cols>
  <sheetData>
    <row r="3" spans="2:9" ht="14" customHeight="1" x14ac:dyDescent="0.35">
      <c r="B3" s="63" t="s">
        <v>0</v>
      </c>
      <c r="C3" s="65" t="s">
        <v>127</v>
      </c>
      <c r="D3" s="14" t="s">
        <v>1</v>
      </c>
      <c r="E3" s="13" t="s">
        <v>1</v>
      </c>
    </row>
    <row r="4" spans="2:9" ht="14" customHeight="1" thickBot="1" x14ac:dyDescent="0.4">
      <c r="B4" s="64"/>
      <c r="C4" s="66"/>
      <c r="D4" s="6" t="s">
        <v>2</v>
      </c>
      <c r="E4" s="5" t="s">
        <v>3</v>
      </c>
    </row>
    <row r="5" spans="2:9" ht="14" customHeight="1" x14ac:dyDescent="0.35">
      <c r="B5" s="7" t="s">
        <v>4</v>
      </c>
      <c r="C5" s="7"/>
      <c r="D5" s="14"/>
      <c r="E5" s="13"/>
      <c r="F5" s="28"/>
    </row>
    <row r="6" spans="2:9" ht="14" customHeight="1" x14ac:dyDescent="0.35">
      <c r="B6" s="7" t="s">
        <v>5</v>
      </c>
      <c r="C6" s="7">
        <v>6</v>
      </c>
      <c r="D6" s="9">
        <v>321980</v>
      </c>
      <c r="E6" s="9">
        <v>189438</v>
      </c>
      <c r="H6" s="33">
        <f>'[1]6'!C13-D6</f>
        <v>0</v>
      </c>
      <c r="I6" s="33">
        <f>'[1]6'!D13-E6</f>
        <v>0</v>
      </c>
    </row>
    <row r="7" spans="2:9" ht="14" customHeight="1" thickBot="1" x14ac:dyDescent="0.4">
      <c r="B7" s="10" t="s">
        <v>6</v>
      </c>
      <c r="C7" s="10" t="s">
        <v>7</v>
      </c>
      <c r="D7" s="12">
        <v>-151625</v>
      </c>
      <c r="E7" s="12">
        <v>-115732</v>
      </c>
      <c r="H7" s="33">
        <f>'[1]7'!C15+D7</f>
        <v>0</v>
      </c>
      <c r="I7" s="33">
        <f>'[1]7'!D15+E7</f>
        <v>0</v>
      </c>
    </row>
    <row r="8" spans="2:9" ht="14" customHeight="1" x14ac:dyDescent="0.35">
      <c r="B8" s="20" t="s">
        <v>8</v>
      </c>
      <c r="C8" s="7"/>
      <c r="D8" s="9">
        <v>170355</v>
      </c>
      <c r="E8" s="9">
        <v>73706</v>
      </c>
      <c r="F8" s="33">
        <f>SUM(D6:D7)-D8</f>
        <v>0</v>
      </c>
      <c r="G8" s="33">
        <f>SUM(E6:E7)-E8</f>
        <v>0</v>
      </c>
    </row>
    <row r="9" spans="2:9" ht="14" customHeight="1" x14ac:dyDescent="0.35">
      <c r="B9" s="20" t="s">
        <v>4</v>
      </c>
      <c r="C9" s="20"/>
      <c r="D9" s="14"/>
      <c r="E9" s="14"/>
    </row>
    <row r="10" spans="2:9" ht="14" customHeight="1" x14ac:dyDescent="0.35">
      <c r="B10" s="7" t="s">
        <v>9</v>
      </c>
      <c r="C10" s="7"/>
      <c r="D10" s="9">
        <v>-3034</v>
      </c>
      <c r="E10" s="9">
        <v>-2914</v>
      </c>
    </row>
    <row r="11" spans="2:9" ht="14" customHeight="1" x14ac:dyDescent="0.35">
      <c r="B11" s="7" t="s">
        <v>10</v>
      </c>
      <c r="C11" s="7" t="s">
        <v>11</v>
      </c>
      <c r="D11" s="9">
        <v>-43083</v>
      </c>
      <c r="E11" s="9">
        <v>-32006</v>
      </c>
      <c r="H11" s="33">
        <f>'[1]7'!C38+D11</f>
        <v>0</v>
      </c>
      <c r="I11" s="33">
        <f>'[1]7'!D38+E11</f>
        <v>0</v>
      </c>
    </row>
    <row r="12" spans="2:9" ht="14" customHeight="1" x14ac:dyDescent="0.35">
      <c r="B12" s="7" t="s">
        <v>12</v>
      </c>
      <c r="C12" s="7" t="s">
        <v>13</v>
      </c>
      <c r="D12" s="9">
        <v>3773</v>
      </c>
      <c r="E12" s="9">
        <v>4523</v>
      </c>
      <c r="H12" s="33">
        <f>'[1]7'!C54-D12</f>
        <v>0</v>
      </c>
      <c r="I12" s="33">
        <f>'[1]7'!D54-E12</f>
        <v>0</v>
      </c>
    </row>
    <row r="13" spans="2:9" ht="14" customHeight="1" x14ac:dyDescent="0.35">
      <c r="B13" s="7" t="s">
        <v>14</v>
      </c>
      <c r="C13" s="7" t="s">
        <v>15</v>
      </c>
      <c r="D13" s="9">
        <v>-4451</v>
      </c>
      <c r="E13" s="9">
        <v>-3246</v>
      </c>
      <c r="H13" s="33">
        <f>'[1]7'!C70+D13</f>
        <v>0</v>
      </c>
      <c r="I13" s="33">
        <f>'[1]7'!D70+E13</f>
        <v>0</v>
      </c>
    </row>
    <row r="14" spans="2:9" ht="14" customHeight="1" x14ac:dyDescent="0.35">
      <c r="B14" s="7" t="s">
        <v>16</v>
      </c>
      <c r="C14" s="7">
        <v>8</v>
      </c>
      <c r="D14" s="9">
        <v>56</v>
      </c>
      <c r="E14" s="9">
        <v>1528</v>
      </c>
      <c r="H14" s="33">
        <f>'[1]8'!C13+D14</f>
        <v>0</v>
      </c>
      <c r="I14" s="33">
        <f>'[1]8'!D13+E14</f>
        <v>0</v>
      </c>
    </row>
    <row r="15" spans="2:9" ht="14" customHeight="1" x14ac:dyDescent="0.35">
      <c r="B15" s="7" t="s">
        <v>17</v>
      </c>
      <c r="C15" s="7">
        <v>8</v>
      </c>
      <c r="D15" s="9">
        <v>121</v>
      </c>
      <c r="E15" s="9">
        <v>-278</v>
      </c>
      <c r="H15" s="33">
        <f>'[1]8'!C25+D15</f>
        <v>0</v>
      </c>
      <c r="I15" s="33">
        <f>'[1]8'!D25+E15</f>
        <v>0</v>
      </c>
    </row>
    <row r="16" spans="2:9" ht="14" customHeight="1" thickBot="1" x14ac:dyDescent="0.4">
      <c r="B16" s="7" t="s">
        <v>18</v>
      </c>
      <c r="C16" s="10"/>
      <c r="D16" s="12"/>
      <c r="E16" s="12"/>
    </row>
    <row r="17" spans="2:7" s="25" customFormat="1" ht="14" customHeight="1" x14ac:dyDescent="0.35">
      <c r="B17" s="43" t="s">
        <v>19</v>
      </c>
      <c r="C17" s="43"/>
      <c r="D17" s="44">
        <v>123737</v>
      </c>
      <c r="E17" s="44">
        <v>41313</v>
      </c>
      <c r="F17" s="47">
        <f>SUM(D8:D16)-D17</f>
        <v>0</v>
      </c>
      <c r="G17" s="47">
        <f>SUM(E8:E16)-E17</f>
        <v>0</v>
      </c>
    </row>
    <row r="18" spans="2:7" ht="14" customHeight="1" x14ac:dyDescent="0.35">
      <c r="B18" s="20" t="s">
        <v>4</v>
      </c>
      <c r="C18" s="20"/>
      <c r="D18" s="14"/>
      <c r="E18" s="14"/>
    </row>
    <row r="19" spans="2:7" ht="14" customHeight="1" x14ac:dyDescent="0.35">
      <c r="B19" s="7" t="s">
        <v>20</v>
      </c>
      <c r="C19" s="7">
        <v>9</v>
      </c>
      <c r="D19" s="9">
        <v>4822</v>
      </c>
      <c r="E19" s="9">
        <v>3396</v>
      </c>
    </row>
    <row r="20" spans="2:7" ht="14" customHeight="1" thickBot="1" x14ac:dyDescent="0.4">
      <c r="B20" s="7" t="s">
        <v>21</v>
      </c>
      <c r="C20" s="7">
        <v>9</v>
      </c>
      <c r="D20" s="9">
        <v>-4141</v>
      </c>
      <c r="E20" s="9">
        <v>-18530</v>
      </c>
    </row>
    <row r="21" spans="2:7" s="25" customFormat="1" ht="14" customHeight="1" x14ac:dyDescent="0.35">
      <c r="B21" s="43" t="s">
        <v>22</v>
      </c>
      <c r="C21" s="43"/>
      <c r="D21" s="44">
        <v>124418</v>
      </c>
      <c r="E21" s="44">
        <v>26179</v>
      </c>
      <c r="F21" s="47">
        <f>SUM(D17:D20)-D21</f>
        <v>0</v>
      </c>
      <c r="G21" s="47">
        <f>SUM(E17:E20)-E21</f>
        <v>0</v>
      </c>
    </row>
    <row r="22" spans="2:7" ht="14" customHeight="1" x14ac:dyDescent="0.35">
      <c r="B22" s="20" t="s">
        <v>4</v>
      </c>
      <c r="C22" s="20"/>
      <c r="D22" s="14"/>
      <c r="E22" s="14"/>
    </row>
    <row r="23" spans="2:7" ht="14" customHeight="1" thickBot="1" x14ac:dyDescent="0.4">
      <c r="B23" s="10" t="s">
        <v>23</v>
      </c>
      <c r="C23" s="10">
        <v>10</v>
      </c>
      <c r="D23" s="12">
        <v>-9986</v>
      </c>
      <c r="E23" s="12">
        <v>-8374</v>
      </c>
    </row>
    <row r="24" spans="2:7" s="25" customFormat="1" ht="14" customHeight="1" thickBot="1" x14ac:dyDescent="0.4">
      <c r="B24" s="39" t="s">
        <v>24</v>
      </c>
      <c r="C24" s="39"/>
      <c r="D24" s="45">
        <v>114432</v>
      </c>
      <c r="E24" s="45">
        <v>17805</v>
      </c>
      <c r="F24" s="47">
        <f>SUM(D21:D23)-D24</f>
        <v>0</v>
      </c>
      <c r="G24" s="47">
        <f>SUM(E21:E23)-E24</f>
        <v>0</v>
      </c>
    </row>
    <row r="25" spans="2:7" ht="14" customHeight="1" x14ac:dyDescent="0.35">
      <c r="B25" s="40" t="s">
        <v>4</v>
      </c>
      <c r="C25" s="40"/>
      <c r="D25" s="41"/>
      <c r="E25" s="41"/>
    </row>
    <row r="26" spans="2:7" ht="14" customHeight="1" x14ac:dyDescent="0.35">
      <c r="B26" s="7" t="s">
        <v>25</v>
      </c>
      <c r="C26" s="20"/>
      <c r="D26" s="14"/>
      <c r="E26" s="14"/>
    </row>
    <row r="27" spans="2:7" s="60" customFormat="1" ht="14" customHeight="1" x14ac:dyDescent="0.35">
      <c r="B27" s="58" t="s">
        <v>26</v>
      </c>
      <c r="C27" s="58"/>
      <c r="D27" s="59">
        <v>112621</v>
      </c>
      <c r="E27" s="59">
        <v>17744</v>
      </c>
    </row>
    <row r="28" spans="2:7" s="60" customFormat="1" ht="14" customHeight="1" thickBot="1" x14ac:dyDescent="0.4">
      <c r="B28" s="61" t="s">
        <v>27</v>
      </c>
      <c r="C28" s="61"/>
      <c r="D28" s="62">
        <v>1811</v>
      </c>
      <c r="E28" s="62">
        <v>61</v>
      </c>
    </row>
    <row r="29" spans="2:7" ht="14" customHeight="1" thickBot="1" x14ac:dyDescent="0.4">
      <c r="B29" s="4"/>
      <c r="C29" s="4"/>
      <c r="D29" s="6">
        <v>114432</v>
      </c>
      <c r="E29" s="6">
        <v>17805</v>
      </c>
      <c r="F29" s="33">
        <f>SUM(D26:D28)-D29</f>
        <v>0</v>
      </c>
      <c r="G29" s="33">
        <f>SUM(E26:E28)-E29</f>
        <v>0</v>
      </c>
    </row>
    <row r="30" spans="2:7" ht="14" customHeight="1" x14ac:dyDescent="0.35">
      <c r="B30" s="20" t="s">
        <v>4</v>
      </c>
      <c r="C30" s="20"/>
      <c r="D30" s="14"/>
      <c r="E30" s="14"/>
    </row>
    <row r="31" spans="2:7" ht="14" customHeight="1" x14ac:dyDescent="0.35">
      <c r="B31" s="20" t="s">
        <v>28</v>
      </c>
      <c r="C31" s="20"/>
      <c r="D31" s="14"/>
      <c r="E31" s="14"/>
    </row>
    <row r="32" spans="2:7" ht="14" customHeight="1" x14ac:dyDescent="0.35">
      <c r="B32" s="42" t="s">
        <v>29</v>
      </c>
      <c r="C32" s="20"/>
      <c r="D32" s="14"/>
      <c r="E32" s="14"/>
    </row>
    <row r="33" spans="2:7" ht="14" customHeight="1" thickBot="1" x14ac:dyDescent="0.4">
      <c r="B33" s="10" t="s">
        <v>30</v>
      </c>
      <c r="C33" s="4"/>
      <c r="D33" s="6">
        <v>0</v>
      </c>
      <c r="E33" s="6">
        <v>0</v>
      </c>
    </row>
    <row r="34" spans="2:7" ht="14" customHeight="1" thickBot="1" x14ac:dyDescent="0.4">
      <c r="B34" s="4" t="s">
        <v>31</v>
      </c>
      <c r="C34" s="4"/>
      <c r="D34" s="6">
        <v>0</v>
      </c>
      <c r="E34" s="6">
        <v>0</v>
      </c>
    </row>
    <row r="35" spans="2:7" ht="14" customHeight="1" x14ac:dyDescent="0.35">
      <c r="B35" s="42"/>
      <c r="C35" s="67"/>
      <c r="D35" s="68"/>
      <c r="E35" s="68"/>
    </row>
    <row r="36" spans="2:7" ht="14" customHeight="1" x14ac:dyDescent="0.35">
      <c r="B36" s="42" t="s">
        <v>32</v>
      </c>
      <c r="C36" s="65"/>
      <c r="D36" s="69"/>
      <c r="E36" s="69"/>
    </row>
    <row r="37" spans="2:7" ht="14" customHeight="1" x14ac:dyDescent="0.35">
      <c r="B37" s="7" t="s">
        <v>33</v>
      </c>
      <c r="C37" s="7">
        <v>15</v>
      </c>
      <c r="D37" s="9">
        <v>0</v>
      </c>
      <c r="E37" s="9">
        <v>0</v>
      </c>
    </row>
    <row r="38" spans="2:7" ht="14" customHeight="1" thickBot="1" x14ac:dyDescent="0.4">
      <c r="B38" s="10" t="s">
        <v>34</v>
      </c>
      <c r="C38" s="10" t="s">
        <v>35</v>
      </c>
      <c r="D38" s="12">
        <v>0</v>
      </c>
      <c r="E38" s="12">
        <v>0</v>
      </c>
    </row>
    <row r="39" spans="2:7" ht="14" customHeight="1" thickBot="1" x14ac:dyDescent="0.4">
      <c r="B39" s="4" t="s">
        <v>36</v>
      </c>
      <c r="C39" s="4"/>
      <c r="D39" s="6">
        <v>0</v>
      </c>
      <c r="E39" s="6">
        <v>0</v>
      </c>
    </row>
    <row r="40" spans="2:7" ht="14" customHeight="1" thickBot="1" x14ac:dyDescent="0.4">
      <c r="B40" s="4" t="s">
        <v>37</v>
      </c>
      <c r="C40" s="4"/>
      <c r="D40" s="6">
        <v>0</v>
      </c>
      <c r="E40" s="6">
        <v>0</v>
      </c>
    </row>
    <row r="41" spans="2:7" ht="14" customHeight="1" thickBot="1" x14ac:dyDescent="0.4">
      <c r="B41" s="36" t="s">
        <v>38</v>
      </c>
      <c r="C41" s="36"/>
      <c r="D41" s="46">
        <v>114432</v>
      </c>
      <c r="E41" s="46">
        <v>17805</v>
      </c>
    </row>
    <row r="42" spans="2:7" ht="14" customHeight="1" thickTop="1" x14ac:dyDescent="0.35">
      <c r="B42" s="20" t="s">
        <v>4</v>
      </c>
      <c r="C42" s="20"/>
      <c r="D42" s="14"/>
      <c r="E42" s="14"/>
    </row>
    <row r="43" spans="2:7" ht="14" customHeight="1" x14ac:dyDescent="0.35">
      <c r="B43" s="7" t="s">
        <v>25</v>
      </c>
      <c r="C43" s="20"/>
      <c r="D43" s="14"/>
      <c r="E43" s="14"/>
    </row>
    <row r="44" spans="2:7" s="60" customFormat="1" ht="14" customHeight="1" x14ac:dyDescent="0.35">
      <c r="B44" s="58" t="s">
        <v>26</v>
      </c>
      <c r="C44" s="58"/>
      <c r="D44" s="59">
        <v>112621</v>
      </c>
      <c r="E44" s="59">
        <v>17744</v>
      </c>
    </row>
    <row r="45" spans="2:7" s="60" customFormat="1" ht="14" customHeight="1" thickBot="1" x14ac:dyDescent="0.4">
      <c r="B45" s="61" t="s">
        <v>27</v>
      </c>
      <c r="C45" s="61"/>
      <c r="D45" s="62">
        <v>1811</v>
      </c>
      <c r="E45" s="62">
        <v>61</v>
      </c>
    </row>
    <row r="46" spans="2:7" ht="14" customHeight="1" thickBot="1" x14ac:dyDescent="0.4">
      <c r="B46" s="37"/>
      <c r="C46" s="36"/>
      <c r="D46" s="46">
        <v>114432</v>
      </c>
      <c r="E46" s="46">
        <v>17805</v>
      </c>
      <c r="F46" s="33">
        <f>SUM(D43:D45)-D46</f>
        <v>0</v>
      </c>
      <c r="G46" s="33">
        <f>SUM(E43:E45)-E46</f>
        <v>0</v>
      </c>
    </row>
    <row r="47" spans="2:7" ht="14" customHeight="1" thickTop="1" x14ac:dyDescent="0.35">
      <c r="B47" s="7" t="s">
        <v>4</v>
      </c>
      <c r="C47" s="20"/>
      <c r="D47" s="14"/>
      <c r="E47" s="14"/>
    </row>
    <row r="48" spans="2:7" ht="14" customHeight="1" x14ac:dyDescent="0.35">
      <c r="B48" s="7" t="s">
        <v>39</v>
      </c>
      <c r="C48" s="7"/>
      <c r="D48" s="9">
        <v>34750</v>
      </c>
      <c r="E48" s="9">
        <v>34750</v>
      </c>
    </row>
    <row r="49" spans="2:5" ht="14" customHeight="1" thickBot="1" x14ac:dyDescent="0.4">
      <c r="B49" s="37" t="s">
        <v>40</v>
      </c>
      <c r="C49" s="37">
        <v>21</v>
      </c>
      <c r="D49" s="38">
        <v>3240</v>
      </c>
      <c r="E49" s="38">
        <v>510</v>
      </c>
    </row>
    <row r="50" spans="2:5" ht="14" customHeight="1" thickTop="1" x14ac:dyDescent="0.35"/>
  </sheetData>
  <mergeCells count="5">
    <mergeCell ref="B3:B4"/>
    <mergeCell ref="C3:C4"/>
    <mergeCell ref="C35:C36"/>
    <mergeCell ref="D35:D36"/>
    <mergeCell ref="E35:E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59"/>
  <sheetViews>
    <sheetView showGridLines="0" zoomScale="70" zoomScaleNormal="70" workbookViewId="0">
      <selection activeCell="B1" sqref="B1"/>
    </sheetView>
  </sheetViews>
  <sheetFormatPr defaultRowHeight="14" customHeight="1" x14ac:dyDescent="0.35"/>
  <cols>
    <col min="1" max="1" width="8.7265625" style="1"/>
    <col min="2" max="2" width="71.36328125" style="1" bestFit="1" customWidth="1"/>
    <col min="3" max="3" width="12.7265625" style="1" bestFit="1" customWidth="1"/>
    <col min="4" max="4" width="10.81640625" style="1" bestFit="1" customWidth="1"/>
    <col min="5" max="5" width="13.1796875" style="1" customWidth="1"/>
    <col min="6" max="6" width="10.08984375" style="1" bestFit="1" customWidth="1"/>
    <col min="7" max="7" width="8.81640625" style="1" bestFit="1" customWidth="1"/>
    <col min="8" max="16384" width="8.7265625" style="1"/>
  </cols>
  <sheetData>
    <row r="3" spans="2:7" ht="14" customHeight="1" x14ac:dyDescent="0.35">
      <c r="B3" s="70" t="s">
        <v>0</v>
      </c>
      <c r="C3" s="72" t="s">
        <v>127</v>
      </c>
      <c r="D3" s="25" t="s">
        <v>41</v>
      </c>
      <c r="E3" s="3" t="s">
        <v>42</v>
      </c>
    </row>
    <row r="4" spans="2:7" ht="14" customHeight="1" thickBot="1" x14ac:dyDescent="0.4">
      <c r="B4" s="71"/>
      <c r="C4" s="73"/>
      <c r="D4" s="26" t="s">
        <v>2</v>
      </c>
      <c r="E4" s="2" t="s">
        <v>3</v>
      </c>
    </row>
    <row r="5" spans="2:7" ht="14" customHeight="1" x14ac:dyDescent="0.35">
      <c r="B5" s="1" t="s">
        <v>4</v>
      </c>
      <c r="C5" s="25"/>
      <c r="D5" s="25"/>
      <c r="E5" s="3"/>
    </row>
    <row r="6" spans="2:7" ht="14" customHeight="1" x14ac:dyDescent="0.35">
      <c r="B6" s="20" t="s">
        <v>43</v>
      </c>
      <c r="C6" s="7"/>
      <c r="D6" s="9"/>
      <c r="E6" s="9"/>
      <c r="F6" s="28"/>
    </row>
    <row r="7" spans="2:7" ht="14" customHeight="1" x14ac:dyDescent="0.35">
      <c r="B7" s="20" t="s">
        <v>44</v>
      </c>
      <c r="C7" s="7"/>
      <c r="D7" s="9"/>
      <c r="E7" s="9"/>
    </row>
    <row r="8" spans="2:7" ht="14" customHeight="1" x14ac:dyDescent="0.35">
      <c r="B8" s="7" t="s">
        <v>45</v>
      </c>
      <c r="C8" s="7">
        <v>11</v>
      </c>
      <c r="D8" s="9">
        <v>15588</v>
      </c>
      <c r="E8" s="9">
        <v>15860</v>
      </c>
      <c r="F8" s="33">
        <f>'[1]11'!F29-D8</f>
        <v>0</v>
      </c>
      <c r="G8" s="33">
        <f>'[1]11'!F30-E8</f>
        <v>0</v>
      </c>
    </row>
    <row r="9" spans="2:7" ht="14" customHeight="1" x14ac:dyDescent="0.35">
      <c r="B9" s="7" t="s">
        <v>46</v>
      </c>
      <c r="C9" s="7" t="s">
        <v>47</v>
      </c>
      <c r="D9" s="9">
        <v>294130</v>
      </c>
      <c r="E9" s="9">
        <v>301024</v>
      </c>
      <c r="F9" s="33">
        <f>'[1]12'!G35-D9</f>
        <v>0</v>
      </c>
      <c r="G9" s="33">
        <f>'[1]12'!G36-E9</f>
        <v>0</v>
      </c>
    </row>
    <row r="10" spans="2:7" ht="14" customHeight="1" x14ac:dyDescent="0.35">
      <c r="B10" s="7" t="s">
        <v>48</v>
      </c>
      <c r="C10" s="7">
        <v>13</v>
      </c>
      <c r="D10" s="9">
        <v>178705</v>
      </c>
      <c r="E10" s="9">
        <v>175139</v>
      </c>
      <c r="F10" s="33">
        <f>'[1]13'!G31-D10</f>
        <v>0</v>
      </c>
      <c r="G10" s="33">
        <f>'[1]13'!G32-E10</f>
        <v>0</v>
      </c>
    </row>
    <row r="11" spans="2:7" ht="14" customHeight="1" x14ac:dyDescent="0.35">
      <c r="B11" s="7" t="s">
        <v>49</v>
      </c>
      <c r="C11" s="7">
        <v>12</v>
      </c>
      <c r="D11" s="9">
        <v>4035</v>
      </c>
      <c r="E11" s="9">
        <v>4035</v>
      </c>
    </row>
    <row r="12" spans="2:7" ht="14" customHeight="1" x14ac:dyDescent="0.35">
      <c r="B12" s="7" t="s">
        <v>50</v>
      </c>
      <c r="C12" s="7">
        <v>14</v>
      </c>
      <c r="D12" s="9">
        <v>21675</v>
      </c>
      <c r="E12" s="9">
        <v>23438</v>
      </c>
      <c r="F12" s="33">
        <f>'[1]14'!C10-D12</f>
        <v>0</v>
      </c>
      <c r="G12" s="33">
        <f>'[1]14'!D10-E12</f>
        <v>0</v>
      </c>
    </row>
    <row r="13" spans="2:7" ht="14" customHeight="1" x14ac:dyDescent="0.35">
      <c r="B13" s="1" t="s">
        <v>51</v>
      </c>
      <c r="C13" s="1">
        <v>15</v>
      </c>
      <c r="D13" s="28">
        <v>84579</v>
      </c>
      <c r="E13" s="28">
        <v>80561</v>
      </c>
      <c r="F13" s="33">
        <f>'[1]15'!C18-D13</f>
        <v>0</v>
      </c>
      <c r="G13" s="33">
        <f>'[1]15'!D18-E13</f>
        <v>0</v>
      </c>
    </row>
    <row r="14" spans="2:7" ht="14" customHeight="1" thickBot="1" x14ac:dyDescent="0.4">
      <c r="B14" s="34" t="s">
        <v>52</v>
      </c>
      <c r="C14" s="34">
        <v>10</v>
      </c>
      <c r="D14" s="35">
        <v>42007</v>
      </c>
      <c r="E14" s="35">
        <v>41921</v>
      </c>
      <c r="F14" s="33">
        <f>'Отчет о фин.положении'!D14-'Отчет о фин.положении'!D45-'[1]10'!C46</f>
        <v>0</v>
      </c>
      <c r="G14" s="33">
        <f>'Отчет о фин.положении'!E14-'Отчет о фин.положении'!E45-'[1]10'!G46</f>
        <v>0</v>
      </c>
    </row>
    <row r="15" spans="2:7" s="25" customFormat="1" ht="14" customHeight="1" thickBot="1" x14ac:dyDescent="0.4">
      <c r="B15" s="4"/>
      <c r="C15" s="4"/>
      <c r="D15" s="6">
        <v>640719</v>
      </c>
      <c r="E15" s="6">
        <v>641978</v>
      </c>
      <c r="F15" s="47">
        <f>SUM(D8:D14)-D15</f>
        <v>0</v>
      </c>
      <c r="G15" s="47">
        <f>SUM(E8:E14)-E15</f>
        <v>0</v>
      </c>
    </row>
    <row r="16" spans="2:7" ht="14" customHeight="1" x14ac:dyDescent="0.35">
      <c r="B16" s="7" t="s">
        <v>4</v>
      </c>
      <c r="C16" s="7"/>
      <c r="D16" s="9"/>
      <c r="E16" s="9"/>
    </row>
    <row r="17" spans="2:7" ht="14" customHeight="1" x14ac:dyDescent="0.35">
      <c r="B17" s="20" t="s">
        <v>53</v>
      </c>
      <c r="C17" s="7"/>
      <c r="D17" s="9"/>
      <c r="E17" s="9"/>
    </row>
    <row r="18" spans="2:7" ht="14" customHeight="1" x14ac:dyDescent="0.35">
      <c r="B18" s="7" t="s">
        <v>54</v>
      </c>
      <c r="C18" s="7">
        <v>16</v>
      </c>
      <c r="D18" s="9">
        <v>152640</v>
      </c>
      <c r="E18" s="9">
        <v>169543</v>
      </c>
      <c r="F18" s="33">
        <f>'[1]16'!C8-D18</f>
        <v>0</v>
      </c>
      <c r="G18" s="33">
        <f>'[1]16'!D8-E18</f>
        <v>0</v>
      </c>
    </row>
    <row r="19" spans="2:7" ht="14" customHeight="1" x14ac:dyDescent="0.35">
      <c r="B19" s="7" t="s">
        <v>55</v>
      </c>
      <c r="C19" s="7">
        <v>17</v>
      </c>
      <c r="D19" s="9">
        <v>106974</v>
      </c>
      <c r="E19" s="9">
        <v>75361</v>
      </c>
      <c r="F19" s="33">
        <f>'[1]17'!C14-D19</f>
        <v>0</v>
      </c>
      <c r="G19" s="33">
        <f>'[1]17'!D14-E19</f>
        <v>0</v>
      </c>
    </row>
    <row r="20" spans="2:7" ht="14" customHeight="1" x14ac:dyDescent="0.35">
      <c r="B20" s="7" t="s">
        <v>56</v>
      </c>
      <c r="C20" s="7"/>
      <c r="D20" s="9">
        <v>521</v>
      </c>
      <c r="E20" s="9">
        <v>1660</v>
      </c>
    </row>
    <row r="21" spans="2:7" ht="14" customHeight="1" x14ac:dyDescent="0.35">
      <c r="B21" s="7" t="s">
        <v>57</v>
      </c>
      <c r="C21" s="7">
        <v>18</v>
      </c>
      <c r="D21" s="9">
        <v>60815</v>
      </c>
      <c r="E21" s="9">
        <v>54712</v>
      </c>
      <c r="F21" s="33">
        <f>'[1]18'!C15-D21</f>
        <v>0</v>
      </c>
      <c r="G21" s="33">
        <f>'[1]18'!D15-E21</f>
        <v>0</v>
      </c>
    </row>
    <row r="22" spans="2:7" ht="14" customHeight="1" x14ac:dyDescent="0.35">
      <c r="B22" s="7" t="s">
        <v>58</v>
      </c>
      <c r="C22" s="7">
        <v>19</v>
      </c>
      <c r="D22" s="9">
        <v>25926</v>
      </c>
      <c r="E22" s="9">
        <v>27523</v>
      </c>
      <c r="F22" s="33">
        <f>'[1]19'!C19-D22</f>
        <v>0</v>
      </c>
      <c r="G22" s="33">
        <f>'[1]19'!C11-E22</f>
        <v>0</v>
      </c>
    </row>
    <row r="23" spans="2:7" ht="14" customHeight="1" x14ac:dyDescent="0.35">
      <c r="B23" s="7" t="s">
        <v>59</v>
      </c>
      <c r="C23" s="7">
        <v>15</v>
      </c>
      <c r="D23" s="9">
        <v>64034.000000000007</v>
      </c>
      <c r="E23" s="9">
        <v>63718</v>
      </c>
      <c r="F23" s="33">
        <f>'[1]15'!C17-D23</f>
        <v>0</v>
      </c>
      <c r="G23" s="33">
        <f>'[1]15'!D17-E23</f>
        <v>0</v>
      </c>
    </row>
    <row r="24" spans="2:7" ht="14" customHeight="1" thickBot="1" x14ac:dyDescent="0.4">
      <c r="B24" s="10" t="s">
        <v>60</v>
      </c>
      <c r="C24" s="10">
        <v>20</v>
      </c>
      <c r="D24" s="12">
        <v>8022</v>
      </c>
      <c r="E24" s="12">
        <v>3300</v>
      </c>
      <c r="F24" s="33">
        <f>'[1]20'!C10-D24</f>
        <v>0</v>
      </c>
      <c r="G24" s="33">
        <f>'[1]20'!D10-E24</f>
        <v>0</v>
      </c>
    </row>
    <row r="25" spans="2:7" s="25" customFormat="1" ht="14" customHeight="1" x14ac:dyDescent="0.35">
      <c r="B25" s="20"/>
      <c r="C25" s="20"/>
      <c r="D25" s="14">
        <v>418932</v>
      </c>
      <c r="E25" s="14">
        <v>395817</v>
      </c>
      <c r="F25" s="47">
        <f>SUM(D18:D24)-D25</f>
        <v>0</v>
      </c>
      <c r="G25" s="47">
        <f>SUM(E18:E24)-E25</f>
        <v>0</v>
      </c>
    </row>
    <row r="26" spans="2:7" ht="14" customHeight="1" x14ac:dyDescent="0.35">
      <c r="B26" s="7" t="s">
        <v>4</v>
      </c>
      <c r="C26" s="7"/>
      <c r="D26" s="9"/>
      <c r="E26" s="9"/>
    </row>
    <row r="27" spans="2:7" ht="14" customHeight="1" thickBot="1" x14ac:dyDescent="0.4">
      <c r="B27" s="10" t="s">
        <v>61</v>
      </c>
      <c r="C27" s="10"/>
      <c r="D27" s="12">
        <v>280</v>
      </c>
      <c r="E27" s="12">
        <v>491</v>
      </c>
    </row>
    <row r="28" spans="2:7" ht="14" customHeight="1" thickBot="1" x14ac:dyDescent="0.4">
      <c r="B28" s="4"/>
      <c r="C28" s="10"/>
      <c r="D28" s="12">
        <v>419212</v>
      </c>
      <c r="E28" s="12">
        <v>396308</v>
      </c>
      <c r="F28" s="33">
        <f>SUM(D25:D27)-D28</f>
        <v>0</v>
      </c>
      <c r="G28" s="33">
        <f>SUM(E25:E27)-E28</f>
        <v>0</v>
      </c>
    </row>
    <row r="29" spans="2:7" s="25" customFormat="1" ht="14" customHeight="1" thickBot="1" x14ac:dyDescent="0.4">
      <c r="B29" s="36" t="s">
        <v>62</v>
      </c>
      <c r="C29" s="36"/>
      <c r="D29" s="46">
        <v>1059931</v>
      </c>
      <c r="E29" s="46">
        <v>1038286</v>
      </c>
      <c r="F29" s="47">
        <f>D28+D15-D29</f>
        <v>0</v>
      </c>
      <c r="G29" s="47">
        <f>E28+E15-E29</f>
        <v>0</v>
      </c>
    </row>
    <row r="30" spans="2:7" ht="14" customHeight="1" thickTop="1" x14ac:dyDescent="0.35"/>
    <row r="31" spans="2:7" ht="14" customHeight="1" x14ac:dyDescent="0.35">
      <c r="B31" s="20" t="s">
        <v>63</v>
      </c>
      <c r="C31" s="7"/>
      <c r="D31" s="20"/>
      <c r="E31" s="27"/>
    </row>
    <row r="32" spans="2:7" ht="14" customHeight="1" x14ac:dyDescent="0.35">
      <c r="B32" s="20" t="s">
        <v>64</v>
      </c>
      <c r="C32" s="7"/>
      <c r="D32" s="20"/>
      <c r="E32" s="27"/>
    </row>
    <row r="33" spans="2:7" ht="14" customHeight="1" x14ac:dyDescent="0.35">
      <c r="B33" s="7" t="s">
        <v>65</v>
      </c>
      <c r="C33" s="7">
        <v>21</v>
      </c>
      <c r="D33" s="9">
        <v>173750</v>
      </c>
      <c r="E33" s="9">
        <v>173750</v>
      </c>
    </row>
    <row r="34" spans="2:7" ht="14" customHeight="1" x14ac:dyDescent="0.35">
      <c r="B34" s="7" t="s">
        <v>66</v>
      </c>
      <c r="C34" s="7">
        <v>21</v>
      </c>
      <c r="D34" s="9">
        <v>5223</v>
      </c>
      <c r="E34" s="9">
        <v>5223</v>
      </c>
    </row>
    <row r="35" spans="2:7" ht="14" customHeight="1" thickBot="1" x14ac:dyDescent="0.4">
      <c r="B35" s="10" t="s">
        <v>67</v>
      </c>
      <c r="C35" s="10"/>
      <c r="D35" s="12">
        <v>314455</v>
      </c>
      <c r="E35" s="12">
        <v>201834</v>
      </c>
    </row>
    <row r="36" spans="2:7" s="25" customFormat="1" ht="14" customHeight="1" x14ac:dyDescent="0.35">
      <c r="B36" s="20" t="s">
        <v>68</v>
      </c>
      <c r="C36" s="20"/>
      <c r="D36" s="14">
        <v>493428</v>
      </c>
      <c r="E36" s="14">
        <v>380807</v>
      </c>
      <c r="F36" s="47">
        <f>SUM(D31:D35)-D36</f>
        <v>0</v>
      </c>
      <c r="G36" s="47">
        <f>SUM(E31:E35)-E36</f>
        <v>0</v>
      </c>
    </row>
    <row r="37" spans="2:7" ht="14" customHeight="1" x14ac:dyDescent="0.35">
      <c r="B37" s="20" t="s">
        <v>4</v>
      </c>
      <c r="C37" s="7"/>
      <c r="D37" s="9"/>
      <c r="E37" s="9"/>
    </row>
    <row r="38" spans="2:7" ht="14" customHeight="1" thickBot="1" x14ac:dyDescent="0.4">
      <c r="B38" s="10" t="s">
        <v>27</v>
      </c>
      <c r="C38" s="10"/>
      <c r="D38" s="12">
        <v>21696</v>
      </c>
      <c r="E38" s="12">
        <v>19885</v>
      </c>
    </row>
    <row r="39" spans="2:7" s="25" customFormat="1" ht="14" customHeight="1" thickBot="1" x14ac:dyDescent="0.4">
      <c r="B39" s="4" t="s">
        <v>69</v>
      </c>
      <c r="C39" s="4"/>
      <c r="D39" s="6">
        <v>515124</v>
      </c>
      <c r="E39" s="6">
        <v>400692</v>
      </c>
      <c r="F39" s="47">
        <f>SUM(D36:D38)-D39</f>
        <v>0</v>
      </c>
      <c r="G39" s="47">
        <f>SUM(E36:E38)-E39</f>
        <v>0</v>
      </c>
    </row>
    <row r="40" spans="2:7" ht="14" customHeight="1" x14ac:dyDescent="0.35">
      <c r="B40" s="20" t="s">
        <v>4</v>
      </c>
      <c r="C40" s="20"/>
      <c r="D40" s="14"/>
      <c r="E40" s="14"/>
    </row>
    <row r="41" spans="2:7" ht="14" customHeight="1" x14ac:dyDescent="0.35">
      <c r="B41" s="20" t="s">
        <v>70</v>
      </c>
      <c r="C41" s="7"/>
      <c r="D41" s="9"/>
      <c r="E41" s="9"/>
    </row>
    <row r="42" spans="2:7" ht="14" customHeight="1" x14ac:dyDescent="0.35">
      <c r="B42" s="7" t="s">
        <v>71</v>
      </c>
      <c r="C42" s="7">
        <v>22</v>
      </c>
      <c r="D42" s="9">
        <v>201146</v>
      </c>
      <c r="E42" s="9">
        <v>201146</v>
      </c>
    </row>
    <row r="43" spans="2:7" ht="14" customHeight="1" x14ac:dyDescent="0.35">
      <c r="B43" s="7" t="s">
        <v>72</v>
      </c>
      <c r="C43" s="7">
        <v>23</v>
      </c>
      <c r="D43" s="9">
        <v>52034</v>
      </c>
      <c r="E43" s="9">
        <v>57770</v>
      </c>
      <c r="F43" s="33">
        <f>'[1]23'!E18-D43</f>
        <v>0</v>
      </c>
      <c r="G43" s="33">
        <f>'[1]23'!E22-E43</f>
        <v>0</v>
      </c>
    </row>
    <row r="44" spans="2:7" ht="14" customHeight="1" x14ac:dyDescent="0.35">
      <c r="B44" s="7" t="s">
        <v>73</v>
      </c>
      <c r="C44" s="7">
        <v>24</v>
      </c>
      <c r="D44" s="9">
        <v>54630</v>
      </c>
      <c r="E44" s="9">
        <v>83399</v>
      </c>
      <c r="F44" s="33">
        <f>'[1]24'!C11-D44</f>
        <v>0</v>
      </c>
      <c r="G44" s="33">
        <f>'[1]24'!D11-E44</f>
        <v>0</v>
      </c>
    </row>
    <row r="45" spans="2:7" ht="14" customHeight="1" thickBot="1" x14ac:dyDescent="0.4">
      <c r="B45" s="7" t="s">
        <v>74</v>
      </c>
      <c r="C45" s="7">
        <v>10</v>
      </c>
      <c r="D45" s="9">
        <v>1500</v>
      </c>
      <c r="E45" s="9">
        <v>1500</v>
      </c>
      <c r="F45" s="33">
        <f>'Отчет о фин.положении'!D14-'Отчет о фин.положении'!D45-'[1]10'!C46</f>
        <v>0</v>
      </c>
      <c r="G45" s="33">
        <f>'Отчет о фин.положении'!E14-'Отчет о фин.положении'!E45-'[1]10'!G46</f>
        <v>0</v>
      </c>
    </row>
    <row r="46" spans="2:7" s="25" customFormat="1" ht="14" customHeight="1" thickBot="1" x14ac:dyDescent="0.4">
      <c r="B46" s="17"/>
      <c r="C46" s="17"/>
      <c r="D46" s="19">
        <v>309310</v>
      </c>
      <c r="E46" s="19">
        <v>343815</v>
      </c>
      <c r="F46" s="47">
        <f>SUM(D41:D45)-D46</f>
        <v>0</v>
      </c>
      <c r="G46" s="47">
        <f>SUM(E41:E45)-E46</f>
        <v>0</v>
      </c>
    </row>
    <row r="47" spans="2:7" ht="14" customHeight="1" x14ac:dyDescent="0.35">
      <c r="B47" s="7" t="s">
        <v>4</v>
      </c>
      <c r="C47" s="7"/>
      <c r="D47" s="9"/>
      <c r="E47" s="9"/>
    </row>
    <row r="48" spans="2:7" ht="14" customHeight="1" x14ac:dyDescent="0.35">
      <c r="B48" s="20" t="s">
        <v>75</v>
      </c>
      <c r="C48" s="7"/>
      <c r="D48" s="9"/>
      <c r="E48" s="9"/>
    </row>
    <row r="49" spans="2:7" ht="14" customHeight="1" x14ac:dyDescent="0.35">
      <c r="B49" s="7" t="s">
        <v>76</v>
      </c>
      <c r="C49" s="7">
        <v>22</v>
      </c>
      <c r="D49" s="9">
        <v>12315</v>
      </c>
      <c r="E49" s="9">
        <v>12315</v>
      </c>
      <c r="F49" s="33">
        <f>'[1]22'!C56-D49</f>
        <v>0</v>
      </c>
      <c r="G49" s="33">
        <f>'[1]22'!D56-E49</f>
        <v>0</v>
      </c>
    </row>
    <row r="50" spans="2:7" ht="14" customHeight="1" x14ac:dyDescent="0.35">
      <c r="B50" s="7" t="s">
        <v>77</v>
      </c>
      <c r="C50" s="7">
        <v>23</v>
      </c>
      <c r="D50" s="9">
        <v>9558</v>
      </c>
      <c r="E50" s="9">
        <v>9558</v>
      </c>
      <c r="F50" s="33">
        <f>'[1]23'!E17-D50</f>
        <v>0</v>
      </c>
      <c r="G50" s="33">
        <f>'[1]23'!E21-E50</f>
        <v>0</v>
      </c>
    </row>
    <row r="51" spans="2:7" ht="14" customHeight="1" x14ac:dyDescent="0.35">
      <c r="B51" s="7" t="s">
        <v>78</v>
      </c>
      <c r="C51" s="7">
        <v>24</v>
      </c>
      <c r="D51" s="9">
        <v>72114</v>
      </c>
      <c r="E51" s="9">
        <v>113463</v>
      </c>
      <c r="F51" s="33">
        <f>'[1]24'!C12-D51</f>
        <v>0</v>
      </c>
      <c r="G51" s="33">
        <f>'[1]24'!D12-E51</f>
        <v>0</v>
      </c>
    </row>
    <row r="52" spans="2:7" ht="14" customHeight="1" x14ac:dyDescent="0.35">
      <c r="B52" s="7" t="s">
        <v>79</v>
      </c>
      <c r="C52" s="7"/>
      <c r="D52" s="9">
        <v>16918</v>
      </c>
      <c r="E52" s="9">
        <v>15999</v>
      </c>
    </row>
    <row r="53" spans="2:7" ht="14" customHeight="1" x14ac:dyDescent="0.35">
      <c r="B53" s="7" t="s">
        <v>80</v>
      </c>
      <c r="C53" s="7">
        <v>26</v>
      </c>
      <c r="D53" s="9">
        <v>85448</v>
      </c>
      <c r="E53" s="9">
        <v>104524</v>
      </c>
      <c r="F53" s="33">
        <f>'[1]26'!C9-D53</f>
        <v>0</v>
      </c>
      <c r="G53" s="33">
        <f>'[1]26'!D9-E53</f>
        <v>0</v>
      </c>
    </row>
    <row r="54" spans="2:7" ht="14" customHeight="1" x14ac:dyDescent="0.35">
      <c r="B54" s="7" t="s">
        <v>81</v>
      </c>
      <c r="C54" s="7">
        <v>27</v>
      </c>
      <c r="D54" s="9">
        <v>38873</v>
      </c>
      <c r="E54" s="9">
        <v>37683</v>
      </c>
      <c r="F54" s="33">
        <f>'[1]27'!C8-D54</f>
        <v>0</v>
      </c>
      <c r="G54" s="33">
        <f>'[1]27'!D8-E54</f>
        <v>0</v>
      </c>
    </row>
    <row r="55" spans="2:7" ht="14" customHeight="1" thickBot="1" x14ac:dyDescent="0.4">
      <c r="B55" s="10" t="s">
        <v>82</v>
      </c>
      <c r="C55" s="10"/>
      <c r="D55" s="12">
        <v>271</v>
      </c>
      <c r="E55" s="12">
        <v>237</v>
      </c>
    </row>
    <row r="56" spans="2:7" s="25" customFormat="1" ht="14" customHeight="1" thickBot="1" x14ac:dyDescent="0.4">
      <c r="B56" s="4"/>
      <c r="C56" s="4"/>
      <c r="D56" s="6">
        <v>235497</v>
      </c>
      <c r="E56" s="6">
        <v>293779</v>
      </c>
      <c r="F56" s="47">
        <f>SUM(D49:D55)-D56</f>
        <v>0</v>
      </c>
      <c r="G56" s="47">
        <f>SUM(E49:E55)-E56</f>
        <v>0</v>
      </c>
    </row>
    <row r="57" spans="2:7" s="25" customFormat="1" ht="14" customHeight="1" thickBot="1" x14ac:dyDescent="0.4">
      <c r="B57" s="4" t="s">
        <v>83</v>
      </c>
      <c r="C57" s="4"/>
      <c r="D57" s="6">
        <v>544807</v>
      </c>
      <c r="E57" s="6">
        <v>637594</v>
      </c>
      <c r="F57" s="48">
        <f>D56+D46-D57</f>
        <v>0</v>
      </c>
      <c r="G57" s="48">
        <f>E56+E46-E57</f>
        <v>0</v>
      </c>
    </row>
    <row r="58" spans="2:7" s="25" customFormat="1" ht="14" customHeight="1" thickBot="1" x14ac:dyDescent="0.4">
      <c r="B58" s="36" t="s">
        <v>84</v>
      </c>
      <c r="C58" s="36"/>
      <c r="D58" s="46">
        <v>1059931</v>
      </c>
      <c r="E58" s="46">
        <v>1038286</v>
      </c>
      <c r="F58" s="47">
        <f>D57+D39-D58</f>
        <v>0</v>
      </c>
      <c r="G58" s="47">
        <f>E57+E39-E58</f>
        <v>0</v>
      </c>
    </row>
    <row r="59" spans="2:7" ht="14" customHeight="1" thickTop="1" x14ac:dyDescent="0.35"/>
  </sheetData>
  <mergeCells count="2">
    <mergeCell ref="B3:B4"/>
    <mergeCell ref="C3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6"/>
  <sheetViews>
    <sheetView showGridLines="0" zoomScale="70" zoomScaleNormal="70" workbookViewId="0">
      <selection activeCell="B2" sqref="B2"/>
    </sheetView>
  </sheetViews>
  <sheetFormatPr defaultRowHeight="14" customHeight="1" x14ac:dyDescent="0.35"/>
  <cols>
    <col min="1" max="1" width="8.7265625" style="1"/>
    <col min="2" max="2" width="68.90625" style="1" bestFit="1" customWidth="1"/>
    <col min="3" max="3" width="12.7265625" style="1" bestFit="1" customWidth="1"/>
    <col min="4" max="4" width="13.1796875" style="28" bestFit="1" customWidth="1"/>
    <col min="5" max="5" width="12.54296875" style="28" bestFit="1" customWidth="1"/>
    <col min="6" max="7" width="8.81640625" style="1" bestFit="1" customWidth="1"/>
    <col min="8" max="16384" width="8.7265625" style="1"/>
  </cols>
  <sheetData>
    <row r="3" spans="2:7" ht="14" customHeight="1" x14ac:dyDescent="0.35">
      <c r="B3" s="70" t="s">
        <v>0</v>
      </c>
      <c r="C3" s="72" t="s">
        <v>127</v>
      </c>
      <c r="D3" s="49" t="s">
        <v>1</v>
      </c>
      <c r="E3" s="50" t="s">
        <v>1</v>
      </c>
    </row>
    <row r="4" spans="2:7" ht="14" customHeight="1" thickBot="1" x14ac:dyDescent="0.4">
      <c r="B4" s="71"/>
      <c r="C4" s="73"/>
      <c r="D4" s="51" t="s">
        <v>2</v>
      </c>
      <c r="E4" s="52" t="s">
        <v>3</v>
      </c>
    </row>
    <row r="5" spans="2:7" ht="14" customHeight="1" x14ac:dyDescent="0.35">
      <c r="B5" s="20" t="s">
        <v>85</v>
      </c>
      <c r="C5" s="7"/>
      <c r="D5" s="9"/>
      <c r="E5" s="13"/>
    </row>
    <row r="6" spans="2:7" ht="14" customHeight="1" x14ac:dyDescent="0.35">
      <c r="B6" s="7" t="s">
        <v>86</v>
      </c>
      <c r="C6" s="7"/>
      <c r="D6" s="9">
        <v>323604</v>
      </c>
      <c r="E6" s="8">
        <v>212858</v>
      </c>
    </row>
    <row r="7" spans="2:7" ht="14" customHeight="1" x14ac:dyDescent="0.35">
      <c r="B7" s="7" t="s">
        <v>87</v>
      </c>
      <c r="C7" s="7"/>
      <c r="D7" s="9">
        <v>-33613</v>
      </c>
      <c r="E7" s="8">
        <v>-16108</v>
      </c>
    </row>
    <row r="8" spans="2:7" ht="14" customHeight="1" x14ac:dyDescent="0.35">
      <c r="B8" s="7" t="s">
        <v>88</v>
      </c>
      <c r="C8" s="7"/>
      <c r="D8" s="9">
        <v>-187971</v>
      </c>
      <c r="E8" s="8">
        <v>-181195</v>
      </c>
    </row>
    <row r="9" spans="2:7" ht="14" customHeight="1" thickBot="1" x14ac:dyDescent="0.4">
      <c r="B9" s="10" t="s">
        <v>89</v>
      </c>
      <c r="C9" s="10"/>
      <c r="D9" s="12">
        <v>-8014</v>
      </c>
      <c r="E9" s="11">
        <v>-10224</v>
      </c>
    </row>
    <row r="10" spans="2:7" ht="14" customHeight="1" thickBot="1" x14ac:dyDescent="0.4">
      <c r="B10" s="4" t="s">
        <v>90</v>
      </c>
      <c r="C10" s="10"/>
      <c r="D10" s="6">
        <v>94006</v>
      </c>
      <c r="E10" s="5">
        <v>5331</v>
      </c>
      <c r="F10" s="33">
        <f>SUM(D6:D9)-D10</f>
        <v>0</v>
      </c>
      <c r="G10" s="33">
        <f>SUM(E6:E9)-E10</f>
        <v>0</v>
      </c>
    </row>
    <row r="11" spans="2:7" ht="14" customHeight="1" x14ac:dyDescent="0.35">
      <c r="B11" s="7" t="s">
        <v>4</v>
      </c>
      <c r="C11" s="7"/>
      <c r="D11" s="9"/>
      <c r="E11" s="8"/>
    </row>
    <row r="12" spans="2:7" ht="14" customHeight="1" x14ac:dyDescent="0.35">
      <c r="B12" s="20" t="s">
        <v>91</v>
      </c>
      <c r="C12" s="7"/>
      <c r="D12" s="9"/>
      <c r="E12" s="8"/>
    </row>
    <row r="13" spans="2:7" ht="14" customHeight="1" x14ac:dyDescent="0.35">
      <c r="B13" s="7" t="s">
        <v>92</v>
      </c>
      <c r="C13" s="7"/>
      <c r="D13" s="9">
        <v>128</v>
      </c>
      <c r="E13" s="8">
        <v>7</v>
      </c>
    </row>
    <row r="14" spans="2:7" ht="14" customHeight="1" x14ac:dyDescent="0.35">
      <c r="B14" s="7" t="s">
        <v>93</v>
      </c>
      <c r="C14" s="7"/>
      <c r="D14" s="9">
        <v>-9889</v>
      </c>
      <c r="E14" s="8">
        <v>-275</v>
      </c>
    </row>
    <row r="15" spans="2:7" ht="14" customHeight="1" x14ac:dyDescent="0.35">
      <c r="B15" s="7" t="s">
        <v>94</v>
      </c>
      <c r="C15" s="7"/>
      <c r="D15" s="9">
        <v>-9692</v>
      </c>
      <c r="E15" s="8">
        <v>-1851</v>
      </c>
    </row>
    <row r="16" spans="2:7" ht="14" customHeight="1" x14ac:dyDescent="0.35">
      <c r="B16" s="7" t="s">
        <v>95</v>
      </c>
      <c r="C16" s="7"/>
      <c r="D16" s="9">
        <v>-24</v>
      </c>
      <c r="E16" s="8">
        <v>-54</v>
      </c>
    </row>
    <row r="17" spans="2:7" ht="14" customHeight="1" x14ac:dyDescent="0.35">
      <c r="B17" s="7" t="s">
        <v>96</v>
      </c>
      <c r="C17" s="7"/>
      <c r="D17" s="9">
        <v>18</v>
      </c>
      <c r="E17" s="8">
        <v>2390</v>
      </c>
    </row>
    <row r="18" spans="2:7" ht="14" customHeight="1" x14ac:dyDescent="0.35">
      <c r="B18" s="7" t="s">
        <v>97</v>
      </c>
      <c r="C18" s="7"/>
      <c r="D18" s="28">
        <v>-76</v>
      </c>
      <c r="E18" s="29">
        <v>-513</v>
      </c>
    </row>
    <row r="19" spans="2:7" ht="14" customHeight="1" x14ac:dyDescent="0.35">
      <c r="B19" s="7" t="s">
        <v>98</v>
      </c>
      <c r="C19" s="7"/>
      <c r="D19" s="9">
        <v>-174361</v>
      </c>
      <c r="E19" s="8">
        <v>-137381</v>
      </c>
    </row>
    <row r="20" spans="2:7" ht="14" customHeight="1" x14ac:dyDescent="0.35">
      <c r="B20" s="7" t="s">
        <v>99</v>
      </c>
      <c r="C20" s="7"/>
      <c r="D20" s="9">
        <v>175958</v>
      </c>
      <c r="E20" s="8">
        <v>135547</v>
      </c>
    </row>
    <row r="21" spans="2:7" ht="14" customHeight="1" thickBot="1" x14ac:dyDescent="0.4">
      <c r="B21" s="10" t="s">
        <v>100</v>
      </c>
      <c r="C21" s="10"/>
      <c r="D21" s="12">
        <v>-172</v>
      </c>
      <c r="E21" s="11">
        <v>0</v>
      </c>
    </row>
    <row r="22" spans="2:7" ht="14" customHeight="1" thickBot="1" x14ac:dyDescent="0.4">
      <c r="B22" s="4" t="s">
        <v>101</v>
      </c>
      <c r="C22" s="30"/>
      <c r="D22" s="6">
        <v>-18110</v>
      </c>
      <c r="E22" s="6">
        <v>-2130</v>
      </c>
      <c r="F22" s="33">
        <f>SUM(D13:D21)-D22</f>
        <v>0</v>
      </c>
      <c r="G22" s="33">
        <f>SUM(E13:E21)-E22</f>
        <v>0</v>
      </c>
    </row>
    <row r="23" spans="2:7" ht="14" customHeight="1" x14ac:dyDescent="0.35">
      <c r="B23" s="7" t="s">
        <v>4</v>
      </c>
      <c r="C23" s="7"/>
      <c r="D23" s="9"/>
      <c r="E23" s="8"/>
    </row>
    <row r="24" spans="2:7" ht="14" customHeight="1" x14ac:dyDescent="0.35">
      <c r="B24" s="20" t="s">
        <v>102</v>
      </c>
      <c r="C24" s="7"/>
      <c r="D24" s="9"/>
      <c r="E24" s="8"/>
    </row>
    <row r="25" spans="2:7" ht="14" customHeight="1" x14ac:dyDescent="0.35">
      <c r="B25" s="7" t="s">
        <v>103</v>
      </c>
      <c r="C25" s="7"/>
      <c r="D25" s="9">
        <v>0</v>
      </c>
      <c r="E25" s="8">
        <v>18525</v>
      </c>
    </row>
    <row r="26" spans="2:7" ht="14" customHeight="1" x14ac:dyDescent="0.35">
      <c r="B26" s="7" t="s">
        <v>104</v>
      </c>
      <c r="C26" s="7"/>
      <c r="D26" s="9">
        <v>-69954</v>
      </c>
      <c r="E26" s="8">
        <v>-20189</v>
      </c>
    </row>
    <row r="27" spans="2:7" ht="14" customHeight="1" x14ac:dyDescent="0.35">
      <c r="B27" s="7" t="s">
        <v>105</v>
      </c>
      <c r="C27" s="7"/>
      <c r="D27" s="9">
        <v>-1341</v>
      </c>
      <c r="E27" s="8">
        <v>-1428</v>
      </c>
    </row>
    <row r="28" spans="2:7" ht="14" customHeight="1" x14ac:dyDescent="0.35">
      <c r="B28" s="7" t="s">
        <v>106</v>
      </c>
      <c r="C28" s="7"/>
      <c r="D28" s="9">
        <v>0</v>
      </c>
      <c r="E28" s="8">
        <v>-340</v>
      </c>
    </row>
    <row r="29" spans="2:7" ht="14" customHeight="1" thickBot="1" x14ac:dyDescent="0.4">
      <c r="B29" s="7" t="s">
        <v>107</v>
      </c>
      <c r="C29" s="7"/>
      <c r="D29" s="9">
        <v>0</v>
      </c>
      <c r="E29" s="8">
        <v>0</v>
      </c>
    </row>
    <row r="30" spans="2:7" ht="14" customHeight="1" thickBot="1" x14ac:dyDescent="0.4">
      <c r="B30" s="17" t="s">
        <v>108</v>
      </c>
      <c r="C30" s="31"/>
      <c r="D30" s="19">
        <v>-71295</v>
      </c>
      <c r="E30" s="18">
        <v>-3432</v>
      </c>
      <c r="F30" s="33">
        <f>SUM(D25:D29)-D30</f>
        <v>0</v>
      </c>
      <c r="G30" s="33">
        <f>SUM(E25:E29)-E30</f>
        <v>0</v>
      </c>
    </row>
    <row r="31" spans="2:7" ht="14" customHeight="1" x14ac:dyDescent="0.35">
      <c r="B31" s="20" t="s">
        <v>109</v>
      </c>
      <c r="C31" s="7"/>
      <c r="D31" s="14">
        <v>4601</v>
      </c>
      <c r="E31" s="13">
        <v>-231</v>
      </c>
      <c r="F31" s="33">
        <f>D30+D22+D10-D31</f>
        <v>0</v>
      </c>
      <c r="G31" s="33">
        <f>E30+E22+E10-E31</f>
        <v>0</v>
      </c>
    </row>
    <row r="32" spans="2:7" ht="14" customHeight="1" x14ac:dyDescent="0.35">
      <c r="B32" s="20" t="s">
        <v>4</v>
      </c>
      <c r="C32" s="20"/>
      <c r="D32" s="14"/>
      <c r="E32" s="13"/>
    </row>
    <row r="33" spans="2:7" ht="14" customHeight="1" x14ac:dyDescent="0.35">
      <c r="B33" s="7" t="s">
        <v>110</v>
      </c>
      <c r="C33" s="7">
        <v>20</v>
      </c>
      <c r="D33" s="9">
        <v>3300</v>
      </c>
      <c r="E33" s="8">
        <v>2638</v>
      </c>
    </row>
    <row r="34" spans="2:7" ht="14" customHeight="1" thickBot="1" x14ac:dyDescent="0.4">
      <c r="B34" s="7" t="s">
        <v>111</v>
      </c>
      <c r="C34" s="7">
        <v>20</v>
      </c>
      <c r="D34" s="9">
        <v>121</v>
      </c>
      <c r="E34" s="8">
        <v>0</v>
      </c>
    </row>
    <row r="35" spans="2:7" ht="14" customHeight="1" thickBot="1" x14ac:dyDescent="0.4">
      <c r="B35" s="22" t="s">
        <v>131</v>
      </c>
      <c r="C35" s="32">
        <v>20</v>
      </c>
      <c r="D35" s="24">
        <v>8022</v>
      </c>
      <c r="E35" s="23">
        <v>2407</v>
      </c>
      <c r="F35" s="33">
        <f>SUM(D31:D34)-D35</f>
        <v>0</v>
      </c>
      <c r="G35" s="33">
        <f>SUM(E31:E34)-E35</f>
        <v>0</v>
      </c>
    </row>
    <row r="36" spans="2:7" ht="14" customHeight="1" thickTop="1" x14ac:dyDescent="0.35"/>
  </sheetData>
  <mergeCells count="2">
    <mergeCell ref="B3:B4"/>
    <mergeCell ref="C3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3"/>
  <sheetViews>
    <sheetView showGridLines="0" tabSelected="1" zoomScale="70" zoomScaleNormal="70" workbookViewId="0">
      <selection activeCell="P12" sqref="P12"/>
    </sheetView>
  </sheetViews>
  <sheetFormatPr defaultRowHeight="14" customHeight="1" x14ac:dyDescent="0.35"/>
  <cols>
    <col min="1" max="1" width="8.7265625" style="1"/>
    <col min="2" max="2" width="74.26953125" style="1" bestFit="1" customWidth="1"/>
    <col min="3" max="4" width="8.7265625" style="1"/>
    <col min="5" max="5" width="12.90625" style="1" customWidth="1"/>
    <col min="6" max="6" width="13.26953125" style="1" customWidth="1"/>
    <col min="7" max="7" width="12.453125" style="1" customWidth="1"/>
    <col min="8" max="8" width="8.7265625" style="1"/>
    <col min="9" max="9" width="11.1796875" style="1" customWidth="1"/>
    <col min="10" max="16384" width="8.7265625" style="1"/>
  </cols>
  <sheetData>
    <row r="2" spans="2:18" s="56" customFormat="1" ht="14" customHeight="1" x14ac:dyDescent="0.35"/>
    <row r="3" spans="2:18" s="53" customFormat="1" ht="40" customHeight="1" x14ac:dyDescent="0.35">
      <c r="B3" s="76" t="s">
        <v>0</v>
      </c>
      <c r="C3" s="74" t="s">
        <v>130</v>
      </c>
      <c r="D3" s="55" t="s">
        <v>112</v>
      </c>
      <c r="E3" s="55" t="s">
        <v>129</v>
      </c>
      <c r="F3" s="55" t="s">
        <v>128</v>
      </c>
      <c r="G3" s="78" t="s">
        <v>113</v>
      </c>
      <c r="H3" s="78" t="s">
        <v>114</v>
      </c>
      <c r="I3" s="74" t="s">
        <v>115</v>
      </c>
      <c r="J3" s="74" t="s">
        <v>114</v>
      </c>
    </row>
    <row r="4" spans="2:18" s="53" customFormat="1" ht="23.5" customHeight="1" thickBot="1" x14ac:dyDescent="0.4">
      <c r="B4" s="77"/>
      <c r="C4" s="75"/>
      <c r="D4" s="54" t="s">
        <v>116</v>
      </c>
      <c r="E4" s="54" t="s">
        <v>117</v>
      </c>
      <c r="F4" s="54" t="s">
        <v>118</v>
      </c>
      <c r="G4" s="75"/>
      <c r="H4" s="75"/>
      <c r="I4" s="75"/>
      <c r="J4" s="75"/>
    </row>
    <row r="5" spans="2:18" ht="14" customHeight="1" x14ac:dyDescent="0.35">
      <c r="B5" s="1" t="s">
        <v>4</v>
      </c>
      <c r="C5" s="3"/>
      <c r="D5" s="3"/>
      <c r="E5" s="3"/>
      <c r="F5" s="3"/>
      <c r="G5" s="3"/>
      <c r="H5" s="3"/>
      <c r="I5" s="3"/>
      <c r="J5" s="3"/>
    </row>
    <row r="6" spans="2:18" ht="14" customHeight="1" thickBot="1" x14ac:dyDescent="0.4">
      <c r="B6" s="4" t="s">
        <v>119</v>
      </c>
      <c r="C6" s="5">
        <v>173750</v>
      </c>
      <c r="D6" s="6">
        <v>5223</v>
      </c>
      <c r="E6" s="6">
        <v>0</v>
      </c>
      <c r="F6" s="6">
        <v>0</v>
      </c>
      <c r="G6" s="6">
        <v>89523</v>
      </c>
      <c r="H6" s="5">
        <v>268496</v>
      </c>
      <c r="I6" s="5">
        <v>18002</v>
      </c>
      <c r="J6" s="6">
        <v>286498</v>
      </c>
      <c r="R6" s="57">
        <f>SUM(H6:I6)-J6</f>
        <v>0</v>
      </c>
    </row>
    <row r="7" spans="2:18" ht="14" customHeight="1" x14ac:dyDescent="0.35">
      <c r="B7" s="7" t="s">
        <v>4</v>
      </c>
      <c r="C7" s="8"/>
      <c r="D7" s="9"/>
      <c r="E7" s="9"/>
      <c r="F7" s="9"/>
      <c r="G7" s="9"/>
      <c r="H7" s="8"/>
      <c r="I7" s="8"/>
      <c r="J7" s="9"/>
    </row>
    <row r="8" spans="2:18" ht="14" customHeight="1" x14ac:dyDescent="0.35">
      <c r="B8" s="7" t="s">
        <v>120</v>
      </c>
      <c r="C8" s="8">
        <v>0</v>
      </c>
      <c r="D8" s="9">
        <v>0</v>
      </c>
      <c r="E8" s="9">
        <v>0</v>
      </c>
      <c r="F8" s="9">
        <v>0</v>
      </c>
      <c r="G8" s="9">
        <v>114599</v>
      </c>
      <c r="H8" s="8">
        <v>114599</v>
      </c>
      <c r="I8" s="8">
        <v>1880</v>
      </c>
      <c r="J8" s="9">
        <v>116479</v>
      </c>
      <c r="P8" s="57">
        <f t="shared" ref="P8:P10" si="0">SUM(C8:G8)-H8</f>
        <v>0</v>
      </c>
      <c r="R8" s="57">
        <f>SUM(H8:I8)-J8</f>
        <v>0</v>
      </c>
    </row>
    <row r="9" spans="2:18" ht="14" customHeight="1" thickBot="1" x14ac:dyDescent="0.4">
      <c r="B9" s="10" t="s">
        <v>121</v>
      </c>
      <c r="C9" s="11">
        <v>0</v>
      </c>
      <c r="D9" s="12">
        <v>0</v>
      </c>
      <c r="E9" s="12">
        <v>0</v>
      </c>
      <c r="F9" s="12">
        <v>0</v>
      </c>
      <c r="G9" s="12">
        <v>-2268</v>
      </c>
      <c r="H9" s="11">
        <v>-2268</v>
      </c>
      <c r="I9" s="11">
        <v>0</v>
      </c>
      <c r="J9" s="12">
        <v>-2268</v>
      </c>
      <c r="P9" s="57">
        <f t="shared" si="0"/>
        <v>0</v>
      </c>
      <c r="R9" s="57">
        <f>SUM(H9:I9)-J9</f>
        <v>0</v>
      </c>
    </row>
    <row r="10" spans="2:18" ht="14" customHeight="1" thickBot="1" x14ac:dyDescent="0.4">
      <c r="B10" s="4" t="s">
        <v>122</v>
      </c>
      <c r="C10" s="13">
        <v>0</v>
      </c>
      <c r="D10" s="14">
        <v>0</v>
      </c>
      <c r="E10" s="14">
        <v>0</v>
      </c>
      <c r="F10" s="14">
        <v>0</v>
      </c>
      <c r="G10" s="14">
        <v>112331</v>
      </c>
      <c r="H10" s="13">
        <v>112331</v>
      </c>
      <c r="I10" s="13">
        <v>1880</v>
      </c>
      <c r="J10" s="14">
        <v>114211</v>
      </c>
      <c r="K10" s="57">
        <f>SUM(C8:C9)-C10</f>
        <v>0</v>
      </c>
      <c r="L10" s="57">
        <f t="shared" ref="L10:R10" si="1">SUM(D8:D9)-D10</f>
        <v>0</v>
      </c>
      <c r="M10" s="57">
        <f t="shared" si="1"/>
        <v>0</v>
      </c>
      <c r="N10" s="57">
        <f t="shared" si="1"/>
        <v>0</v>
      </c>
      <c r="O10" s="57">
        <f t="shared" si="1"/>
        <v>0</v>
      </c>
      <c r="P10" s="57">
        <f t="shared" si="0"/>
        <v>0</v>
      </c>
      <c r="Q10" s="57">
        <f t="shared" si="1"/>
        <v>0</v>
      </c>
      <c r="R10" s="57">
        <f t="shared" si="1"/>
        <v>0</v>
      </c>
    </row>
    <row r="11" spans="2:18" ht="14" customHeight="1" x14ac:dyDescent="0.35">
      <c r="B11" s="7" t="s">
        <v>4</v>
      </c>
      <c r="C11" s="15"/>
      <c r="D11" s="16"/>
      <c r="E11" s="16"/>
      <c r="F11" s="16"/>
      <c r="G11" s="16"/>
      <c r="H11" s="15"/>
      <c r="I11" s="15"/>
      <c r="J11" s="16"/>
    </row>
    <row r="12" spans="2:18" ht="14" customHeight="1" x14ac:dyDescent="0.35">
      <c r="B12" s="7" t="s">
        <v>123</v>
      </c>
      <c r="C12" s="8">
        <v>0</v>
      </c>
      <c r="D12" s="9">
        <v>0</v>
      </c>
      <c r="E12" s="9">
        <v>0</v>
      </c>
      <c r="F12" s="9">
        <v>0</v>
      </c>
      <c r="G12" s="9">
        <v>-20</v>
      </c>
      <c r="H12" s="8">
        <v>-20</v>
      </c>
      <c r="I12" s="8">
        <v>0</v>
      </c>
      <c r="J12" s="9">
        <v>-20</v>
      </c>
      <c r="P12" s="57">
        <f t="shared" ref="P12:P14" si="2">SUM(C12:G12)-H12</f>
        <v>0</v>
      </c>
      <c r="R12" s="57">
        <f t="shared" ref="R12:R13" si="3">SUM(H12:I12)-J12</f>
        <v>0</v>
      </c>
    </row>
    <row r="13" spans="2:18" ht="14" customHeight="1" thickBot="1" x14ac:dyDescent="0.4">
      <c r="B13" s="7" t="s">
        <v>124</v>
      </c>
      <c r="C13" s="8">
        <v>0</v>
      </c>
      <c r="D13" s="9">
        <v>0</v>
      </c>
      <c r="E13" s="9">
        <v>0</v>
      </c>
      <c r="F13" s="9">
        <v>0</v>
      </c>
      <c r="G13" s="9">
        <v>0</v>
      </c>
      <c r="H13" s="8">
        <v>0</v>
      </c>
      <c r="I13" s="8">
        <v>3</v>
      </c>
      <c r="J13" s="9">
        <v>3</v>
      </c>
      <c r="P13" s="57">
        <f t="shared" si="2"/>
        <v>0</v>
      </c>
      <c r="R13" s="57">
        <f t="shared" si="3"/>
        <v>0</v>
      </c>
    </row>
    <row r="14" spans="2:18" ht="14" customHeight="1" thickBot="1" x14ac:dyDescent="0.4">
      <c r="B14" s="17" t="s">
        <v>125</v>
      </c>
      <c r="C14" s="18">
        <v>173750</v>
      </c>
      <c r="D14" s="19">
        <v>5223</v>
      </c>
      <c r="E14" s="19">
        <v>0</v>
      </c>
      <c r="F14" s="19">
        <v>0</v>
      </c>
      <c r="G14" s="19">
        <v>201834</v>
      </c>
      <c r="H14" s="18">
        <v>380807</v>
      </c>
      <c r="I14" s="18">
        <v>19885</v>
      </c>
      <c r="J14" s="19">
        <v>400692</v>
      </c>
      <c r="K14" s="57">
        <f t="shared" ref="K14:R14" si="4">C10+C6+SUM(C12:C13)-C14</f>
        <v>0</v>
      </c>
      <c r="L14" s="57">
        <f t="shared" si="4"/>
        <v>0</v>
      </c>
      <c r="M14" s="57">
        <f t="shared" si="4"/>
        <v>0</v>
      </c>
      <c r="N14" s="57">
        <f t="shared" si="4"/>
        <v>0</v>
      </c>
      <c r="O14" s="57">
        <f t="shared" si="4"/>
        <v>0</v>
      </c>
      <c r="P14" s="57">
        <f t="shared" si="2"/>
        <v>0</v>
      </c>
      <c r="Q14" s="57">
        <f t="shared" si="4"/>
        <v>0</v>
      </c>
      <c r="R14" s="57">
        <f t="shared" si="4"/>
        <v>0</v>
      </c>
    </row>
    <row r="15" spans="2:18" ht="14" customHeight="1" x14ac:dyDescent="0.35">
      <c r="B15" s="7" t="s">
        <v>4</v>
      </c>
      <c r="C15" s="8"/>
      <c r="D15" s="9"/>
      <c r="E15" s="9"/>
      <c r="F15" s="9"/>
      <c r="G15" s="9"/>
      <c r="H15" s="8"/>
      <c r="I15" s="8"/>
      <c r="J15" s="9"/>
    </row>
    <row r="16" spans="2:18" ht="14" customHeight="1" x14ac:dyDescent="0.35">
      <c r="B16" s="7" t="s">
        <v>120</v>
      </c>
      <c r="C16" s="8">
        <v>0</v>
      </c>
      <c r="D16" s="9">
        <v>0</v>
      </c>
      <c r="E16" s="9">
        <v>0</v>
      </c>
      <c r="F16" s="9">
        <v>0</v>
      </c>
      <c r="G16" s="9">
        <v>112621</v>
      </c>
      <c r="H16" s="8">
        <v>112621</v>
      </c>
      <c r="I16" s="8">
        <v>1811</v>
      </c>
      <c r="J16" s="9">
        <v>114432</v>
      </c>
      <c r="P16" s="57">
        <f t="shared" ref="P16:P18" si="5">SUM(C16:G16)-H16</f>
        <v>0</v>
      </c>
      <c r="R16" s="57">
        <f t="shared" ref="R16:R18" si="6">SUM(H16:I16)-J16</f>
        <v>0</v>
      </c>
    </row>
    <row r="17" spans="2:18" ht="14" customHeight="1" thickBot="1" x14ac:dyDescent="0.4">
      <c r="B17" s="10" t="s">
        <v>121</v>
      </c>
      <c r="C17" s="11">
        <v>0</v>
      </c>
      <c r="D17" s="12">
        <v>0</v>
      </c>
      <c r="E17" s="12">
        <v>0</v>
      </c>
      <c r="F17" s="12">
        <v>0</v>
      </c>
      <c r="G17" s="12">
        <v>0</v>
      </c>
      <c r="H17" s="11">
        <v>0</v>
      </c>
      <c r="I17" s="11">
        <v>0</v>
      </c>
      <c r="J17" s="12">
        <v>0</v>
      </c>
      <c r="P17" s="57">
        <f t="shared" si="5"/>
        <v>0</v>
      </c>
      <c r="R17" s="57">
        <f t="shared" si="6"/>
        <v>0</v>
      </c>
    </row>
    <row r="18" spans="2:18" ht="14" customHeight="1" thickBot="1" x14ac:dyDescent="0.4">
      <c r="B18" s="20" t="s">
        <v>122</v>
      </c>
      <c r="C18" s="13">
        <v>0</v>
      </c>
      <c r="D18" s="14">
        <v>0</v>
      </c>
      <c r="E18" s="14">
        <v>0</v>
      </c>
      <c r="F18" s="14">
        <v>0</v>
      </c>
      <c r="G18" s="14">
        <v>112621</v>
      </c>
      <c r="H18" s="14">
        <v>112621</v>
      </c>
      <c r="I18" s="13">
        <v>1811</v>
      </c>
      <c r="J18" s="14">
        <v>114432</v>
      </c>
      <c r="K18" s="57">
        <f t="shared" ref="K18:Q18" si="7">SUM(C16:C17)-C18</f>
        <v>0</v>
      </c>
      <c r="L18" s="57">
        <f t="shared" si="7"/>
        <v>0</v>
      </c>
      <c r="M18" s="57">
        <f t="shared" si="7"/>
        <v>0</v>
      </c>
      <c r="N18" s="57">
        <f t="shared" si="7"/>
        <v>0</v>
      </c>
      <c r="O18" s="57">
        <f t="shared" si="7"/>
        <v>0</v>
      </c>
      <c r="P18" s="57">
        <f t="shared" si="5"/>
        <v>0</v>
      </c>
      <c r="Q18" s="57">
        <f t="shared" si="7"/>
        <v>0</v>
      </c>
      <c r="R18" s="57">
        <f t="shared" si="6"/>
        <v>0</v>
      </c>
    </row>
    <row r="19" spans="2:18" ht="14" customHeight="1" x14ac:dyDescent="0.35">
      <c r="B19" s="21" t="s">
        <v>4</v>
      </c>
      <c r="C19" s="15"/>
      <c r="D19" s="16"/>
      <c r="E19" s="16"/>
      <c r="F19" s="16"/>
      <c r="G19" s="16"/>
      <c r="H19" s="15"/>
      <c r="I19" s="15"/>
      <c r="J19" s="16"/>
    </row>
    <row r="20" spans="2:18" ht="14" customHeight="1" x14ac:dyDescent="0.35">
      <c r="B20" s="7"/>
      <c r="C20" s="8"/>
      <c r="D20" s="9"/>
      <c r="E20" s="9"/>
      <c r="F20" s="9"/>
      <c r="G20" s="9"/>
      <c r="H20" s="8"/>
      <c r="I20" s="8"/>
      <c r="J20" s="9"/>
    </row>
    <row r="21" spans="2:18" ht="14" customHeight="1" thickBot="1" x14ac:dyDescent="0.4">
      <c r="B21" s="7" t="s">
        <v>124</v>
      </c>
      <c r="C21" s="8">
        <v>0</v>
      </c>
      <c r="D21" s="9">
        <v>0</v>
      </c>
      <c r="E21" s="9">
        <v>0</v>
      </c>
      <c r="F21" s="9">
        <v>0</v>
      </c>
      <c r="G21" s="9">
        <v>0</v>
      </c>
      <c r="H21" s="8">
        <v>0</v>
      </c>
      <c r="I21" s="8">
        <v>0</v>
      </c>
      <c r="J21" s="14">
        <v>0</v>
      </c>
      <c r="P21" s="57">
        <f t="shared" ref="P21:P22" si="8">SUM(C21:G21)-H21</f>
        <v>0</v>
      </c>
      <c r="R21" s="57">
        <f t="shared" ref="R21" si="9">SUM(H21:I21)-J21</f>
        <v>0</v>
      </c>
    </row>
    <row r="22" spans="2:18" ht="14" customHeight="1" thickBot="1" x14ac:dyDescent="0.4">
      <c r="B22" s="22" t="s">
        <v>126</v>
      </c>
      <c r="C22" s="23">
        <v>173750</v>
      </c>
      <c r="D22" s="24">
        <v>5223</v>
      </c>
      <c r="E22" s="24">
        <v>0</v>
      </c>
      <c r="F22" s="24">
        <v>0</v>
      </c>
      <c r="G22" s="24">
        <v>314455</v>
      </c>
      <c r="H22" s="23">
        <v>493428</v>
      </c>
      <c r="I22" s="23">
        <v>21696</v>
      </c>
      <c r="J22" s="24">
        <v>515124</v>
      </c>
      <c r="K22" s="57">
        <f>C14+SUM(C18:C21)-C22</f>
        <v>0</v>
      </c>
      <c r="L22" s="57">
        <f t="shared" ref="L22:R22" si="10">D14+SUM(D18:D21)-D22</f>
        <v>0</v>
      </c>
      <c r="M22" s="57">
        <f t="shared" si="10"/>
        <v>0</v>
      </c>
      <c r="N22" s="57">
        <f t="shared" si="10"/>
        <v>0</v>
      </c>
      <c r="O22" s="57">
        <f t="shared" si="10"/>
        <v>0</v>
      </c>
      <c r="P22" s="57">
        <f t="shared" si="8"/>
        <v>0</v>
      </c>
      <c r="Q22" s="57">
        <f t="shared" si="10"/>
        <v>0</v>
      </c>
      <c r="R22" s="57">
        <f t="shared" si="10"/>
        <v>0</v>
      </c>
    </row>
    <row r="23" spans="2:18" ht="14" customHeight="1" thickTop="1" x14ac:dyDescent="0.35"/>
  </sheetData>
  <mergeCells count="6">
    <mergeCell ref="J3:J4"/>
    <mergeCell ref="B3:B4"/>
    <mergeCell ref="C3:C4"/>
    <mergeCell ref="G3:G4"/>
    <mergeCell ref="H3:H4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Отчет о совокупном доходе</vt:lpstr>
      <vt:lpstr>Отчет о фин.положении</vt:lpstr>
      <vt:lpstr>Отчет о движении ДС</vt:lpstr>
      <vt:lpstr>Отчет об изменениях в капитале</vt:lpstr>
      <vt:lpstr>'Отчет о совокупном доходе'!_Hlk12721025</vt:lpstr>
      <vt:lpstr>'Отчет о движении ДС'!OLE_LINK5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Айжан Кондубаева</dc:creator>
  <cp:lastModifiedBy>Айжан Кондубаева</cp:lastModifiedBy>
  <dcterms:created xsi:type="dcterms:W3CDTF">2021-06-29T03:39:19Z</dcterms:created>
  <dcterms:modified xsi:type="dcterms:W3CDTF">2021-07-02T05:27:53Z</dcterms:modified>
</cp:coreProperties>
</file>