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" yWindow="3705" windowWidth="15225" windowHeight="1170" activeTab="0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<sst xmlns="http://schemas.openxmlformats.org/spreadsheetml/2006/main" count="393" uniqueCount="266">
  <si>
    <t xml:space="preserve"> 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</si>
  <si>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</si>
  <si>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</si>
  <si>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</si>
  <si>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</si>
  <si>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</si>
  <si>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</si>
  <si>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</si>
  <si>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</si>
  <si>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</si>
  <si>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</si>
  <si>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</si>
  <si>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</si>
  <si>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</si>
  <si>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</si>
  <si>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</si>
  <si>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</si>
  <si>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</si>
  <si>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</si>
  <si>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</si>
  <si>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</si>
  <si>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</si>
  <si>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</si>
  <si>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</si>
  <si>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</si>
  <si>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</si>
  <si>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</si>
  <si>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</si>
  <si>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</si>
  <si>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</si>
  <si>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</si>
  <si>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</si>
  <si>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</si>
  <si>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</si>
  <si>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</si>
  <si>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</si>
  <si>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</si>
  <si>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</si>
  <si>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</si>
  <si>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</si>
  <si>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</si>
  <si>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</si>
  <si>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</si>
  <si>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</si>
  <si>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</si>
  <si>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</si>
  <si>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</si>
  <si>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</si>
  <si>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</si>
  <si>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</si>
  <si>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</si>
  <si>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</si>
  <si>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</si>
  <si>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</si>
  <si>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</si>
  <si>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</si>
  <si>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</si>
  <si>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</si>
  <si>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</si>
  <si>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</si>
  <si>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</si>
  <si>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</si>
  <si>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</si>
  <si>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</si>
  <si>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</si>
  <si>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</si>
  <si>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</si>
  <si>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</si>
  <si>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</si>
  <si>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</si>
  <si>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</si>
  <si>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</si>
  <si>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</si>
  <si>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</si>
  <si>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</si>
  <si>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</si>
  <si>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</si>
  <si>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</si>
  <si>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</si>
  <si>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</si>
  <si>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</si>
  <si>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</si>
  <si>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</si>
  <si>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</si>
  <si>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</si>
  <si>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</si>
  <si>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</si>
  <si>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</si>
  <si>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</si>
  <si>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</si>
  <si>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</si>
  <si>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</si>
  <si>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</si>
  <si>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</si>
  <si>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</si>
  <si>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</si>
  <si>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</si>
  <si>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</si>
  <si>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</si>
  <si>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</si>
  <si>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</si>
  <si>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</si>
  <si>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</si>
  <si>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</si>
  <si>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</si>
  <si>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</si>
  <si>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</si>
  <si>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</si>
  <si>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</si>
  <si>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</si>
  <si>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Эмиссионный доход</t>
  </si>
  <si>
    <t>Выкупленные собственные долевые инструменты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</si>
  <si>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</si>
  <si>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</si>
  <si>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</si>
  <si>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</si>
  <si>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</si>
  <si>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Нераспределенная прибыль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</si>
  <si>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</si>
  <si>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</si>
  <si>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</si>
  <si>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</si>
  <si>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</si>
  <si>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</si>
  <si>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</si>
  <si>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</si>
  <si>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</si>
  <si>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</si>
  <si>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</si>
  <si>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</si>
  <si>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</si>
  <si>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</si>
  <si>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</si>
  <si>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</si>
  <si>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</si>
  <si>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</si>
  <si>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</si>
  <si>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</si>
  <si>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</si>
  <si>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</si>
  <si>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</si>
  <si>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</si>
  <si>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</si>
  <si>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</si>
  <si>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</si>
  <si>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</si>
  <si>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</si>
  <si>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</si>
  <si>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</si>
  <si>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</si>
  <si>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>На начало отчетного периода</t>
  </si>
  <si>
    <t>Дополнительный оплаченный капитал</t>
  </si>
  <si>
    <t xml:space="preserve">II. ДОЛГОСРОЧНЫЕ АКТИВЫ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</si>
  <si>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</si>
  <si>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</si>
  <si>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</si>
  <si>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</si>
  <si>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</si>
  <si>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</si>
  <si>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</si>
  <si>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</si>
  <si>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</si>
  <si>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</si>
  <si>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</si>
  <si>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</si>
  <si>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</si>
  <si>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</si>
  <si>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</si>
  <si>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</si>
  <si>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</si>
  <si>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</si>
  <si>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</si>
  <si>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</si>
  <si>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</si>
  <si>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</si>
  <si>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</si>
  <si>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</si>
  <si>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</si>
  <si>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</si>
  <si>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</si>
  <si>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</si>
  <si>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</si>
  <si>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</si>
  <si>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</si>
  <si>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</si>
  <si>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</si>
  <si>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</si>
  <si>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</si>
  <si>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</si>
  <si>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</si>
  <si>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</si>
  <si>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</si>
  <si>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</si>
  <si>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</si>
  <si>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</si>
  <si>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</si>
  <si>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</si>
  <si>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</si>
  <si>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</si>
  <si>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</si>
  <si>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</si>
  <si>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</si>
  <si>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</si>
  <si>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</si>
  <si>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</si>
  <si>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</si>
  <si>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</si>
  <si>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</si>
  <si>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</si>
  <si>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</si>
  <si>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</si>
  <si>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</si>
  <si>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</si>
  <si>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</si>
  <si>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</si>
  <si>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</si>
  <si>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</si>
  <si>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</si>
  <si>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</si>
  <si>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</si>
  <si>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 совокупном доходе </t>
  </si>
  <si>
    <t xml:space="preserve">Главный бухгалтер                                              </t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</si>
  <si>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</si>
  <si>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</si>
  <si>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</si>
  <si>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</si>
  <si>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</si>
  <si>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Прочие расходы (курсовая разница)</t>
  </si>
  <si>
    <t xml:space="preserve"> -   </t>
  </si>
  <si>
    <t>Прочие доходы(расходы)</t>
  </si>
  <si>
    <t xml:space="preserve"> За 1 полугодие 2017г.</t>
  </si>
  <si>
    <t>В  том числе    3 кв 2016г.</t>
  </si>
  <si>
    <t>В  том числе   3 кв 2017г.</t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</si>
  <si>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"Kazakhmys Copper" (Казахмыс Коппер)                                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</si>
  <si>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>-   деятельность холдинговых компаний</t>
    </r>
  </si>
  <si>
    <t>В.Б.Акопов</t>
  </si>
  <si>
    <t>В.С.Хафиз</t>
  </si>
  <si>
    <t xml:space="preserve"> в тыс. тенге</t>
  </si>
  <si>
    <t>В.Б. Акопов</t>
  </si>
  <si>
    <t xml:space="preserve"> в тысячах тенге</t>
  </si>
  <si>
    <t>Председатель Правления</t>
  </si>
  <si>
    <t xml:space="preserve">Отчет о движении денежных средств </t>
  </si>
  <si>
    <r>
      <t xml:space="preserve"> Юридический адрес организации -050059,</t>
    </r>
    <r>
      <rPr>
        <b/>
        <u val="single"/>
        <sz val="11"/>
        <rFont val="Times New Roman"/>
        <family val="1"/>
      </rPr>
      <t xml:space="preserve"> г. Алматы, микрорайон Самал-2, здание 69А                                   </t>
    </r>
  </si>
  <si>
    <t>ОТЧЕТ ОБ ИЗМЕНЕНИЯХ В  КАПИТАЛЕ</t>
  </si>
  <si>
    <t>Акционерный капитал</t>
  </si>
  <si>
    <t>Резерв по  переоценке</t>
  </si>
  <si>
    <t>Нераспределен-ная прибыль</t>
  </si>
  <si>
    <t>Итого капитала</t>
  </si>
  <si>
    <t>Остаток на 31 декабря  2016 года</t>
  </si>
  <si>
    <t>Прибыль за период</t>
  </si>
  <si>
    <t>Переоценка основных средств</t>
  </si>
  <si>
    <t>Налог на прибыль, отраженный непосредственно в составе прочего совокупного дохода</t>
  </si>
  <si>
    <t>Итого совокупный доход за период</t>
  </si>
  <si>
    <t xml:space="preserve">Реализованный резерв по переоценке </t>
  </si>
  <si>
    <t>Корректировка справедливой стоимости по займам, выданным собственникам</t>
  </si>
  <si>
    <t>Дивиденды объявленные</t>
  </si>
  <si>
    <t>Остаток на  31 декабря 2017 года</t>
  </si>
  <si>
    <t>тыс.тенге</t>
  </si>
  <si>
    <t>Главный бухгалтер</t>
  </si>
  <si>
    <t>по состоянию на 30 сентября 2018 года</t>
  </si>
  <si>
    <t xml:space="preserve"> За 9 месяцев 2017г.</t>
  </si>
  <si>
    <t xml:space="preserve"> За 9 месяцев 2018г.</t>
  </si>
  <si>
    <t>по состоянию на 30 сентября  2018 года</t>
  </si>
  <si>
    <t>за год, закончившийся 30 сентября 2018 года</t>
  </si>
  <si>
    <t>Остаток на  30 сентября 2017 года</t>
  </si>
  <si>
    <t>Остаток на 30 сентября 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</si>
</sst>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[$-FC19]d\ mmmm\ yyyy\ &quot;г.&quot;"/>
    <numFmt numFmtId="190" formatCode="[=-22016305.24]&quot;(22 016 305)&quot;;General"/>
    <numFmt numFmtId="191" formatCode="[=-24737886.38]&quot;(24 738)&quot;;General"/>
    <numFmt numFmtId="192" formatCode="#,##0.0"/>
    <numFmt numFmtId="193" formatCode="[=-17765484.45]&quot;(17 765)&quot;;General"/>
  </numFmts>
  <fonts count="61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9" fontId="6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69" fontId="6" fillId="0" borderId="11" xfId="0" applyNumberFormat="1" applyFont="1" applyBorder="1" applyAlignment="1">
      <alignment horizontal="right" vertical="center" shrinkToFit="1"/>
    </xf>
    <xf numFmtId="169" fontId="6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9" fillId="0" borderId="0" xfId="0" applyFont="1" applyAlignment="1">
      <alignment vertical="center"/>
    </xf>
    <xf numFmtId="169" fontId="9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9" fontId="6" fillId="0" borderId="11" xfId="0" applyNumberFormat="1" applyFont="1" applyFill="1" applyBorder="1" applyAlignment="1">
      <alignment horizontal="right" vertical="center" shrinkToFit="1"/>
    </xf>
    <xf numFmtId="169" fontId="6" fillId="0" borderId="10" xfId="0" applyNumberFormat="1" applyFont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169" fontId="6" fillId="0" borderId="11" xfId="0" applyNumberFormat="1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 shrinkToFit="1"/>
    </xf>
    <xf numFmtId="169" fontId="6" fillId="0" borderId="14" xfId="0" applyNumberFormat="1" applyFont="1" applyBorder="1" applyAlignment="1" applyProtection="1">
      <alignment horizontal="right" vertical="center" shrinkToFit="1"/>
      <protection locked="0"/>
    </xf>
    <xf numFmtId="169" fontId="6" fillId="0" borderId="14" xfId="0" applyNumberFormat="1" applyFont="1" applyBorder="1" applyAlignment="1" applyProtection="1">
      <alignment vertical="center"/>
      <protection locked="0"/>
    </xf>
    <xf numFmtId="169" fontId="6" fillId="0" borderId="14" xfId="0" applyNumberFormat="1" applyFont="1" applyBorder="1" applyAlignment="1" applyProtection="1">
      <alignment vertical="center" shrinkToFit="1"/>
      <protection locked="0"/>
    </xf>
    <xf numFmtId="169" fontId="6" fillId="0" borderId="14" xfId="0" applyNumberFormat="1" applyFont="1" applyBorder="1" applyAlignment="1" applyProtection="1">
      <alignment horizontal="left" vertical="center" shrinkToFit="1"/>
      <protection locked="0"/>
    </xf>
    <xf numFmtId="169" fontId="6" fillId="0" borderId="14" xfId="0" applyNumberFormat="1" applyFont="1" applyBorder="1" applyAlignment="1" applyProtection="1">
      <alignment horizontal="left" vertical="center"/>
      <protection locked="0"/>
    </xf>
    <xf numFmtId="169" fontId="6" fillId="0" borderId="14" xfId="0" applyNumberFormat="1" applyFont="1" applyBorder="1" applyAlignment="1">
      <alignment vertical="center"/>
    </xf>
    <xf numFmtId="169" fontId="6" fillId="0" borderId="14" xfId="0" applyNumberFormat="1" applyFont="1" applyBorder="1" applyAlignment="1">
      <alignment vertical="center" shrinkToFit="1"/>
    </xf>
    <xf numFmtId="171" fontId="6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16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0" borderId="11" xfId="0" applyNumberFormat="1" applyFont="1" applyBorder="1" applyAlignment="1">
      <alignment horizontal="right" vertical="center" shrinkToFit="1"/>
    </xf>
    <xf numFmtId="184" fontId="6" fillId="0" borderId="11" xfId="62" applyNumberFormat="1" applyFont="1" applyBorder="1" applyAlignment="1">
      <alignment horizontal="right" vertical="center" shrinkToFit="1"/>
    </xf>
    <xf numFmtId="184" fontId="6" fillId="0" borderId="1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76" fontId="6" fillId="0" borderId="0" xfId="62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169" fontId="6" fillId="33" borderId="11" xfId="0" applyNumberFormat="1" applyFont="1" applyFill="1" applyBorder="1" applyAlignment="1">
      <alignment horizontal="right" vertical="center" shrinkToFit="1"/>
    </xf>
    <xf numFmtId="169" fontId="6" fillId="33" borderId="11" xfId="0" applyNumberFormat="1" applyFont="1" applyFill="1" applyBorder="1" applyAlignment="1">
      <alignment horizontal="center" vertical="center" shrinkToFit="1"/>
    </xf>
    <xf numFmtId="184" fontId="6" fillId="0" borderId="0" xfId="0" applyNumberFormat="1" applyFont="1" applyAlignment="1">
      <alignment/>
    </xf>
    <xf numFmtId="184" fontId="6" fillId="0" borderId="11" xfId="0" applyNumberFormat="1" applyFont="1" applyBorder="1" applyAlignment="1" applyProtection="1">
      <alignment horizontal="right" vertical="center" shrinkToFit="1"/>
      <protection locked="0"/>
    </xf>
    <xf numFmtId="184" fontId="6" fillId="0" borderId="11" xfId="0" applyNumberFormat="1" applyFont="1" applyBorder="1" applyAlignment="1" applyProtection="1">
      <alignment vertical="center"/>
      <protection locked="0"/>
    </xf>
    <xf numFmtId="184" fontId="6" fillId="0" borderId="11" xfId="0" applyNumberFormat="1" applyFont="1" applyBorder="1" applyAlignment="1" applyProtection="1">
      <alignment vertical="center" shrinkToFit="1"/>
      <protection locked="0"/>
    </xf>
    <xf numFmtId="184" fontId="6" fillId="0" borderId="11" xfId="0" applyNumberFormat="1" applyFont="1" applyBorder="1" applyAlignment="1" applyProtection="1">
      <alignment horizontal="left" vertical="center" shrinkToFit="1"/>
      <protection locked="0"/>
    </xf>
    <xf numFmtId="184" fontId="6" fillId="0" borderId="11" xfId="0" applyNumberFormat="1" applyFont="1" applyBorder="1" applyAlignment="1" applyProtection="1">
      <alignment horizontal="left" vertical="center"/>
      <protection locked="0"/>
    </xf>
    <xf numFmtId="184" fontId="6" fillId="0" borderId="11" xfId="0" applyNumberFormat="1" applyFont="1" applyBorder="1" applyAlignment="1">
      <alignment vertical="center" shrinkToFit="1"/>
    </xf>
    <xf numFmtId="188" fontId="6" fillId="0" borderId="13" xfId="0" applyNumberFormat="1" applyFont="1" applyBorder="1" applyAlignment="1">
      <alignment vertical="center" shrinkToFit="1"/>
    </xf>
    <xf numFmtId="169" fontId="6" fillId="0" borderId="0" xfId="0" applyNumberFormat="1" applyFont="1" applyBorder="1" applyAlignment="1">
      <alignment horizontal="center" vertical="center"/>
    </xf>
    <xf numFmtId="176" fontId="6" fillId="0" borderId="11" xfId="62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left" vertical="center" shrinkToFit="1"/>
      <protection locked="0"/>
    </xf>
    <xf numFmtId="4" fontId="6" fillId="0" borderId="13" xfId="62" applyNumberFormat="1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62" applyNumberFormat="1" applyFont="1" applyBorder="1" applyAlignment="1">
      <alignment vertical="center" shrinkToFit="1"/>
    </xf>
    <xf numFmtId="188" fontId="6" fillId="0" borderId="0" xfId="0" applyNumberFormat="1" applyFont="1" applyBorder="1" applyAlignment="1">
      <alignment vertical="center" shrinkToFit="1"/>
    </xf>
    <xf numFmtId="171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4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17" xfId="0" applyFont="1" applyBorder="1" applyAlignment="1">
      <alignment wrapText="1"/>
    </xf>
    <xf numFmtId="177" fontId="17" fillId="0" borderId="17" xfId="0" applyNumberFormat="1" applyFont="1" applyBorder="1" applyAlignment="1">
      <alignment vertical="top" wrapText="1"/>
    </xf>
    <xf numFmtId="177" fontId="17" fillId="0" borderId="17" xfId="0" applyNumberFormat="1" applyFont="1" applyBorder="1" applyAlignment="1">
      <alignment vertical="center" wrapText="1"/>
    </xf>
    <xf numFmtId="0" fontId="56" fillId="0" borderId="17" xfId="0" applyFont="1" applyBorder="1" applyAlignment="1">
      <alignment wrapText="1"/>
    </xf>
    <xf numFmtId="177" fontId="57" fillId="0" borderId="17" xfId="0" applyNumberFormat="1" applyFont="1" applyBorder="1" applyAlignment="1">
      <alignment vertical="center" wrapText="1"/>
    </xf>
    <xf numFmtId="0" fontId="58" fillId="0" borderId="17" xfId="0" applyFont="1" applyBorder="1" applyAlignment="1">
      <alignment vertical="top" wrapText="1"/>
    </xf>
    <xf numFmtId="177" fontId="58" fillId="0" borderId="17" xfId="0" applyNumberFormat="1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177" fontId="57" fillId="0" borderId="17" xfId="0" applyNumberFormat="1" applyFont="1" applyBorder="1" applyAlignment="1">
      <alignment vertical="top" wrapText="1"/>
    </xf>
    <xf numFmtId="177" fontId="56" fillId="0" borderId="17" xfId="0" applyNumberFormat="1" applyFont="1" applyBorder="1" applyAlignment="1">
      <alignment vertical="top" wrapText="1"/>
    </xf>
    <xf numFmtId="0" fontId="58" fillId="0" borderId="17" xfId="0" applyFont="1" applyBorder="1" applyAlignment="1">
      <alignment wrapText="1"/>
    </xf>
    <xf numFmtId="177" fontId="58" fillId="0" borderId="17" xfId="0" applyNumberFormat="1" applyFont="1" applyBorder="1" applyAlignment="1">
      <alignment vertical="center" wrapText="1"/>
    </xf>
    <xf numFmtId="177" fontId="56" fillId="0" borderId="17" xfId="0" applyNumberFormat="1" applyFont="1" applyBorder="1" applyAlignment="1">
      <alignment vertical="center" wrapText="1"/>
    </xf>
    <xf numFmtId="177" fontId="59" fillId="0" borderId="17" xfId="34" applyNumberFormat="1" applyFont="1" applyBorder="1" applyAlignment="1">
      <alignment vertical="center" wrapText="1"/>
      <protection/>
    </xf>
    <xf numFmtId="0" fontId="58" fillId="0" borderId="17" xfId="0" applyFont="1" applyBorder="1" applyAlignment="1">
      <alignment horizontal="left" vertical="top" wrapText="1"/>
    </xf>
    <xf numFmtId="177" fontId="59" fillId="0" borderId="17" xfId="34" applyNumberFormat="1" applyFont="1" applyBorder="1" applyAlignment="1">
      <alignment vertical="top" wrapText="1"/>
      <protection/>
    </xf>
    <xf numFmtId="3" fontId="58" fillId="0" borderId="17" xfId="0" applyNumberFormat="1" applyFont="1" applyBorder="1" applyAlignment="1">
      <alignment wrapText="1"/>
    </xf>
    <xf numFmtId="0" fontId="56" fillId="0" borderId="0" xfId="0" applyFont="1" applyBorder="1" applyAlignment="1">
      <alignment wrapText="1"/>
    </xf>
    <xf numFmtId="177" fontId="56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vertical="center" shrinkToFit="1"/>
    </xf>
    <xf numFmtId="184" fontId="6" fillId="0" borderId="19" xfId="0" applyNumberFormat="1" applyFont="1" applyBorder="1" applyAlignment="1">
      <alignment horizontal="right" vertical="center" shrinkToFit="1"/>
    </xf>
    <xf numFmtId="179" fontId="6" fillId="0" borderId="19" xfId="0" applyNumberFormat="1" applyFont="1" applyBorder="1" applyAlignment="1">
      <alignment horizontal="right" vertical="center" shrinkToFit="1"/>
    </xf>
    <xf numFmtId="169" fontId="6" fillId="0" borderId="20" xfId="0" applyNumberFormat="1" applyFont="1" applyBorder="1" applyAlignment="1">
      <alignment horizontal="right" vertical="center" shrinkToFit="1"/>
    </xf>
    <xf numFmtId="184" fontId="6" fillId="0" borderId="12" xfId="0" applyNumberFormat="1" applyFont="1" applyBorder="1" applyAlignment="1">
      <alignment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69" fontId="6" fillId="0" borderId="12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169" fontId="6" fillId="0" borderId="18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5" fillId="34" borderId="0" xfId="0" applyFont="1" applyFill="1" applyAlignment="1">
      <alignment horizontal="center" wrapText="1"/>
    </xf>
    <xf numFmtId="0" fontId="14" fillId="34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0" fillId="0" borderId="17" xfId="0" applyFont="1" applyBorder="1" applyAlignment="1">
      <alignment wrapText="1"/>
    </xf>
    <xf numFmtId="0" fontId="56" fillId="0" borderId="17" xfId="0" applyFont="1" applyBorder="1" applyAlignment="1">
      <alignment horizontal="center" wrapText="1"/>
    </xf>
  </cellXfs>
  <cellStyles count="51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1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1%20&#1082;&#1074;&#1072;&#1088;&#1090;&#1072;&#1083;%202018\&#1041;&#1059;&#1061;%20&#1041;&#1040;&#1051;&#1040;&#1053;&#1057;%20&#1079;&#1072;%201%20&#1082;&#1074;&#1072;&#1088;&#1090;&#1072;&#1083;%202018%20&#1075;%20%20(&#1050;&#1054;&#1053;&#1057;&#1054;&#1051;)%20&#1055;&#1069;-&#1062;&#1040;&#1058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0">
        <row r="69">
          <cell r="L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2"/>
  <sheetViews>
    <sheetView tabSelected="1" zoomScalePageLayoutView="0" workbookViewId="0" topLeftCell="A46">
      <selection activeCell="K68" sqref="K68"/>
    </sheetView>
  </sheetViews>
  <sheetFormatPr defaultColWidth="9.00390625" defaultRowHeight="12.75"/>
  <cols>
    <col min="1" max="1" width="56.00390625" style="3" customWidth="1"/>
    <col min="2" max="2" width="6.625" style="3" customWidth="1"/>
    <col min="3" max="3" width="16.875" style="3" customWidth="1"/>
    <col min="4" max="4" width="16.875" style="24" customWidth="1"/>
    <col min="5" max="5" width="13.375" style="67" bestFit="1" customWidth="1"/>
    <col min="6" max="6" width="9.125" style="67" customWidth="1"/>
    <col min="7" max="16384" width="9.125" style="3" customWidth="1"/>
  </cols>
  <sheetData>
    <row r="4" spans="1:6" s="4" customFormat="1" ht="22.5" customHeight="1">
      <c r="A4" s="142" t="s">
        <v>183</v>
      </c>
      <c r="B4" s="142"/>
      <c r="C4" s="142"/>
      <c r="D4" s="142"/>
      <c r="E4" s="68"/>
      <c r="F4" s="68"/>
    </row>
    <row r="5" spans="1:6" s="4" customFormat="1" ht="12" customHeight="1">
      <c r="A5" s="143" t="s">
        <v>262</v>
      </c>
      <c r="B5" s="143"/>
      <c r="C5" s="143"/>
      <c r="D5" s="143"/>
      <c r="E5" s="68"/>
      <c r="F5" s="68"/>
    </row>
    <row r="6" spans="1:6" s="4" customFormat="1" ht="12" customHeight="1">
      <c r="A6" s="143" t="s">
        <v>76</v>
      </c>
      <c r="B6" s="143"/>
      <c r="C6" s="143"/>
      <c r="D6" s="143"/>
      <c r="E6" s="68"/>
      <c r="F6" s="68"/>
    </row>
    <row r="7" spans="1:6" s="4" customFormat="1" ht="12" customHeight="1">
      <c r="A7" s="2"/>
      <c r="B7" s="2"/>
      <c r="C7" s="2"/>
      <c r="D7" s="5"/>
      <c r="E7" s="68"/>
      <c r="F7" s="68"/>
    </row>
    <row r="8" spans="1:11" s="40" customFormat="1" ht="15.75">
      <c r="A8" s="4" t="s">
        <v>233</v>
      </c>
      <c r="B8" s="21"/>
      <c r="C8" s="21"/>
      <c r="D8" s="21"/>
      <c r="E8" s="21"/>
      <c r="F8" s="21"/>
      <c r="G8" s="21"/>
      <c r="H8" s="21"/>
      <c r="I8" s="21"/>
      <c r="J8" s="1"/>
      <c r="K8" s="43"/>
    </row>
    <row r="9" spans="1:11" s="40" customFormat="1" ht="15.75">
      <c r="A9" s="4" t="s">
        <v>234</v>
      </c>
      <c r="B9" s="4"/>
      <c r="C9" s="4"/>
      <c r="D9" s="4"/>
      <c r="E9" s="4"/>
      <c r="F9" s="4"/>
      <c r="G9" s="4"/>
      <c r="H9" s="4"/>
      <c r="I9" s="4"/>
      <c r="J9" s="1"/>
      <c r="K9" s="43"/>
    </row>
    <row r="10" spans="1:11" s="40" customFormat="1" ht="15.75">
      <c r="A10" s="4" t="s">
        <v>194</v>
      </c>
      <c r="B10" s="4"/>
      <c r="C10" s="4"/>
      <c r="D10" s="4"/>
      <c r="E10" s="4"/>
      <c r="F10" s="4"/>
      <c r="G10" s="4"/>
      <c r="H10" s="4"/>
      <c r="I10" s="4"/>
      <c r="J10" s="1"/>
      <c r="K10" s="43"/>
    </row>
    <row r="11" spans="1:11" s="40" customFormat="1" ht="15.75">
      <c r="A11" s="4" t="s">
        <v>242</v>
      </c>
      <c r="B11" s="4"/>
      <c r="C11" s="4"/>
      <c r="D11" s="4"/>
      <c r="E11" s="4"/>
      <c r="F11" s="4"/>
      <c r="G11" s="4"/>
      <c r="H11" s="4"/>
      <c r="I11" s="4"/>
      <c r="J11" s="1"/>
      <c r="K11" s="43"/>
    </row>
    <row r="12" spans="4:6" s="4" customFormat="1" ht="4.5" customHeight="1">
      <c r="D12" s="6"/>
      <c r="E12" s="68"/>
      <c r="F12" s="68"/>
    </row>
    <row r="13" spans="1:6" s="4" customFormat="1" ht="11.25" customHeight="1">
      <c r="A13" s="144" t="s">
        <v>239</v>
      </c>
      <c r="B13" s="144"/>
      <c r="C13" s="144"/>
      <c r="D13" s="144"/>
      <c r="E13" s="68"/>
      <c r="F13" s="68"/>
    </row>
    <row r="14" spans="1:6" s="10" customFormat="1" ht="43.5" customHeight="1">
      <c r="A14" s="7" t="s">
        <v>82</v>
      </c>
      <c r="B14" s="7" t="s">
        <v>81</v>
      </c>
      <c r="C14" s="8" t="s">
        <v>80</v>
      </c>
      <c r="D14" s="9" t="s">
        <v>150</v>
      </c>
      <c r="E14" s="69"/>
      <c r="F14" s="69"/>
    </row>
    <row r="15" spans="1:6" s="4" customFormat="1" ht="13.5" customHeight="1">
      <c r="A15" s="54">
        <v>1</v>
      </c>
      <c r="B15" s="54">
        <v>2</v>
      </c>
      <c r="C15" s="54">
        <v>3</v>
      </c>
      <c r="D15" s="55">
        <v>4</v>
      </c>
      <c r="E15" s="68"/>
      <c r="F15" s="68"/>
    </row>
    <row r="16" spans="1:6" s="4" customFormat="1" ht="13.5" customHeight="1">
      <c r="A16" s="11" t="s">
        <v>77</v>
      </c>
      <c r="B16" s="11" t="s">
        <v>0</v>
      </c>
      <c r="C16" s="11"/>
      <c r="D16" s="12"/>
      <c r="E16" s="68"/>
      <c r="F16" s="68"/>
    </row>
    <row r="17" spans="1:6" s="4" customFormat="1" ht="13.5" customHeight="1">
      <c r="A17" s="11" t="s">
        <v>208</v>
      </c>
      <c r="B17" s="13" t="s">
        <v>1</v>
      </c>
      <c r="C17" s="81">
        <v>115765</v>
      </c>
      <c r="D17" s="81">
        <v>132613</v>
      </c>
      <c r="E17" s="68"/>
      <c r="F17" s="68"/>
    </row>
    <row r="18" spans="1:6" s="4" customFormat="1" ht="13.5" customHeight="1">
      <c r="A18" s="11" t="s">
        <v>78</v>
      </c>
      <c r="B18" s="13" t="s">
        <v>2</v>
      </c>
      <c r="C18" s="82">
        <v>0</v>
      </c>
      <c r="D18" s="82">
        <v>0</v>
      </c>
      <c r="E18" s="68"/>
      <c r="F18" s="68"/>
    </row>
    <row r="19" spans="1:6" s="4" customFormat="1" ht="13.5" customHeight="1">
      <c r="A19" s="11" t="s">
        <v>195</v>
      </c>
      <c r="B19" s="13" t="s">
        <v>31</v>
      </c>
      <c r="C19" s="82">
        <v>0</v>
      </c>
      <c r="D19" s="82">
        <v>0</v>
      </c>
      <c r="E19" s="68"/>
      <c r="F19" s="68"/>
    </row>
    <row r="20" spans="1:6" s="4" customFormat="1" ht="13.5" customHeight="1">
      <c r="A20" s="11" t="s">
        <v>197</v>
      </c>
      <c r="B20" s="13" t="s">
        <v>32</v>
      </c>
      <c r="C20" s="82">
        <v>0</v>
      </c>
      <c r="D20" s="82">
        <v>0</v>
      </c>
      <c r="E20" s="68"/>
      <c r="F20" s="68"/>
    </row>
    <row r="21" spans="1:6" s="4" customFormat="1" ht="13.5" customHeight="1">
      <c r="A21" s="11" t="s">
        <v>207</v>
      </c>
      <c r="B21" s="13" t="s">
        <v>33</v>
      </c>
      <c r="C21" s="82">
        <v>0</v>
      </c>
      <c r="D21" s="82">
        <v>0</v>
      </c>
      <c r="E21" s="68"/>
      <c r="F21" s="68"/>
    </row>
    <row r="22" spans="1:6" s="4" customFormat="1" ht="30" customHeight="1">
      <c r="A22" s="25" t="s">
        <v>198</v>
      </c>
      <c r="B22" s="13" t="s">
        <v>34</v>
      </c>
      <c r="C22" s="82">
        <f>1466.46/1000</f>
        <v>1.46646</v>
      </c>
      <c r="D22" s="82">
        <v>1</v>
      </c>
      <c r="E22" s="68"/>
      <c r="F22" s="68"/>
    </row>
    <row r="23" spans="1:6" s="4" customFormat="1" ht="13.5" customHeight="1">
      <c r="A23" s="11" t="s">
        <v>199</v>
      </c>
      <c r="B23" s="13" t="s">
        <v>35</v>
      </c>
      <c r="C23" s="82">
        <v>0</v>
      </c>
      <c r="D23" s="82">
        <v>0</v>
      </c>
      <c r="E23" s="68"/>
      <c r="F23" s="68"/>
    </row>
    <row r="24" spans="1:6" s="4" customFormat="1" ht="13.5" customHeight="1">
      <c r="A24" s="11" t="s">
        <v>79</v>
      </c>
      <c r="B24" s="13" t="s">
        <v>153</v>
      </c>
      <c r="C24" s="82">
        <v>0</v>
      </c>
      <c r="D24" s="82">
        <v>0</v>
      </c>
      <c r="E24" s="68"/>
      <c r="F24" s="68"/>
    </row>
    <row r="25" spans="1:6" s="4" customFormat="1" ht="13.5" customHeight="1">
      <c r="A25" s="11" t="s">
        <v>196</v>
      </c>
      <c r="B25" s="13" t="s">
        <v>202</v>
      </c>
      <c r="C25" s="81">
        <v>0</v>
      </c>
      <c r="D25" s="81">
        <v>0</v>
      </c>
      <c r="E25" s="68"/>
      <c r="F25" s="68"/>
    </row>
    <row r="26" spans="1:6" s="4" customFormat="1" ht="13.5" customHeight="1">
      <c r="A26" s="11" t="s">
        <v>154</v>
      </c>
      <c r="B26" s="13" t="s">
        <v>209</v>
      </c>
      <c r="C26" s="81">
        <v>0</v>
      </c>
      <c r="D26" s="81">
        <v>0</v>
      </c>
      <c r="E26" s="68"/>
      <c r="F26" s="68"/>
    </row>
    <row r="27" spans="1:6" s="4" customFormat="1" ht="13.5" customHeight="1">
      <c r="A27" s="11" t="s">
        <v>226</v>
      </c>
      <c r="B27" s="13" t="s">
        <v>209</v>
      </c>
      <c r="C27" s="81">
        <v>1314</v>
      </c>
      <c r="D27" s="81">
        <v>0</v>
      </c>
      <c r="E27" s="68"/>
      <c r="F27" s="68"/>
    </row>
    <row r="28" spans="1:6" s="4" customFormat="1" ht="13.5" customHeight="1">
      <c r="A28" s="11" t="s">
        <v>210</v>
      </c>
      <c r="B28" s="13" t="s">
        <v>3</v>
      </c>
      <c r="C28" s="41">
        <v>0</v>
      </c>
      <c r="D28" s="53">
        <v>0</v>
      </c>
      <c r="E28" s="68"/>
      <c r="F28" s="68"/>
    </row>
    <row r="29" spans="1:6" s="4" customFormat="1" ht="13.5" customHeight="1">
      <c r="A29" s="11" t="s">
        <v>83</v>
      </c>
      <c r="B29" s="13" t="s">
        <v>84</v>
      </c>
      <c r="C29" s="41">
        <f>SUM(C17:C28)</f>
        <v>117080.46646</v>
      </c>
      <c r="D29" s="41">
        <f>SUM(D17:D28)</f>
        <v>132614</v>
      </c>
      <c r="E29" s="68"/>
      <c r="F29" s="68"/>
    </row>
    <row r="30" spans="1:6" s="4" customFormat="1" ht="13.5" customHeight="1">
      <c r="A30" s="11"/>
      <c r="B30" s="13"/>
      <c r="C30" s="41"/>
      <c r="D30" s="41"/>
      <c r="E30" s="68"/>
      <c r="F30" s="68"/>
    </row>
    <row r="31" spans="1:6" s="4" customFormat="1" ht="13.5" customHeight="1">
      <c r="A31" s="11" t="s">
        <v>152</v>
      </c>
      <c r="B31" s="11" t="s">
        <v>0</v>
      </c>
      <c r="C31" s="41"/>
      <c r="D31" s="41"/>
      <c r="E31" s="68"/>
      <c r="F31" s="68"/>
    </row>
    <row r="32" spans="1:6" s="4" customFormat="1" ht="13.5" customHeight="1">
      <c r="A32" s="11" t="s">
        <v>85</v>
      </c>
      <c r="B32" s="13" t="s">
        <v>3</v>
      </c>
      <c r="C32" s="41">
        <v>0</v>
      </c>
      <c r="D32" s="41">
        <v>0</v>
      </c>
      <c r="E32" s="68"/>
      <c r="F32" s="68"/>
    </row>
    <row r="33" spans="1:6" s="4" customFormat="1" ht="13.5" customHeight="1">
      <c r="A33" s="11" t="s">
        <v>92</v>
      </c>
      <c r="B33" s="13" t="s">
        <v>36</v>
      </c>
      <c r="C33" s="41">
        <v>0</v>
      </c>
      <c r="D33" s="41">
        <v>0</v>
      </c>
      <c r="E33" s="68"/>
      <c r="F33" s="68"/>
    </row>
    <row r="34" spans="1:6" s="4" customFormat="1" ht="13.5" customHeight="1">
      <c r="A34" s="11" t="s">
        <v>224</v>
      </c>
      <c r="B34" s="13" t="s">
        <v>36</v>
      </c>
      <c r="C34" s="41">
        <v>0</v>
      </c>
      <c r="D34" s="41">
        <v>0</v>
      </c>
      <c r="E34" s="68"/>
      <c r="F34" s="68"/>
    </row>
    <row r="35" spans="1:6" s="4" customFormat="1" ht="13.5" customHeight="1">
      <c r="A35" s="11" t="s">
        <v>86</v>
      </c>
      <c r="B35" s="13" t="s">
        <v>37</v>
      </c>
      <c r="C35" s="41">
        <v>0</v>
      </c>
      <c r="D35" s="41">
        <v>0</v>
      </c>
      <c r="E35" s="68"/>
      <c r="F35" s="68"/>
    </row>
    <row r="36" spans="1:6" s="4" customFormat="1" ht="13.5" customHeight="1">
      <c r="A36" s="11" t="s">
        <v>87</v>
      </c>
      <c r="B36" s="13" t="s">
        <v>38</v>
      </c>
      <c r="C36" s="41">
        <v>0</v>
      </c>
      <c r="D36" s="41">
        <v>0</v>
      </c>
      <c r="E36" s="68"/>
      <c r="F36" s="68"/>
    </row>
    <row r="37" spans="1:6" s="4" customFormat="1" ht="13.5" customHeight="1">
      <c r="A37" s="11" t="s">
        <v>88</v>
      </c>
      <c r="B37" s="13" t="s">
        <v>39</v>
      </c>
      <c r="C37" s="41">
        <v>363</v>
      </c>
      <c r="D37" s="41">
        <v>384</v>
      </c>
      <c r="E37" s="68"/>
      <c r="F37" s="68"/>
    </row>
    <row r="38" spans="1:6" s="4" customFormat="1" ht="13.5" customHeight="1">
      <c r="A38" s="11" t="s">
        <v>116</v>
      </c>
      <c r="B38" s="13" t="s">
        <v>40</v>
      </c>
      <c r="C38" s="41">
        <v>0</v>
      </c>
      <c r="D38" s="41">
        <v>0</v>
      </c>
      <c r="E38" s="68"/>
      <c r="F38" s="68"/>
    </row>
    <row r="39" spans="1:6" s="4" customFormat="1" ht="13.5" customHeight="1">
      <c r="A39" s="11" t="s">
        <v>89</v>
      </c>
      <c r="B39" s="13" t="s">
        <v>157</v>
      </c>
      <c r="C39" s="41">
        <v>0</v>
      </c>
      <c r="D39" s="41">
        <v>0</v>
      </c>
      <c r="E39" s="68"/>
      <c r="F39" s="68"/>
    </row>
    <row r="40" spans="1:6" s="4" customFormat="1" ht="13.5" customHeight="1">
      <c r="A40" s="11" t="s">
        <v>90</v>
      </c>
      <c r="B40" s="13" t="s">
        <v>187</v>
      </c>
      <c r="C40" s="41">
        <v>0</v>
      </c>
      <c r="D40" s="41">
        <v>0</v>
      </c>
      <c r="E40" s="68"/>
      <c r="F40" s="68"/>
    </row>
    <row r="41" spans="1:6" s="4" customFormat="1" ht="13.5" customHeight="1">
      <c r="A41" s="11" t="s">
        <v>91</v>
      </c>
      <c r="B41" s="13" t="s">
        <v>188</v>
      </c>
      <c r="C41" s="41">
        <v>0</v>
      </c>
      <c r="D41" s="41">
        <v>0</v>
      </c>
      <c r="E41" s="68"/>
      <c r="F41" s="68"/>
    </row>
    <row r="42" spans="1:6" s="4" customFormat="1" ht="13.5" customHeight="1">
      <c r="A42" s="11" t="s">
        <v>92</v>
      </c>
      <c r="B42" s="13" t="s">
        <v>189</v>
      </c>
      <c r="C42" s="50">
        <v>0</v>
      </c>
      <c r="D42" s="50">
        <v>0</v>
      </c>
      <c r="E42" s="68"/>
      <c r="F42" s="68"/>
    </row>
    <row r="43" spans="1:6" s="4" customFormat="1" ht="13.5" customHeight="1">
      <c r="A43" s="11" t="s">
        <v>206</v>
      </c>
      <c r="B43" s="13" t="s">
        <v>4</v>
      </c>
      <c r="C43" s="41">
        <v>0</v>
      </c>
      <c r="D43" s="41">
        <v>0</v>
      </c>
      <c r="E43" s="68"/>
      <c r="F43" s="68"/>
    </row>
    <row r="44" spans="1:6" s="4" customFormat="1" ht="13.5" customHeight="1">
      <c r="A44" s="11" t="s">
        <v>93</v>
      </c>
      <c r="B44" s="15">
        <v>200</v>
      </c>
      <c r="C44" s="41">
        <f>SUM(C32:C43)</f>
        <v>363</v>
      </c>
      <c r="D44" s="41">
        <f>SUM(D32:D43)</f>
        <v>384</v>
      </c>
      <c r="E44" s="68"/>
      <c r="F44" s="68"/>
    </row>
    <row r="45" spans="1:6" s="4" customFormat="1" ht="13.5" customHeight="1">
      <c r="A45" s="11" t="s">
        <v>0</v>
      </c>
      <c r="B45" s="15" t="s">
        <v>0</v>
      </c>
      <c r="C45" s="41"/>
      <c r="D45" s="41"/>
      <c r="E45" s="68"/>
      <c r="F45" s="68"/>
    </row>
    <row r="46" spans="1:6" s="4" customFormat="1" ht="13.5" customHeight="1">
      <c r="A46" s="16" t="s">
        <v>94</v>
      </c>
      <c r="B46" s="17" t="s">
        <v>0</v>
      </c>
      <c r="C46" s="51">
        <f>C44+C29</f>
        <v>117443.46646</v>
      </c>
      <c r="D46" s="51">
        <f>D44+D29</f>
        <v>132998</v>
      </c>
      <c r="E46" s="68"/>
      <c r="F46" s="68"/>
    </row>
    <row r="47" spans="1:6" s="4" customFormat="1" ht="43.5" customHeight="1">
      <c r="A47" s="7" t="s">
        <v>95</v>
      </c>
      <c r="B47" s="7" t="s">
        <v>81</v>
      </c>
      <c r="C47" s="8" t="str">
        <f>C14</f>
        <v>На конец отчетного периода</v>
      </c>
      <c r="D47" s="8" t="str">
        <f>D14</f>
        <v>На начало отчетного периода</v>
      </c>
      <c r="E47" s="68"/>
      <c r="F47" s="68"/>
    </row>
    <row r="48" spans="1:6" s="4" customFormat="1" ht="13.5" customHeight="1">
      <c r="A48" s="54">
        <v>1</v>
      </c>
      <c r="B48" s="54">
        <v>2</v>
      </c>
      <c r="C48" s="54">
        <v>3</v>
      </c>
      <c r="D48" s="54">
        <v>3</v>
      </c>
      <c r="E48" s="68"/>
      <c r="F48" s="68"/>
    </row>
    <row r="49" spans="1:6" s="4" customFormat="1" ht="11.25" customHeight="1">
      <c r="A49" s="16"/>
      <c r="B49" s="17"/>
      <c r="C49" s="17"/>
      <c r="D49" s="17"/>
      <c r="E49" s="68"/>
      <c r="F49" s="68"/>
    </row>
    <row r="50" spans="1:6" s="4" customFormat="1" ht="13.5" customHeight="1">
      <c r="A50" s="16" t="s">
        <v>96</v>
      </c>
      <c r="B50" s="128"/>
      <c r="C50" s="128"/>
      <c r="D50" s="128"/>
      <c r="E50" s="68"/>
      <c r="F50" s="68"/>
    </row>
    <row r="51" spans="1:6" s="4" customFormat="1" ht="13.5" customHeight="1">
      <c r="A51" s="16" t="s">
        <v>217</v>
      </c>
      <c r="B51" s="128" t="s">
        <v>5</v>
      </c>
      <c r="C51" s="51">
        <f>'[1]ОФП'!$L$69</f>
        <v>0</v>
      </c>
      <c r="D51" s="51">
        <v>0</v>
      </c>
      <c r="E51" s="68"/>
      <c r="F51" s="68"/>
    </row>
    <row r="52" spans="1:6" s="4" customFormat="1" ht="13.5" customHeight="1">
      <c r="A52" s="16" t="s">
        <v>218</v>
      </c>
      <c r="B52" s="128" t="s">
        <v>100</v>
      </c>
      <c r="C52" s="51">
        <v>0</v>
      </c>
      <c r="D52" s="51">
        <v>0</v>
      </c>
      <c r="E52" s="68"/>
      <c r="F52" s="68"/>
    </row>
    <row r="53" spans="1:6" s="4" customFormat="1" ht="13.5" customHeight="1">
      <c r="A53" s="16" t="s">
        <v>204</v>
      </c>
      <c r="B53" s="128" t="s">
        <v>101</v>
      </c>
      <c r="C53" s="51">
        <v>397</v>
      </c>
      <c r="D53" s="51">
        <v>346</v>
      </c>
      <c r="E53" s="68"/>
      <c r="F53" s="68"/>
    </row>
    <row r="54" spans="1:6" s="4" customFormat="1" ht="13.5" customHeight="1">
      <c r="A54" s="16" t="s">
        <v>205</v>
      </c>
      <c r="B54" s="128" t="s">
        <v>102</v>
      </c>
      <c r="C54" s="51">
        <v>0</v>
      </c>
      <c r="D54" s="51">
        <v>0</v>
      </c>
      <c r="E54" s="68"/>
      <c r="F54" s="68"/>
    </row>
    <row r="55" spans="1:6" s="4" customFormat="1" ht="13.5" customHeight="1">
      <c r="A55" s="16" t="s">
        <v>200</v>
      </c>
      <c r="B55" s="128" t="s">
        <v>103</v>
      </c>
      <c r="C55" s="51">
        <v>1784</v>
      </c>
      <c r="D55" s="51">
        <v>1767</v>
      </c>
      <c r="E55" s="68"/>
      <c r="F55" s="68"/>
    </row>
    <row r="56" spans="1:6" s="4" customFormat="1" ht="13.5" customHeight="1">
      <c r="A56" s="16" t="s">
        <v>97</v>
      </c>
      <c r="B56" s="128" t="s">
        <v>104</v>
      </c>
      <c r="C56" s="51">
        <v>0</v>
      </c>
      <c r="D56" s="51">
        <v>0</v>
      </c>
      <c r="E56" s="68"/>
      <c r="F56" s="68"/>
    </row>
    <row r="57" spans="1:6" s="4" customFormat="1" ht="13.5" customHeight="1">
      <c r="A57" s="16" t="s">
        <v>201</v>
      </c>
      <c r="B57" s="128" t="s">
        <v>203</v>
      </c>
      <c r="C57" s="51">
        <v>0</v>
      </c>
      <c r="D57" s="51">
        <v>0</v>
      </c>
      <c r="E57" s="68"/>
      <c r="F57" s="68"/>
    </row>
    <row r="58" spans="1:6" s="4" customFormat="1" ht="13.5" customHeight="1">
      <c r="A58" s="16" t="s">
        <v>98</v>
      </c>
      <c r="B58" s="128" t="s">
        <v>219</v>
      </c>
      <c r="C58" s="51">
        <v>0</v>
      </c>
      <c r="D58" s="51">
        <v>0</v>
      </c>
      <c r="E58" s="68"/>
      <c r="F58" s="68"/>
    </row>
    <row r="59" spans="1:6" s="4" customFormat="1" ht="13.5" customHeight="1">
      <c r="A59" s="16" t="s">
        <v>99</v>
      </c>
      <c r="B59" s="128" t="s">
        <v>105</v>
      </c>
      <c r="C59" s="51">
        <f>SUM(C51:C58)</f>
        <v>2181</v>
      </c>
      <c r="D59" s="51">
        <f>SUM(D51:D58)</f>
        <v>2113</v>
      </c>
      <c r="E59" s="68"/>
      <c r="F59" s="68"/>
    </row>
    <row r="60" spans="1:6" s="4" customFormat="1" ht="13.5" customHeight="1">
      <c r="A60" s="16"/>
      <c r="B60" s="128"/>
      <c r="C60" s="129"/>
      <c r="D60" s="129"/>
      <c r="E60" s="68"/>
      <c r="F60" s="68"/>
    </row>
    <row r="61" spans="1:6" s="4" customFormat="1" ht="13.5" customHeight="1">
      <c r="A61" s="16" t="s">
        <v>25</v>
      </c>
      <c r="B61" s="128" t="s">
        <v>0</v>
      </c>
      <c r="C61" s="130"/>
      <c r="D61" s="130"/>
      <c r="E61" s="68"/>
      <c r="F61" s="68"/>
    </row>
    <row r="62" spans="1:6" s="4" customFormat="1" ht="13.5" customHeight="1">
      <c r="A62" s="16" t="s">
        <v>213</v>
      </c>
      <c r="B62" s="128" t="s">
        <v>6</v>
      </c>
      <c r="C62" s="51">
        <v>0</v>
      </c>
      <c r="D62" s="51">
        <v>0</v>
      </c>
      <c r="E62" s="68"/>
      <c r="F62" s="68"/>
    </row>
    <row r="63" spans="1:6" s="4" customFormat="1" ht="13.5" customHeight="1">
      <c r="A63" s="16" t="s">
        <v>214</v>
      </c>
      <c r="B63" s="128" t="s">
        <v>7</v>
      </c>
      <c r="C63" s="51">
        <v>0</v>
      </c>
      <c r="D63" s="51">
        <v>0</v>
      </c>
      <c r="E63" s="68"/>
      <c r="F63" s="68"/>
    </row>
    <row r="64" spans="1:6" s="4" customFormat="1" ht="13.5" customHeight="1">
      <c r="A64" s="16" t="s">
        <v>106</v>
      </c>
      <c r="B64" s="128" t="s">
        <v>8</v>
      </c>
      <c r="C64" s="51">
        <v>0</v>
      </c>
      <c r="D64" s="51">
        <v>0</v>
      </c>
      <c r="E64" s="68"/>
      <c r="F64" s="68"/>
    </row>
    <row r="65" spans="1:6" s="4" customFormat="1" ht="13.5" customHeight="1">
      <c r="A65" s="16" t="s">
        <v>215</v>
      </c>
      <c r="B65" s="128" t="s">
        <v>9</v>
      </c>
      <c r="C65" s="51">
        <v>0</v>
      </c>
      <c r="D65" s="51">
        <v>0</v>
      </c>
      <c r="E65" s="68"/>
      <c r="F65" s="68"/>
    </row>
    <row r="66" spans="1:6" s="4" customFormat="1" ht="13.5" customHeight="1">
      <c r="A66" s="16" t="s">
        <v>107</v>
      </c>
      <c r="B66" s="128" t="s">
        <v>10</v>
      </c>
      <c r="C66" s="51">
        <v>0</v>
      </c>
      <c r="D66" s="51">
        <v>0</v>
      </c>
      <c r="E66" s="68"/>
      <c r="F66" s="68"/>
    </row>
    <row r="67" spans="1:6" s="4" customFormat="1" ht="13.5" customHeight="1">
      <c r="A67" s="16" t="s">
        <v>216</v>
      </c>
      <c r="B67" s="128" t="s">
        <v>11</v>
      </c>
      <c r="C67" s="51">
        <v>0</v>
      </c>
      <c r="D67" s="51">
        <v>0</v>
      </c>
      <c r="E67" s="68"/>
      <c r="F67" s="68"/>
    </row>
    <row r="68" spans="1:6" s="4" customFormat="1" ht="13.5" customHeight="1">
      <c r="A68" s="16" t="s">
        <v>225</v>
      </c>
      <c r="B68" s="128" t="s">
        <v>12</v>
      </c>
      <c r="C68" s="51">
        <v>0</v>
      </c>
      <c r="D68" s="51">
        <v>0</v>
      </c>
      <c r="E68" s="68"/>
      <c r="F68" s="68"/>
    </row>
    <row r="69" spans="1:6" s="4" customFormat="1" ht="13.5" customHeight="1">
      <c r="A69" s="16" t="s">
        <v>108</v>
      </c>
      <c r="B69" s="17">
        <v>400</v>
      </c>
      <c r="C69" s="51">
        <f>SUM(C62:C68)</f>
        <v>0</v>
      </c>
      <c r="D69" s="51">
        <f>SUM(D62:D68)</f>
        <v>0</v>
      </c>
      <c r="E69" s="68"/>
      <c r="F69" s="68"/>
    </row>
    <row r="70" spans="1:6" s="4" customFormat="1" ht="13.5" customHeight="1">
      <c r="A70" s="16"/>
      <c r="B70" s="17"/>
      <c r="C70" s="130"/>
      <c r="D70" s="130"/>
      <c r="E70" s="68"/>
      <c r="F70" s="68"/>
    </row>
    <row r="71" spans="1:6" s="4" customFormat="1" ht="13.5" customHeight="1">
      <c r="A71" s="16" t="s">
        <v>109</v>
      </c>
      <c r="B71" s="17" t="s">
        <v>0</v>
      </c>
      <c r="C71" s="130"/>
      <c r="D71" s="130"/>
      <c r="E71" s="68"/>
      <c r="F71" s="68"/>
    </row>
    <row r="72" spans="1:6" s="4" customFormat="1" ht="13.5" customHeight="1">
      <c r="A72" s="16" t="s">
        <v>211</v>
      </c>
      <c r="B72" s="128" t="s">
        <v>13</v>
      </c>
      <c r="C72" s="51">
        <v>140000</v>
      </c>
      <c r="D72" s="51">
        <v>140000</v>
      </c>
      <c r="E72" s="68"/>
      <c r="F72" s="68"/>
    </row>
    <row r="73" spans="1:6" s="4" customFormat="1" ht="13.5" customHeight="1">
      <c r="A73" s="16" t="s">
        <v>151</v>
      </c>
      <c r="B73" s="128" t="s">
        <v>42</v>
      </c>
      <c r="C73" s="51">
        <v>0</v>
      </c>
      <c r="D73" s="51">
        <v>0</v>
      </c>
      <c r="E73" s="68"/>
      <c r="F73" s="68"/>
    </row>
    <row r="74" spans="1:6" s="4" customFormat="1" ht="13.5" customHeight="1">
      <c r="A74" s="16" t="s">
        <v>110</v>
      </c>
      <c r="B74" s="128" t="s">
        <v>43</v>
      </c>
      <c r="C74" s="130">
        <v>0</v>
      </c>
      <c r="D74" s="130">
        <v>0</v>
      </c>
      <c r="E74" s="68"/>
      <c r="F74" s="68"/>
    </row>
    <row r="75" spans="1:6" s="4" customFormat="1" ht="13.5" customHeight="1">
      <c r="A75" s="16" t="s">
        <v>111</v>
      </c>
      <c r="B75" s="128" t="s">
        <v>44</v>
      </c>
      <c r="C75" s="130">
        <v>0</v>
      </c>
      <c r="D75" s="130">
        <v>0</v>
      </c>
      <c r="E75" s="68"/>
      <c r="F75" s="68"/>
    </row>
    <row r="76" spans="1:6" s="4" customFormat="1" ht="13.5" customHeight="1">
      <c r="A76" s="16" t="s">
        <v>212</v>
      </c>
      <c r="B76" s="128" t="s">
        <v>45</v>
      </c>
      <c r="C76" s="51">
        <v>0</v>
      </c>
      <c r="D76" s="51">
        <v>0</v>
      </c>
      <c r="E76" s="66">
        <f>C76-D76</f>
        <v>0</v>
      </c>
      <c r="F76" s="68"/>
    </row>
    <row r="77" spans="1:6" s="4" customFormat="1" ht="13.5" customHeight="1">
      <c r="A77" s="16" t="s">
        <v>117</v>
      </c>
      <c r="B77" s="128" t="s">
        <v>46</v>
      </c>
      <c r="C77" s="51">
        <v>-24738</v>
      </c>
      <c r="D77" s="51">
        <v>-9115</v>
      </c>
      <c r="E77" s="66">
        <f>C77-D77-'ф2'!C33+E76</f>
        <v>0</v>
      </c>
      <c r="F77" s="68"/>
    </row>
    <row r="78" spans="1:6" s="4" customFormat="1" ht="13.5" customHeight="1">
      <c r="A78" s="16" t="s">
        <v>75</v>
      </c>
      <c r="B78" s="128" t="s">
        <v>47</v>
      </c>
      <c r="C78" s="51">
        <v>0</v>
      </c>
      <c r="D78" s="51">
        <v>0</v>
      </c>
      <c r="E78" s="68"/>
      <c r="F78" s="68"/>
    </row>
    <row r="79" spans="1:6" s="4" customFormat="1" ht="13.5" customHeight="1">
      <c r="A79" s="16" t="s">
        <v>112</v>
      </c>
      <c r="B79" s="128" t="s">
        <v>114</v>
      </c>
      <c r="C79" s="51">
        <f>SUM(C72:C78)</f>
        <v>115262</v>
      </c>
      <c r="D79" s="51">
        <f>SUM(D72:D78)</f>
        <v>130885</v>
      </c>
      <c r="E79" s="68"/>
      <c r="F79" s="68"/>
    </row>
    <row r="80" spans="1:6" s="4" customFormat="1" ht="13.5" customHeight="1">
      <c r="A80" s="16" t="s">
        <v>113</v>
      </c>
      <c r="B80" s="17" t="s">
        <v>0</v>
      </c>
      <c r="C80" s="51">
        <f>C59+C69+C79</f>
        <v>117443</v>
      </c>
      <c r="D80" s="51">
        <f>D59+D69+D79</f>
        <v>132998</v>
      </c>
      <c r="E80" s="66">
        <f>C46-C80</f>
        <v>0.4664599999960046</v>
      </c>
      <c r="F80" s="66">
        <f>D46-D80</f>
        <v>0</v>
      </c>
    </row>
    <row r="81" spans="4:6" s="4" customFormat="1" ht="14.25">
      <c r="D81" s="18"/>
      <c r="E81" s="68"/>
      <c r="F81" s="68"/>
    </row>
    <row r="82" spans="1:6" s="4" customFormat="1" ht="28.5">
      <c r="A82" s="19" t="s">
        <v>193</v>
      </c>
      <c r="B82" s="20"/>
      <c r="C82" s="52">
        <f>(C80-C40-C59-C69)/28000000*1000</f>
        <v>4.1165</v>
      </c>
      <c r="D82" s="52">
        <f>(D80-D40-D59-D69)/28000000*1000</f>
        <v>4.674464285714286</v>
      </c>
      <c r="E82" s="68"/>
      <c r="F82" s="68"/>
    </row>
    <row r="83" spans="1:6" s="4" customFormat="1" ht="14.25">
      <c r="A83" s="19"/>
      <c r="B83" s="20"/>
      <c r="C83" s="20"/>
      <c r="D83" s="18"/>
      <c r="E83" s="68"/>
      <c r="F83" s="68"/>
    </row>
    <row r="84" spans="1:6" s="4" customFormat="1" ht="12" customHeight="1">
      <c r="A84" s="21" t="s">
        <v>0</v>
      </c>
      <c r="B84" s="20"/>
      <c r="C84" s="76"/>
      <c r="D84" s="22"/>
      <c r="E84" s="68"/>
      <c r="F84" s="68"/>
    </row>
    <row r="85" spans="1:6" s="4" customFormat="1" ht="12" customHeight="1">
      <c r="A85" s="21" t="s">
        <v>240</v>
      </c>
      <c r="B85" s="20"/>
      <c r="C85" s="20"/>
      <c r="D85" s="22" t="s">
        <v>235</v>
      </c>
      <c r="E85" s="68"/>
      <c r="F85" s="68"/>
    </row>
    <row r="86" spans="1:6" s="4" customFormat="1" ht="12" customHeight="1">
      <c r="A86" s="21"/>
      <c r="B86" s="20"/>
      <c r="C86" s="20"/>
      <c r="D86" s="22"/>
      <c r="E86" s="68"/>
      <c r="F86" s="68"/>
    </row>
    <row r="87" spans="1:6" s="4" customFormat="1" ht="12" customHeight="1">
      <c r="A87" s="21"/>
      <c r="B87" s="20"/>
      <c r="C87" s="91"/>
      <c r="D87" s="22"/>
      <c r="E87" s="68"/>
      <c r="F87" s="68"/>
    </row>
    <row r="88" spans="1:6" s="4" customFormat="1" ht="12" customHeight="1">
      <c r="A88" s="21" t="s">
        <v>221</v>
      </c>
      <c r="B88" s="20"/>
      <c r="C88" s="20"/>
      <c r="D88" s="23" t="s">
        <v>236</v>
      </c>
      <c r="E88" s="68"/>
      <c r="F88" s="68"/>
    </row>
    <row r="89" spans="1:6" s="4" customFormat="1" ht="12" customHeight="1">
      <c r="A89" s="21" t="s">
        <v>0</v>
      </c>
      <c r="B89" s="20"/>
      <c r="C89" s="20"/>
      <c r="D89" s="22"/>
      <c r="E89" s="68"/>
      <c r="F89" s="68"/>
    </row>
    <row r="90" spans="1:6" s="4" customFormat="1" ht="12" customHeight="1">
      <c r="A90" s="21"/>
      <c r="B90" s="20"/>
      <c r="C90" s="20"/>
      <c r="D90" s="22"/>
      <c r="E90" s="68"/>
      <c r="F90" s="68"/>
    </row>
    <row r="91" spans="2:6" s="4" customFormat="1" ht="12" customHeight="1">
      <c r="B91" s="2"/>
      <c r="C91" s="2"/>
      <c r="D91" s="6"/>
      <c r="E91" s="68"/>
      <c r="F91" s="68"/>
    </row>
    <row r="92" spans="1:6" s="4" customFormat="1" ht="12" customHeight="1">
      <c r="A92" s="4" t="s">
        <v>115</v>
      </c>
      <c r="B92" s="2"/>
      <c r="C92" s="2"/>
      <c r="D92" s="6"/>
      <c r="E92" s="68"/>
      <c r="F92" s="68"/>
    </row>
    <row r="93" spans="2:6" s="4" customFormat="1" ht="12" customHeight="1">
      <c r="B93" s="2"/>
      <c r="C93" s="2"/>
      <c r="D93" s="6"/>
      <c r="E93" s="68"/>
      <c r="F93" s="68"/>
    </row>
    <row r="94" spans="1:6" s="4" customFormat="1" ht="12" customHeight="1">
      <c r="A94" s="44"/>
      <c r="B94" s="44"/>
      <c r="C94" s="44"/>
      <c r="D94" s="45"/>
      <c r="E94" s="68"/>
      <c r="F94" s="68"/>
    </row>
    <row r="95" spans="1:6" s="4" customFormat="1" ht="12" customHeight="1">
      <c r="A95" s="44"/>
      <c r="B95" s="44"/>
      <c r="C95" s="44"/>
      <c r="D95" s="45"/>
      <c r="E95" s="68"/>
      <c r="F95" s="68"/>
    </row>
    <row r="96" spans="1:6" s="4" customFormat="1" ht="12" customHeight="1">
      <c r="A96" s="44"/>
      <c r="B96" s="44"/>
      <c r="C96" s="44"/>
      <c r="D96" s="45"/>
      <c r="E96" s="68"/>
      <c r="F96" s="68"/>
    </row>
    <row r="97" spans="1:6" s="4" customFormat="1" ht="12" customHeight="1">
      <c r="A97" s="44"/>
      <c r="B97" s="44"/>
      <c r="C97" s="44"/>
      <c r="D97" s="45"/>
      <c r="E97" s="68"/>
      <c r="F97" s="68"/>
    </row>
    <row r="98" spans="1:6" s="4" customFormat="1" ht="12" customHeight="1">
      <c r="A98" s="44"/>
      <c r="B98" s="44"/>
      <c r="C98" s="44"/>
      <c r="D98" s="45"/>
      <c r="E98" s="68"/>
      <c r="F98" s="68"/>
    </row>
    <row r="99" spans="1:6" s="4" customFormat="1" ht="12" customHeight="1">
      <c r="A99" s="44"/>
      <c r="B99" s="44"/>
      <c r="C99" s="44"/>
      <c r="D99" s="45"/>
      <c r="E99" s="68"/>
      <c r="F99" s="68"/>
    </row>
    <row r="100" spans="4:6" s="4" customFormat="1" ht="12" customHeight="1">
      <c r="D100" s="6"/>
      <c r="E100" s="68"/>
      <c r="F100" s="68"/>
    </row>
    <row r="101" spans="4:6" s="4" customFormat="1" ht="12" customHeight="1">
      <c r="D101" s="6"/>
      <c r="E101" s="68"/>
      <c r="F101" s="68"/>
    </row>
    <row r="102" spans="4:6" s="4" customFormat="1" ht="12" customHeight="1">
      <c r="D102" s="6"/>
      <c r="E102" s="68"/>
      <c r="F102" s="68"/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4">
    <mergeCell ref="A4:D4"/>
    <mergeCell ref="A5:D5"/>
    <mergeCell ref="A13:D13"/>
    <mergeCell ref="A6:D6"/>
  </mergeCells>
  <printOptions/>
  <pageMargins left="0.3937007874015748" right="0" top="0.1968503937007874" bottom="0.1968503937007874" header="0.1968503937007874" footer="0.1574803149606299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9"/>
  <sheetViews>
    <sheetView zoomScalePageLayoutView="0" workbookViewId="0" topLeftCell="A16">
      <selection activeCell="F49" sqref="F49"/>
    </sheetView>
  </sheetViews>
  <sheetFormatPr defaultColWidth="9.00390625" defaultRowHeight="12.75"/>
  <cols>
    <col min="1" max="1" width="64.375" style="3" customWidth="1"/>
    <col min="2" max="2" width="4.875" style="3" customWidth="1"/>
    <col min="3" max="3" width="15.125" style="3" customWidth="1"/>
    <col min="4" max="4" width="12.00390625" style="3" hidden="1" customWidth="1"/>
    <col min="5" max="5" width="13.75390625" style="3" hidden="1" customWidth="1"/>
    <col min="6" max="6" width="13.25390625" style="3" customWidth="1"/>
    <col min="7" max="7" width="1.00390625" style="3" hidden="1" customWidth="1"/>
    <col min="8" max="8" width="11.875" style="36" bestFit="1" customWidth="1"/>
    <col min="9" max="9" width="17.625" style="3" customWidth="1"/>
    <col min="10" max="10" width="9.125" style="3" customWidth="1"/>
    <col min="11" max="11" width="17.625" style="3" customWidth="1"/>
    <col min="12" max="16384" width="9.125" style="3" customWidth="1"/>
  </cols>
  <sheetData>
    <row r="4" spans="1:6" ht="18.75">
      <c r="A4" s="146" t="s">
        <v>220</v>
      </c>
      <c r="B4" s="146"/>
      <c r="C4" s="146"/>
      <c r="D4" s="146"/>
      <c r="E4" s="146"/>
      <c r="F4" s="146"/>
    </row>
    <row r="5" spans="1:6" ht="14.25">
      <c r="A5" s="147" t="str">
        <f>ББ!A5</f>
        <v>по состоянию на 30 сентября  2018 года</v>
      </c>
      <c r="B5" s="147"/>
      <c r="C5" s="147"/>
      <c r="D5" s="147"/>
      <c r="E5" s="147"/>
      <c r="F5" s="147"/>
    </row>
    <row r="6" spans="1:6" ht="14.25">
      <c r="A6" s="147" t="s">
        <v>130</v>
      </c>
      <c r="B6" s="147"/>
      <c r="C6" s="147"/>
      <c r="D6" s="147"/>
      <c r="E6" s="147"/>
      <c r="F6" s="147"/>
    </row>
    <row r="7" spans="1:6" ht="14.25">
      <c r="A7" s="143"/>
      <c r="B7" s="143"/>
      <c r="C7" s="143"/>
      <c r="D7" s="143"/>
      <c r="E7" s="143"/>
      <c r="F7" s="143"/>
    </row>
    <row r="8" spans="1:11" s="40" customFormat="1" ht="15.75">
      <c r="A8" s="4" t="s">
        <v>233</v>
      </c>
      <c r="B8" s="21"/>
      <c r="C8" s="21"/>
      <c r="D8" s="21"/>
      <c r="E8" s="21"/>
      <c r="F8" s="21"/>
      <c r="G8" s="21"/>
      <c r="H8" s="21"/>
      <c r="I8" s="21"/>
      <c r="J8" s="1"/>
      <c r="K8" s="43"/>
    </row>
    <row r="9" spans="1:11" s="40" customFormat="1" ht="15.75">
      <c r="A9" s="4" t="s">
        <v>234</v>
      </c>
      <c r="B9" s="4"/>
      <c r="C9" s="4"/>
      <c r="D9" s="4"/>
      <c r="E9" s="4"/>
      <c r="F9" s="4"/>
      <c r="G9" s="4"/>
      <c r="H9" s="4"/>
      <c r="I9" s="4"/>
      <c r="J9" s="1"/>
      <c r="K9" s="43"/>
    </row>
    <row r="10" spans="1:11" s="40" customFormat="1" ht="15.75">
      <c r="A10" s="4" t="s">
        <v>194</v>
      </c>
      <c r="B10" s="4"/>
      <c r="C10" s="4"/>
      <c r="D10" s="4"/>
      <c r="E10" s="4"/>
      <c r="F10" s="4"/>
      <c r="G10" s="4"/>
      <c r="H10" s="4"/>
      <c r="I10" s="4"/>
      <c r="J10" s="1"/>
      <c r="K10" s="43"/>
    </row>
    <row r="11" spans="1:11" s="40" customFormat="1" ht="15.75">
      <c r="A11" s="4" t="s">
        <v>242</v>
      </c>
      <c r="B11" s="4"/>
      <c r="C11" s="4"/>
      <c r="D11" s="4"/>
      <c r="E11" s="4"/>
      <c r="F11" s="4"/>
      <c r="G11" s="4"/>
      <c r="H11" s="4"/>
      <c r="I11" s="4"/>
      <c r="J11" s="1"/>
      <c r="K11" s="43"/>
    </row>
    <row r="12" spans="1:6" ht="15.75">
      <c r="A12" s="145"/>
      <c r="B12" s="145"/>
      <c r="C12" s="145"/>
      <c r="D12" s="145"/>
      <c r="E12" s="145"/>
      <c r="F12" s="145"/>
    </row>
    <row r="13" spans="1:7" ht="14.25">
      <c r="A13" s="144" t="s">
        <v>239</v>
      </c>
      <c r="B13" s="144"/>
      <c r="C13" s="144"/>
      <c r="D13" s="144"/>
      <c r="E13" s="144"/>
      <c r="F13" s="144"/>
      <c r="G13" s="36"/>
    </row>
    <row r="14" spans="1:9" ht="44.25" customHeight="1">
      <c r="A14" s="7" t="s">
        <v>27</v>
      </c>
      <c r="B14" s="7" t="s">
        <v>29</v>
      </c>
      <c r="C14" s="7" t="s">
        <v>261</v>
      </c>
      <c r="D14" s="7" t="s">
        <v>232</v>
      </c>
      <c r="E14" s="7" t="s">
        <v>230</v>
      </c>
      <c r="F14" s="7" t="s">
        <v>260</v>
      </c>
      <c r="G14" s="7" t="s">
        <v>231</v>
      </c>
      <c r="H14" s="65"/>
      <c r="I14" s="36"/>
    </row>
    <row r="15" spans="1:9" ht="14.25">
      <c r="A15" s="27" t="s">
        <v>131</v>
      </c>
      <c r="B15" s="13" t="s">
        <v>1</v>
      </c>
      <c r="C15" s="84">
        <v>0</v>
      </c>
      <c r="D15" s="84">
        <f>C15-E15</f>
        <v>-26101343</v>
      </c>
      <c r="E15" s="84">
        <v>26101343</v>
      </c>
      <c r="F15" s="84">
        <v>0</v>
      </c>
      <c r="G15" s="84">
        <v>8074467</v>
      </c>
      <c r="H15" s="57"/>
      <c r="I15" s="79"/>
    </row>
    <row r="16" spans="1:9" ht="14.25">
      <c r="A16" s="27" t="s">
        <v>132</v>
      </c>
      <c r="B16" s="13" t="s">
        <v>3</v>
      </c>
      <c r="C16" s="84">
        <v>0</v>
      </c>
      <c r="D16" s="84">
        <f aca="true" t="shared" si="0" ref="D16:D23">C16-E16</f>
        <v>-16279908</v>
      </c>
      <c r="E16" s="84">
        <v>16279908</v>
      </c>
      <c r="F16" s="84">
        <v>0</v>
      </c>
      <c r="G16" s="84">
        <v>6838010</v>
      </c>
      <c r="H16" s="57"/>
      <c r="I16" s="79"/>
    </row>
    <row r="17" spans="1:9" ht="14.25">
      <c r="A17" s="27" t="s">
        <v>166</v>
      </c>
      <c r="B17" s="13" t="s">
        <v>4</v>
      </c>
      <c r="C17" s="84">
        <f>C15-C16</f>
        <v>0</v>
      </c>
      <c r="D17" s="84">
        <f>D15-D16</f>
        <v>-9821435</v>
      </c>
      <c r="E17" s="84">
        <f>E15-E16</f>
        <v>9821435</v>
      </c>
      <c r="F17" s="84">
        <v>0</v>
      </c>
      <c r="G17" s="84">
        <v>1236457</v>
      </c>
      <c r="H17" s="57"/>
      <c r="I17" s="79"/>
    </row>
    <row r="18" spans="1:9" ht="14.25">
      <c r="A18" s="27" t="s">
        <v>133</v>
      </c>
      <c r="B18" s="13" t="s">
        <v>6</v>
      </c>
      <c r="C18" s="84">
        <v>540</v>
      </c>
      <c r="D18" s="84">
        <f t="shared" si="0"/>
        <v>-159305</v>
      </c>
      <c r="E18" s="84">
        <v>159845</v>
      </c>
      <c r="F18" s="84">
        <v>3308</v>
      </c>
      <c r="G18" s="84">
        <v>15726</v>
      </c>
      <c r="H18" s="57"/>
      <c r="I18" s="79"/>
    </row>
    <row r="19" spans="1:9" ht="14.25">
      <c r="A19" s="27" t="s">
        <v>229</v>
      </c>
      <c r="B19" s="13" t="s">
        <v>13</v>
      </c>
      <c r="C19" s="84">
        <v>9422</v>
      </c>
      <c r="D19" s="84">
        <f t="shared" si="0"/>
        <v>-280765</v>
      </c>
      <c r="E19" s="84">
        <f>598318-308131</f>
        <v>290187</v>
      </c>
      <c r="F19" s="84">
        <v>9384</v>
      </c>
      <c r="G19" s="84">
        <v>107845</v>
      </c>
      <c r="H19" s="57"/>
      <c r="I19" s="79"/>
    </row>
    <row r="20" spans="1:9" ht="14.25">
      <c r="A20" s="27" t="s">
        <v>134</v>
      </c>
      <c r="B20" s="13" t="s">
        <v>14</v>
      </c>
      <c r="C20" s="84">
        <v>0</v>
      </c>
      <c r="D20" s="84">
        <f t="shared" si="0"/>
        <v>-337411</v>
      </c>
      <c r="E20" s="84">
        <v>337411</v>
      </c>
      <c r="F20" s="84">
        <v>0</v>
      </c>
      <c r="G20" s="84">
        <v>153296</v>
      </c>
      <c r="H20" s="57"/>
      <c r="I20" s="79"/>
    </row>
    <row r="21" spans="1:9" ht="14.25">
      <c r="A21" s="27" t="s">
        <v>135</v>
      </c>
      <c r="B21" s="13" t="s">
        <v>15</v>
      </c>
      <c r="C21" s="84">
        <v>22553</v>
      </c>
      <c r="D21" s="84">
        <f t="shared" si="0"/>
        <v>-1665387</v>
      </c>
      <c r="E21" s="84">
        <v>1687940</v>
      </c>
      <c r="F21" s="84">
        <v>5359</v>
      </c>
      <c r="G21" s="84">
        <v>733799</v>
      </c>
      <c r="H21" s="57"/>
      <c r="I21" s="79"/>
    </row>
    <row r="22" spans="1:9" ht="14.25">
      <c r="A22" s="27" t="s">
        <v>136</v>
      </c>
      <c r="B22" s="13" t="s">
        <v>20</v>
      </c>
      <c r="C22" s="84">
        <v>0</v>
      </c>
      <c r="D22" s="84">
        <f t="shared" si="0"/>
        <v>-1359476</v>
      </c>
      <c r="E22" s="84">
        <v>1359476</v>
      </c>
      <c r="F22" s="84">
        <v>0</v>
      </c>
      <c r="G22" s="84">
        <v>696763</v>
      </c>
      <c r="H22" s="57"/>
      <c r="I22" s="79"/>
    </row>
    <row r="23" spans="1:9" ht="14.25">
      <c r="A23" s="27" t="s">
        <v>227</v>
      </c>
      <c r="B23" s="13" t="s">
        <v>26</v>
      </c>
      <c r="C23" s="84">
        <v>2951</v>
      </c>
      <c r="D23" s="84">
        <f t="shared" si="0"/>
        <v>674522</v>
      </c>
      <c r="E23" s="84">
        <v>-671571</v>
      </c>
      <c r="F23" s="84">
        <v>8543</v>
      </c>
      <c r="G23" s="84">
        <v>-239668</v>
      </c>
      <c r="H23" s="57"/>
      <c r="I23" s="79"/>
    </row>
    <row r="24" spans="1:9" ht="28.5">
      <c r="A24" s="25" t="s">
        <v>137</v>
      </c>
      <c r="B24" s="13" t="s">
        <v>84</v>
      </c>
      <c r="C24" s="85"/>
      <c r="D24" s="84">
        <f aca="true" t="shared" si="1" ref="D24:D32">C24-E24</f>
        <v>0</v>
      </c>
      <c r="E24" s="85"/>
      <c r="F24" s="85"/>
      <c r="G24" s="84">
        <v>0</v>
      </c>
      <c r="H24" s="58"/>
      <c r="I24" s="79"/>
    </row>
    <row r="25" spans="1:9" ht="45" customHeight="1">
      <c r="A25" s="25" t="s">
        <v>167</v>
      </c>
      <c r="B25" s="26" t="s">
        <v>118</v>
      </c>
      <c r="C25" s="86">
        <f>C17+C18+C19-C20-C21-C22-C23+C24</f>
        <v>-15542</v>
      </c>
      <c r="D25" s="86">
        <f>D17+D18+D19-D20-D21-D22-D23+D24</f>
        <v>-7573753</v>
      </c>
      <c r="E25" s="86">
        <f>E17+E18+E19-E20-E21-E22-E23+E24</f>
        <v>7558211</v>
      </c>
      <c r="F25" s="86">
        <f>F17+F18+F19-F20-F21-F22-F23+F24</f>
        <v>-1210</v>
      </c>
      <c r="G25" s="86">
        <f>G17+G18+G19-G20-G21-G22-G23+G24</f>
        <v>15838</v>
      </c>
      <c r="H25" s="59"/>
      <c r="I25" s="79"/>
    </row>
    <row r="26" spans="1:9" ht="14.25">
      <c r="A26" s="27" t="s">
        <v>168</v>
      </c>
      <c r="B26" s="13" t="s">
        <v>119</v>
      </c>
      <c r="C26" s="85">
        <v>0</v>
      </c>
      <c r="D26" s="84">
        <f t="shared" si="1"/>
        <v>0</v>
      </c>
      <c r="E26" s="85">
        <v>0</v>
      </c>
      <c r="F26" s="85">
        <v>0</v>
      </c>
      <c r="G26" s="84">
        <v>0</v>
      </c>
      <c r="H26" s="58"/>
      <c r="I26" s="79"/>
    </row>
    <row r="27" spans="1:9" ht="14.25">
      <c r="A27" s="27" t="s">
        <v>169</v>
      </c>
      <c r="B27" s="13" t="s">
        <v>120</v>
      </c>
      <c r="C27" s="86">
        <f>C25+C26</f>
        <v>-15542</v>
      </c>
      <c r="D27" s="86">
        <f>D25+D26</f>
        <v>-7573753</v>
      </c>
      <c r="E27" s="86">
        <f>E25+E26</f>
        <v>7558211</v>
      </c>
      <c r="F27" s="86">
        <f>F25+F26</f>
        <v>-1210</v>
      </c>
      <c r="G27" s="86">
        <f>G25+G26</f>
        <v>15838</v>
      </c>
      <c r="H27" s="59"/>
      <c r="I27" s="79"/>
    </row>
    <row r="28" spans="1:9" ht="14.25">
      <c r="A28" s="27" t="s">
        <v>28</v>
      </c>
      <c r="B28" s="13" t="s">
        <v>121</v>
      </c>
      <c r="C28" s="86">
        <v>81</v>
      </c>
      <c r="D28" s="84">
        <f t="shared" si="1"/>
        <v>-670222</v>
      </c>
      <c r="E28" s="86">
        <v>670303</v>
      </c>
      <c r="F28" s="86">
        <v>496</v>
      </c>
      <c r="G28" s="84">
        <v>29</v>
      </c>
      <c r="H28" s="59"/>
      <c r="I28" s="79"/>
    </row>
    <row r="29" spans="1:9" ht="14.25">
      <c r="A29" s="25" t="s">
        <v>170</v>
      </c>
      <c r="B29" s="26" t="s">
        <v>122</v>
      </c>
      <c r="C29" s="86">
        <f>C27-C28</f>
        <v>-15623</v>
      </c>
      <c r="D29" s="86">
        <f>D27-D28</f>
        <v>-6903531</v>
      </c>
      <c r="E29" s="86">
        <f>E27-E28</f>
        <v>6887908</v>
      </c>
      <c r="F29" s="86">
        <f>F27-F28</f>
        <v>-1706</v>
      </c>
      <c r="G29" s="84">
        <v>15809</v>
      </c>
      <c r="H29" s="59"/>
      <c r="I29" s="79"/>
    </row>
    <row r="30" spans="1:9" ht="14.25">
      <c r="A30" s="25" t="s">
        <v>173</v>
      </c>
      <c r="B30" s="26"/>
      <c r="C30" s="85"/>
      <c r="D30" s="84">
        <f t="shared" si="1"/>
        <v>0</v>
      </c>
      <c r="E30" s="85"/>
      <c r="F30" s="85"/>
      <c r="G30" s="84">
        <v>0</v>
      </c>
      <c r="H30" s="58"/>
      <c r="I30" s="79"/>
    </row>
    <row r="31" spans="1:9" ht="14.25">
      <c r="A31" s="25" t="s">
        <v>155</v>
      </c>
      <c r="B31" s="26" t="s">
        <v>123</v>
      </c>
      <c r="C31" s="87">
        <f>C29-C32</f>
        <v>-15623</v>
      </c>
      <c r="D31" s="87">
        <f>D29-D32</f>
        <v>-6903531</v>
      </c>
      <c r="E31" s="87">
        <f>E29-E32</f>
        <v>6887908</v>
      </c>
      <c r="F31" s="87">
        <f>F29-F32</f>
        <v>-1706</v>
      </c>
      <c r="G31" s="84">
        <v>15809</v>
      </c>
      <c r="H31" s="60"/>
      <c r="I31" s="79"/>
    </row>
    <row r="32" spans="1:9" ht="14.25">
      <c r="A32" s="27" t="s">
        <v>156</v>
      </c>
      <c r="B32" s="13" t="s">
        <v>124</v>
      </c>
      <c r="C32" s="88">
        <v>0</v>
      </c>
      <c r="D32" s="84">
        <f t="shared" si="1"/>
        <v>0</v>
      </c>
      <c r="E32" s="88">
        <v>0</v>
      </c>
      <c r="F32" s="88">
        <v>0</v>
      </c>
      <c r="G32" s="84">
        <v>0</v>
      </c>
      <c r="H32" s="61"/>
      <c r="I32" s="79"/>
    </row>
    <row r="33" spans="1:9" ht="14.25">
      <c r="A33" s="27" t="s">
        <v>171</v>
      </c>
      <c r="B33" s="13" t="s">
        <v>125</v>
      </c>
      <c r="C33" s="86">
        <f>C31+C32</f>
        <v>-15623</v>
      </c>
      <c r="D33" s="86">
        <f>D31+D32</f>
        <v>-6903531</v>
      </c>
      <c r="E33" s="86">
        <f>E31+E32</f>
        <v>6887908</v>
      </c>
      <c r="F33" s="86">
        <f>F31+F32</f>
        <v>-1706</v>
      </c>
      <c r="G33" s="84">
        <v>15809</v>
      </c>
      <c r="H33" s="59"/>
      <c r="I33" s="79"/>
    </row>
    <row r="34" spans="1:9" ht="14.25">
      <c r="A34" s="27" t="s">
        <v>172</v>
      </c>
      <c r="B34" s="13" t="s">
        <v>126</v>
      </c>
      <c r="C34" s="77"/>
      <c r="D34" s="77"/>
      <c r="E34" s="77"/>
      <c r="F34" s="77"/>
      <c r="G34" s="92"/>
      <c r="H34" s="62"/>
      <c r="I34" s="79"/>
    </row>
    <row r="35" spans="1:9" ht="14.25">
      <c r="A35" s="27" t="s">
        <v>160</v>
      </c>
      <c r="B35" s="13"/>
      <c r="C35" s="77"/>
      <c r="D35" s="77"/>
      <c r="E35" s="77"/>
      <c r="F35" s="77"/>
      <c r="G35" s="92"/>
      <c r="H35" s="62"/>
      <c r="I35" s="79"/>
    </row>
    <row r="36" spans="1:9" ht="28.5">
      <c r="A36" s="30" t="s">
        <v>161</v>
      </c>
      <c r="B36" s="13" t="s">
        <v>127</v>
      </c>
      <c r="C36" s="77">
        <v>0</v>
      </c>
      <c r="D36" s="77"/>
      <c r="E36" s="77">
        <v>0</v>
      </c>
      <c r="F36" s="77">
        <v>0</v>
      </c>
      <c r="G36" s="92"/>
      <c r="H36" s="62"/>
      <c r="I36" s="79"/>
    </row>
    <row r="37" spans="1:9" ht="14.25">
      <c r="A37" s="30" t="s">
        <v>162</v>
      </c>
      <c r="B37" s="13" t="s">
        <v>174</v>
      </c>
      <c r="C37" s="77">
        <v>0</v>
      </c>
      <c r="D37" s="77"/>
      <c r="E37" s="77">
        <v>0</v>
      </c>
      <c r="F37" s="77">
        <v>0</v>
      </c>
      <c r="G37" s="92"/>
      <c r="H37" s="62"/>
      <c r="I37" s="79"/>
    </row>
    <row r="38" spans="1:9" ht="28.5">
      <c r="A38" s="30" t="s">
        <v>163</v>
      </c>
      <c r="B38" s="13" t="s">
        <v>175</v>
      </c>
      <c r="C38" s="77">
        <v>0</v>
      </c>
      <c r="D38" s="77"/>
      <c r="E38" s="77">
        <v>0</v>
      </c>
      <c r="F38" s="77">
        <v>0</v>
      </c>
      <c r="G38" s="92"/>
      <c r="H38" s="62"/>
      <c r="I38" s="79"/>
    </row>
    <row r="39" spans="1:9" ht="14.25">
      <c r="A39" s="30" t="s">
        <v>164</v>
      </c>
      <c r="B39" s="13" t="s">
        <v>176</v>
      </c>
      <c r="C39" s="77">
        <v>0</v>
      </c>
      <c r="D39" s="77"/>
      <c r="E39" s="77">
        <v>0</v>
      </c>
      <c r="F39" s="77">
        <v>0</v>
      </c>
      <c r="G39" s="92"/>
      <c r="H39" s="62"/>
      <c r="I39" s="79"/>
    </row>
    <row r="40" spans="1:9" ht="28.5">
      <c r="A40" s="30" t="s">
        <v>191</v>
      </c>
      <c r="B40" s="13" t="s">
        <v>177</v>
      </c>
      <c r="C40" s="77">
        <f>SUM(C36:C39)</f>
        <v>0</v>
      </c>
      <c r="D40" s="77"/>
      <c r="E40" s="77">
        <f>SUM(E36:E39)</f>
        <v>0</v>
      </c>
      <c r="F40" s="77">
        <v>0</v>
      </c>
      <c r="G40" s="92"/>
      <c r="H40" s="62"/>
      <c r="I40" s="79"/>
    </row>
    <row r="41" spans="1:9" ht="14.25">
      <c r="A41" s="27" t="s">
        <v>165</v>
      </c>
      <c r="B41" s="13"/>
      <c r="C41" s="77"/>
      <c r="D41" s="77"/>
      <c r="E41" s="77"/>
      <c r="F41" s="77"/>
      <c r="G41" s="92"/>
      <c r="H41" s="62"/>
      <c r="I41" s="79"/>
    </row>
    <row r="42" spans="1:9" ht="14.25">
      <c r="A42" s="27" t="s">
        <v>184</v>
      </c>
      <c r="B42" s="13" t="s">
        <v>178</v>
      </c>
      <c r="C42" s="77">
        <f>C40-C43</f>
        <v>0</v>
      </c>
      <c r="D42" s="77"/>
      <c r="E42" s="77">
        <f>E40-E43</f>
        <v>0</v>
      </c>
      <c r="F42" s="77">
        <v>0</v>
      </c>
      <c r="G42" s="92"/>
      <c r="H42" s="62"/>
      <c r="I42" s="79"/>
    </row>
    <row r="43" spans="1:9" ht="14.25">
      <c r="A43" s="27" t="s">
        <v>156</v>
      </c>
      <c r="B43" s="13" t="s">
        <v>179</v>
      </c>
      <c r="C43" s="77">
        <v>0</v>
      </c>
      <c r="D43" s="77"/>
      <c r="E43" s="77">
        <v>0</v>
      </c>
      <c r="F43" s="77">
        <v>0</v>
      </c>
      <c r="G43" s="92"/>
      <c r="H43" s="62"/>
      <c r="I43" s="79"/>
    </row>
    <row r="44" spans="1:9" ht="29.25" customHeight="1">
      <c r="A44" s="30" t="s">
        <v>190</v>
      </c>
      <c r="B44" s="13" t="s">
        <v>180</v>
      </c>
      <c r="C44" s="89">
        <f>C33+C40</f>
        <v>-15623</v>
      </c>
      <c r="D44" s="89">
        <f>D33+D40</f>
        <v>-6903531</v>
      </c>
      <c r="E44" s="89">
        <f>E33+E40</f>
        <v>6887908</v>
      </c>
      <c r="F44" s="89">
        <f>F33+F40</f>
        <v>-1706</v>
      </c>
      <c r="G44" s="89">
        <v>15809</v>
      </c>
      <c r="H44" s="63"/>
      <c r="I44" s="79"/>
    </row>
    <row r="45" spans="1:9" ht="14.25">
      <c r="A45" s="27" t="s">
        <v>165</v>
      </c>
      <c r="B45" s="13"/>
      <c r="C45" s="77"/>
      <c r="D45" s="77"/>
      <c r="E45" s="77"/>
      <c r="F45" s="77"/>
      <c r="G45" s="93"/>
      <c r="H45" s="62"/>
      <c r="I45" s="79"/>
    </row>
    <row r="46" spans="1:9" ht="14.25">
      <c r="A46" s="27" t="s">
        <v>185</v>
      </c>
      <c r="B46" s="13" t="s">
        <v>181</v>
      </c>
      <c r="C46" s="89">
        <f>C31+C42</f>
        <v>-15623</v>
      </c>
      <c r="D46" s="89">
        <f>D31+D42</f>
        <v>-6903531</v>
      </c>
      <c r="E46" s="89">
        <f>E31+E42</f>
        <v>6887908</v>
      </c>
      <c r="F46" s="89">
        <f>F31+F42</f>
        <v>-1706</v>
      </c>
      <c r="G46" s="89">
        <v>15809</v>
      </c>
      <c r="H46" s="63"/>
      <c r="I46" s="79"/>
    </row>
    <row r="47" spans="1:9" ht="14.25">
      <c r="A47" s="27" t="s">
        <v>186</v>
      </c>
      <c r="B47" s="13" t="s">
        <v>182</v>
      </c>
      <c r="C47" s="92"/>
      <c r="D47" s="77"/>
      <c r="E47" s="77">
        <f>E32+E43</f>
        <v>0</v>
      </c>
      <c r="F47" s="14">
        <v>0</v>
      </c>
      <c r="G47" s="92"/>
      <c r="H47" s="62"/>
      <c r="I47" s="79"/>
    </row>
    <row r="48" spans="1:9" ht="14.25">
      <c r="A48" s="27"/>
      <c r="B48" s="13"/>
      <c r="C48" s="92"/>
      <c r="D48" s="77"/>
      <c r="E48" s="77"/>
      <c r="F48" s="14"/>
      <c r="G48" s="92"/>
      <c r="H48" s="62"/>
      <c r="I48" s="79"/>
    </row>
    <row r="49" spans="1:9" ht="14.25">
      <c r="A49" s="31" t="s">
        <v>192</v>
      </c>
      <c r="B49" s="32" t="s">
        <v>105</v>
      </c>
      <c r="C49" s="94">
        <f>(C46+C47)/28000000*1000</f>
        <v>-0.5579642857142858</v>
      </c>
      <c r="D49" s="94">
        <f>(D46+D47)/28000000*1000</f>
        <v>-246.55467857142858</v>
      </c>
      <c r="E49" s="94">
        <f>(E46+E47)/28000000*1000</f>
        <v>245.9967142857143</v>
      </c>
      <c r="F49" s="94">
        <f>(F46+F47)/28000000*1000</f>
        <v>-0.06092857142857143</v>
      </c>
      <c r="G49" s="90">
        <v>0.09486920184090299</v>
      </c>
      <c r="H49" s="64"/>
      <c r="I49" s="79"/>
    </row>
    <row r="50" spans="1:9" ht="14.25">
      <c r="A50" s="36"/>
      <c r="B50" s="97"/>
      <c r="C50" s="98"/>
      <c r="D50" s="98"/>
      <c r="E50" s="98"/>
      <c r="F50" s="98"/>
      <c r="G50" s="99"/>
      <c r="H50" s="100"/>
      <c r="I50" s="79"/>
    </row>
    <row r="51" ht="14.25">
      <c r="G51" s="36"/>
    </row>
    <row r="52" spans="1:6" ht="14.25">
      <c r="A52" s="21" t="s">
        <v>240</v>
      </c>
      <c r="B52" s="20"/>
      <c r="C52" s="96" t="s">
        <v>235</v>
      </c>
      <c r="D52" s="22"/>
      <c r="F52" s="21"/>
    </row>
    <row r="53" spans="1:6" ht="14.25">
      <c r="A53" s="21"/>
      <c r="B53" s="20"/>
      <c r="D53" s="22"/>
      <c r="E53" s="20"/>
      <c r="F53" s="21"/>
    </row>
    <row r="54" spans="2:6" ht="14.25">
      <c r="B54" s="20"/>
      <c r="D54" s="22"/>
      <c r="F54" s="21"/>
    </row>
    <row r="55" spans="1:3" ht="14.25">
      <c r="A55" s="21" t="str">
        <f>ББ!A88</f>
        <v>Главный бухгалтер                                              </v>
      </c>
      <c r="C55" s="3" t="s">
        <v>236</v>
      </c>
    </row>
    <row r="56" ht="14.25">
      <c r="A56" s="4"/>
    </row>
    <row r="59" ht="14.25">
      <c r="A59" s="4" t="s">
        <v>115</v>
      </c>
    </row>
  </sheetData>
  <sheetProtection/>
  <mergeCells count="6">
    <mergeCell ref="A12:F12"/>
    <mergeCell ref="A13:F13"/>
    <mergeCell ref="A4:F4"/>
    <mergeCell ref="A5:F5"/>
    <mergeCell ref="A6:F6"/>
    <mergeCell ref="A7:F7"/>
  </mergeCells>
  <printOptions/>
  <pageMargins left="0.8661417322834646" right="0.15748031496062992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84" zoomScaleNormal="84" zoomScalePageLayoutView="0" workbookViewId="0" topLeftCell="A1">
      <selection activeCell="C11" sqref="C11"/>
    </sheetView>
  </sheetViews>
  <sheetFormatPr defaultColWidth="9.00390625" defaultRowHeight="12.75"/>
  <cols>
    <col min="1" max="1" width="61.25390625" style="3" customWidth="1"/>
    <col min="2" max="2" width="11.25390625" style="3" customWidth="1"/>
    <col min="3" max="3" width="17.25390625" style="3" customWidth="1"/>
    <col min="4" max="4" width="17.00390625" style="29" customWidth="1"/>
    <col min="5" max="16384" width="9.125" style="3" customWidth="1"/>
  </cols>
  <sheetData>
    <row r="1" spans="1:5" ht="22.5" customHeight="1">
      <c r="A1" s="146" t="s">
        <v>241</v>
      </c>
      <c r="B1" s="146"/>
      <c r="C1" s="146"/>
      <c r="D1" s="146"/>
      <c r="E1" s="33"/>
    </row>
    <row r="2" spans="1:5" ht="14.25">
      <c r="A2" s="143" t="s">
        <v>259</v>
      </c>
      <c r="B2" s="143"/>
      <c r="C2" s="143"/>
      <c r="D2" s="143"/>
      <c r="E2" s="33"/>
    </row>
    <row r="3" spans="1:5" ht="14.25">
      <c r="A3" s="147" t="s">
        <v>128</v>
      </c>
      <c r="B3" s="147"/>
      <c r="C3" s="147"/>
      <c r="D3" s="147"/>
      <c r="E3" s="33"/>
    </row>
    <row r="4" spans="1:5" ht="14.25">
      <c r="A4" s="147" t="s">
        <v>129</v>
      </c>
      <c r="B4" s="147"/>
      <c r="C4" s="147"/>
      <c r="D4" s="147"/>
      <c r="E4" s="33"/>
    </row>
    <row r="5" spans="1:5" ht="14.25">
      <c r="A5" s="95"/>
      <c r="B5" s="95"/>
      <c r="C5" s="95"/>
      <c r="D5" s="95"/>
      <c r="E5" s="33"/>
    </row>
    <row r="6" spans="1:11" s="40" customFormat="1" ht="15.75">
      <c r="A6" s="4" t="s">
        <v>233</v>
      </c>
      <c r="B6" s="21"/>
      <c r="C6" s="21"/>
      <c r="D6" s="21"/>
      <c r="E6" s="21"/>
      <c r="F6" s="21"/>
      <c r="G6" s="21"/>
      <c r="H6" s="21"/>
      <c r="I6" s="21"/>
      <c r="J6" s="1"/>
      <c r="K6" s="43"/>
    </row>
    <row r="7" spans="1:11" s="40" customFormat="1" ht="15.75">
      <c r="A7" s="4" t="s">
        <v>234</v>
      </c>
      <c r="B7" s="4"/>
      <c r="C7" s="4"/>
      <c r="D7" s="4"/>
      <c r="E7" s="4"/>
      <c r="F7" s="4"/>
      <c r="G7" s="4"/>
      <c r="H7" s="4"/>
      <c r="I7" s="4"/>
      <c r="J7" s="1"/>
      <c r="K7" s="43"/>
    </row>
    <row r="8" spans="1:11" s="40" customFormat="1" ht="15.75">
      <c r="A8" s="4" t="s">
        <v>194</v>
      </c>
      <c r="B8" s="4"/>
      <c r="C8" s="4"/>
      <c r="D8" s="4"/>
      <c r="E8" s="4"/>
      <c r="F8" s="4"/>
      <c r="G8" s="4"/>
      <c r="H8" s="4"/>
      <c r="I8" s="4"/>
      <c r="J8" s="1"/>
      <c r="K8" s="43"/>
    </row>
    <row r="9" spans="1:11" s="40" customFormat="1" ht="15.75">
      <c r="A9" s="4" t="s">
        <v>242</v>
      </c>
      <c r="B9" s="4"/>
      <c r="C9" s="4"/>
      <c r="D9" s="4"/>
      <c r="E9" s="4"/>
      <c r="F9" s="4"/>
      <c r="G9" s="4"/>
      <c r="H9" s="4"/>
      <c r="I9" s="4"/>
      <c r="J9" s="1"/>
      <c r="K9" s="43"/>
    </row>
    <row r="10" spans="1:4" ht="12" customHeight="1">
      <c r="A10" s="148" t="s">
        <v>237</v>
      </c>
      <c r="B10" s="148"/>
      <c r="C10" s="148"/>
      <c r="D10" s="148"/>
    </row>
    <row r="11" spans="1:4" ht="29.25" customHeight="1">
      <c r="A11" s="7" t="s">
        <v>27</v>
      </c>
      <c r="B11" s="7" t="s">
        <v>29</v>
      </c>
      <c r="C11" s="7" t="s">
        <v>261</v>
      </c>
      <c r="D11" s="7" t="s">
        <v>260</v>
      </c>
    </row>
    <row r="12" spans="1:4" s="4" customFormat="1" ht="21" customHeight="1">
      <c r="A12" s="70" t="s">
        <v>30</v>
      </c>
      <c r="B12" s="71"/>
      <c r="C12" s="71"/>
      <c r="D12" s="71"/>
    </row>
    <row r="13" spans="1:4" ht="12" customHeight="1">
      <c r="A13" s="27" t="s">
        <v>70</v>
      </c>
      <c r="B13" s="34" t="s">
        <v>1</v>
      </c>
      <c r="C13" s="73">
        <f>SUM(C15:C19)</f>
        <v>7847</v>
      </c>
      <c r="D13" s="73">
        <f>SUM(D15:D19)</f>
        <v>11448</v>
      </c>
    </row>
    <row r="14" spans="1:4" ht="12" customHeight="1">
      <c r="A14" s="27" t="s">
        <v>49</v>
      </c>
      <c r="B14" s="34"/>
      <c r="C14" s="73"/>
      <c r="D14" s="73"/>
    </row>
    <row r="15" spans="1:4" ht="12" customHeight="1">
      <c r="A15" s="27" t="s">
        <v>138</v>
      </c>
      <c r="B15" s="34" t="s">
        <v>2</v>
      </c>
      <c r="C15" s="74">
        <v>0</v>
      </c>
      <c r="D15" s="74">
        <v>0</v>
      </c>
    </row>
    <row r="16" spans="1:4" ht="12" customHeight="1">
      <c r="A16" s="27" t="s">
        <v>139</v>
      </c>
      <c r="B16" s="34" t="s">
        <v>31</v>
      </c>
      <c r="C16" s="73" t="s">
        <v>228</v>
      </c>
      <c r="D16" s="73" t="s">
        <v>228</v>
      </c>
    </row>
    <row r="17" spans="1:4" ht="12" customHeight="1">
      <c r="A17" s="27" t="s">
        <v>140</v>
      </c>
      <c r="B17" s="34" t="s">
        <v>32</v>
      </c>
      <c r="C17" s="73" t="s">
        <v>228</v>
      </c>
      <c r="D17" s="73" t="s">
        <v>228</v>
      </c>
    </row>
    <row r="18" spans="1:4" ht="12" customHeight="1">
      <c r="A18" s="27" t="s">
        <v>50</v>
      </c>
      <c r="B18" s="34" t="s">
        <v>33</v>
      </c>
      <c r="C18" s="73" t="s">
        <v>228</v>
      </c>
      <c r="D18" s="73" t="s">
        <v>228</v>
      </c>
    </row>
    <row r="19" spans="1:4" ht="12" customHeight="1">
      <c r="A19" s="27" t="s">
        <v>51</v>
      </c>
      <c r="B19" s="34" t="s">
        <v>34</v>
      </c>
      <c r="C19" s="73">
        <v>7847</v>
      </c>
      <c r="D19" s="73">
        <v>11448</v>
      </c>
    </row>
    <row r="20" spans="1:4" ht="12" customHeight="1">
      <c r="A20" s="27" t="s">
        <v>71</v>
      </c>
      <c r="B20" s="34" t="s">
        <v>3</v>
      </c>
      <c r="C20" s="73">
        <f>SUM(C22:C27)</f>
        <v>24695</v>
      </c>
      <c r="D20" s="73">
        <f>SUM(D22:D27)</f>
        <v>11714</v>
      </c>
    </row>
    <row r="21" spans="1:4" ht="12" customHeight="1">
      <c r="A21" s="27" t="s">
        <v>49</v>
      </c>
      <c r="B21" s="34"/>
      <c r="C21" s="73"/>
      <c r="D21" s="73"/>
    </row>
    <row r="22" spans="1:4" ht="12" customHeight="1">
      <c r="A22" s="27" t="s">
        <v>141</v>
      </c>
      <c r="B22" s="34" t="s">
        <v>36</v>
      </c>
      <c r="C22" s="73">
        <v>1910</v>
      </c>
      <c r="D22" s="73">
        <v>1190</v>
      </c>
    </row>
    <row r="23" spans="1:4" ht="12" customHeight="1">
      <c r="A23" s="27" t="s">
        <v>52</v>
      </c>
      <c r="B23" s="34" t="s">
        <v>37</v>
      </c>
      <c r="C23" s="73">
        <v>0</v>
      </c>
      <c r="D23" s="73">
        <v>0</v>
      </c>
    </row>
    <row r="24" spans="1:4" ht="12" customHeight="1">
      <c r="A24" s="27" t="s">
        <v>53</v>
      </c>
      <c r="B24" s="34" t="s">
        <v>38</v>
      </c>
      <c r="C24" s="73">
        <v>10248</v>
      </c>
      <c r="D24" s="73">
        <v>1722</v>
      </c>
    </row>
    <row r="25" spans="1:4" ht="12" customHeight="1">
      <c r="A25" s="27" t="s">
        <v>158</v>
      </c>
      <c r="B25" s="34" t="s">
        <v>39</v>
      </c>
      <c r="C25" s="73">
        <v>0</v>
      </c>
      <c r="D25" s="73">
        <v>0</v>
      </c>
    </row>
    <row r="26" spans="1:4" ht="12" customHeight="1">
      <c r="A26" s="27" t="s">
        <v>142</v>
      </c>
      <c r="B26" s="34" t="s">
        <v>40</v>
      </c>
      <c r="C26" s="73">
        <v>1796</v>
      </c>
      <c r="D26" s="73">
        <v>493</v>
      </c>
    </row>
    <row r="27" spans="1:4" ht="12" customHeight="1">
      <c r="A27" s="27" t="s">
        <v>54</v>
      </c>
      <c r="B27" s="34" t="s">
        <v>157</v>
      </c>
      <c r="C27" s="73">
        <v>10741</v>
      </c>
      <c r="D27" s="73">
        <v>8309</v>
      </c>
    </row>
    <row r="28" spans="1:4" ht="12" customHeight="1">
      <c r="A28" s="31" t="s">
        <v>143</v>
      </c>
      <c r="B28" s="35" t="s">
        <v>4</v>
      </c>
      <c r="C28" s="75">
        <f>C13-C20</f>
        <v>-16848</v>
      </c>
      <c r="D28" s="75">
        <f>D13-D20</f>
        <v>-266</v>
      </c>
    </row>
    <row r="29" spans="1:4" s="33" customFormat="1" ht="21" customHeight="1">
      <c r="A29" s="11" t="s">
        <v>41</v>
      </c>
      <c r="B29" s="11"/>
      <c r="C29" s="77"/>
      <c r="D29" s="77"/>
    </row>
    <row r="30" spans="1:4" ht="12" customHeight="1">
      <c r="A30" s="27" t="s">
        <v>72</v>
      </c>
      <c r="B30" s="34" t="s">
        <v>6</v>
      </c>
      <c r="C30" s="73">
        <f>SUM(C31:C37)</f>
        <v>0</v>
      </c>
      <c r="D30" s="73">
        <f>SUM(D31:D37)</f>
        <v>0</v>
      </c>
    </row>
    <row r="31" spans="1:4" ht="12" customHeight="1">
      <c r="A31" s="27" t="s">
        <v>49</v>
      </c>
      <c r="B31" s="34"/>
      <c r="C31" s="73"/>
      <c r="D31" s="73"/>
    </row>
    <row r="32" spans="1:4" ht="12" customHeight="1">
      <c r="A32" s="27" t="s">
        <v>55</v>
      </c>
      <c r="B32" s="34" t="s">
        <v>7</v>
      </c>
      <c r="C32" s="73" t="s">
        <v>228</v>
      </c>
      <c r="D32" s="73" t="s">
        <v>228</v>
      </c>
    </row>
    <row r="33" spans="1:4" ht="12" customHeight="1">
      <c r="A33" s="27" t="s">
        <v>56</v>
      </c>
      <c r="B33" s="34" t="s">
        <v>8</v>
      </c>
      <c r="C33" s="73" t="s">
        <v>228</v>
      </c>
      <c r="D33" s="73" t="s">
        <v>228</v>
      </c>
    </row>
    <row r="34" spans="1:4" ht="12" customHeight="1">
      <c r="A34" s="27" t="s">
        <v>57</v>
      </c>
      <c r="B34" s="34" t="s">
        <v>9</v>
      </c>
      <c r="C34" s="73" t="s">
        <v>228</v>
      </c>
      <c r="D34" s="73" t="s">
        <v>228</v>
      </c>
    </row>
    <row r="35" spans="1:4" ht="12" customHeight="1">
      <c r="A35" s="27" t="s">
        <v>58</v>
      </c>
      <c r="B35" s="34" t="s">
        <v>10</v>
      </c>
      <c r="C35" s="73" t="s">
        <v>228</v>
      </c>
      <c r="D35" s="73" t="s">
        <v>228</v>
      </c>
    </row>
    <row r="36" spans="1:4" ht="12" customHeight="1">
      <c r="A36" s="27" t="s">
        <v>144</v>
      </c>
      <c r="B36" s="34" t="s">
        <v>11</v>
      </c>
      <c r="C36" s="73" t="s">
        <v>228</v>
      </c>
      <c r="D36" s="73" t="s">
        <v>228</v>
      </c>
    </row>
    <row r="37" spans="1:4" ht="12" customHeight="1">
      <c r="A37" s="27" t="s">
        <v>51</v>
      </c>
      <c r="B37" s="34" t="s">
        <v>12</v>
      </c>
      <c r="C37" s="73">
        <v>0</v>
      </c>
      <c r="D37" s="73">
        <v>0</v>
      </c>
    </row>
    <row r="38" spans="1:4" ht="12" customHeight="1">
      <c r="A38" s="27" t="s">
        <v>73</v>
      </c>
      <c r="B38" s="34" t="s">
        <v>13</v>
      </c>
      <c r="C38" s="73">
        <f>SUM(C40:C45)</f>
        <v>0</v>
      </c>
      <c r="D38" s="73">
        <v>0</v>
      </c>
    </row>
    <row r="39" spans="1:4" ht="12" customHeight="1">
      <c r="A39" s="27" t="s">
        <v>49</v>
      </c>
      <c r="B39" s="34"/>
      <c r="C39" s="73"/>
      <c r="D39" s="73"/>
    </row>
    <row r="40" spans="1:4" ht="12" customHeight="1">
      <c r="A40" s="27" t="s">
        <v>60</v>
      </c>
      <c r="B40" s="34" t="s">
        <v>42</v>
      </c>
      <c r="C40" s="73">
        <v>0</v>
      </c>
      <c r="D40" s="73">
        <v>0</v>
      </c>
    </row>
    <row r="41" spans="1:4" ht="12" customHeight="1">
      <c r="A41" s="27" t="s">
        <v>59</v>
      </c>
      <c r="B41" s="34" t="s">
        <v>43</v>
      </c>
      <c r="C41" s="73">
        <v>0</v>
      </c>
      <c r="D41" s="73">
        <v>0</v>
      </c>
    </row>
    <row r="42" spans="1:4" ht="12" customHeight="1">
      <c r="A42" s="27" t="s">
        <v>61</v>
      </c>
      <c r="B42" s="34" t="s">
        <v>44</v>
      </c>
      <c r="C42" s="73">
        <v>0</v>
      </c>
      <c r="D42" s="73">
        <v>0</v>
      </c>
    </row>
    <row r="43" spans="1:4" ht="12" customHeight="1">
      <c r="A43" s="27" t="s">
        <v>62</v>
      </c>
      <c r="B43" s="34" t="s">
        <v>45</v>
      </c>
      <c r="C43" s="73" t="s">
        <v>228</v>
      </c>
      <c r="D43" s="73" t="s">
        <v>228</v>
      </c>
    </row>
    <row r="44" spans="1:4" ht="12" customHeight="1">
      <c r="A44" s="27" t="s">
        <v>145</v>
      </c>
      <c r="B44" s="34" t="s">
        <v>46</v>
      </c>
      <c r="C44" s="73"/>
      <c r="D44" s="73" t="s">
        <v>228</v>
      </c>
    </row>
    <row r="45" spans="1:4" ht="12" customHeight="1">
      <c r="A45" s="27" t="s">
        <v>63</v>
      </c>
      <c r="B45" s="34" t="s">
        <v>47</v>
      </c>
      <c r="C45" s="73">
        <v>0</v>
      </c>
      <c r="D45" s="73">
        <v>0</v>
      </c>
    </row>
    <row r="46" spans="1:4" ht="12" customHeight="1">
      <c r="A46" s="31" t="s">
        <v>146</v>
      </c>
      <c r="B46" s="35"/>
      <c r="C46" s="75">
        <f>C30-C38</f>
        <v>0</v>
      </c>
      <c r="D46" s="75">
        <f>D30-D38</f>
        <v>0</v>
      </c>
    </row>
    <row r="47" spans="1:4" ht="21" customHeight="1">
      <c r="A47" s="72" t="s">
        <v>48</v>
      </c>
      <c r="B47" s="21"/>
      <c r="C47" s="78"/>
      <c r="D47" s="78"/>
    </row>
    <row r="48" spans="1:4" ht="12" customHeight="1">
      <c r="A48" s="28" t="s">
        <v>70</v>
      </c>
      <c r="B48" s="138" t="s">
        <v>15</v>
      </c>
      <c r="C48" s="135">
        <f>SUM(C50:C53)</f>
        <v>0</v>
      </c>
      <c r="D48" s="131">
        <v>0</v>
      </c>
    </row>
    <row r="49" spans="1:4" ht="12" customHeight="1">
      <c r="A49" s="27" t="s">
        <v>49</v>
      </c>
      <c r="B49" s="139"/>
      <c r="C49" s="73"/>
      <c r="D49" s="132"/>
    </row>
    <row r="50" spans="1:4" ht="12" customHeight="1">
      <c r="A50" s="27" t="s">
        <v>64</v>
      </c>
      <c r="B50" s="139" t="s">
        <v>16</v>
      </c>
      <c r="C50" s="73"/>
      <c r="D50" s="132">
        <v>0</v>
      </c>
    </row>
    <row r="51" spans="1:4" ht="12" customHeight="1">
      <c r="A51" s="27" t="s">
        <v>65</v>
      </c>
      <c r="B51" s="139" t="s">
        <v>17</v>
      </c>
      <c r="C51" s="73"/>
      <c r="D51" s="132">
        <v>0</v>
      </c>
    </row>
    <row r="52" spans="1:4" ht="14.25">
      <c r="A52" s="38" t="s">
        <v>222</v>
      </c>
      <c r="B52" s="139" t="s">
        <v>18</v>
      </c>
      <c r="C52" s="73" t="s">
        <v>228</v>
      </c>
      <c r="D52" s="132" t="s">
        <v>228</v>
      </c>
    </row>
    <row r="53" spans="1:4" ht="12" customHeight="1">
      <c r="A53" s="27" t="s">
        <v>51</v>
      </c>
      <c r="B53" s="139" t="s">
        <v>19</v>
      </c>
      <c r="C53" s="73">
        <v>0</v>
      </c>
      <c r="D53" s="132">
        <v>0</v>
      </c>
    </row>
    <row r="54" spans="1:4" ht="12" customHeight="1">
      <c r="A54" s="27" t="s">
        <v>74</v>
      </c>
      <c r="B54" s="139" t="s">
        <v>20</v>
      </c>
      <c r="C54" s="73">
        <f>SUM(C56:C60)</f>
        <v>0</v>
      </c>
      <c r="D54" s="132">
        <v>0</v>
      </c>
    </row>
    <row r="55" spans="1:4" ht="12" customHeight="1">
      <c r="A55" s="27" t="s">
        <v>49</v>
      </c>
      <c r="B55" s="139"/>
      <c r="C55" s="73"/>
      <c r="D55" s="132">
        <v>0</v>
      </c>
    </row>
    <row r="56" spans="1:4" ht="12" customHeight="1">
      <c r="A56" s="27" t="s">
        <v>66</v>
      </c>
      <c r="B56" s="139" t="s">
        <v>21</v>
      </c>
      <c r="C56" s="73">
        <v>0</v>
      </c>
      <c r="D56" s="132">
        <v>0</v>
      </c>
    </row>
    <row r="57" spans="1:4" ht="12" customHeight="1">
      <c r="A57" s="27" t="s">
        <v>223</v>
      </c>
      <c r="B57" s="139" t="s">
        <v>22</v>
      </c>
      <c r="C57" s="73" t="s">
        <v>228</v>
      </c>
      <c r="D57" s="132" t="s">
        <v>228</v>
      </c>
    </row>
    <row r="58" spans="1:4" ht="12" customHeight="1">
      <c r="A58" s="27" t="s">
        <v>67</v>
      </c>
      <c r="B58" s="139" t="s">
        <v>23</v>
      </c>
      <c r="C58" s="73">
        <v>0</v>
      </c>
      <c r="D58" s="132">
        <v>0</v>
      </c>
    </row>
    <row r="59" spans="1:4" ht="12" customHeight="1">
      <c r="A59" s="27" t="s">
        <v>158</v>
      </c>
      <c r="B59" s="139" t="s">
        <v>24</v>
      </c>
      <c r="C59" s="73" t="s">
        <v>228</v>
      </c>
      <c r="D59" s="132">
        <v>0</v>
      </c>
    </row>
    <row r="60" spans="1:4" ht="12" customHeight="1">
      <c r="A60" s="27" t="s">
        <v>51</v>
      </c>
      <c r="B60" s="139" t="s">
        <v>159</v>
      </c>
      <c r="C60" s="73">
        <v>0</v>
      </c>
      <c r="D60" s="132">
        <v>0</v>
      </c>
    </row>
    <row r="61" spans="1:4" ht="12" customHeight="1">
      <c r="A61" s="27" t="s">
        <v>147</v>
      </c>
      <c r="B61" s="139" t="s">
        <v>26</v>
      </c>
      <c r="C61" s="73">
        <f>C48-C54</f>
        <v>0</v>
      </c>
      <c r="D61" s="132">
        <f>D48-D54</f>
        <v>0</v>
      </c>
    </row>
    <row r="62" spans="1:4" ht="12" customHeight="1">
      <c r="A62" s="27" t="s">
        <v>68</v>
      </c>
      <c r="B62" s="139"/>
      <c r="C62" s="73">
        <v>-16848</v>
      </c>
      <c r="D62" s="132">
        <f>D28+D46+D61</f>
        <v>-266</v>
      </c>
    </row>
    <row r="63" spans="1:4" ht="12" customHeight="1">
      <c r="A63" s="27" t="s">
        <v>69</v>
      </c>
      <c r="B63" s="139"/>
      <c r="C63" s="136"/>
      <c r="D63" s="133"/>
    </row>
    <row r="64" spans="1:4" ht="12" customHeight="1">
      <c r="A64" s="28" t="s">
        <v>148</v>
      </c>
      <c r="B64" s="138"/>
      <c r="C64" s="137">
        <v>132613</v>
      </c>
      <c r="D64" s="141">
        <v>141552</v>
      </c>
    </row>
    <row r="65" spans="1:4" ht="12" customHeight="1">
      <c r="A65" s="31" t="s">
        <v>149</v>
      </c>
      <c r="B65" s="140"/>
      <c r="C65" s="42">
        <f>C64+C62</f>
        <v>115765</v>
      </c>
      <c r="D65" s="134">
        <f>D64+D62</f>
        <v>141286</v>
      </c>
    </row>
    <row r="66" spans="1:4" ht="12" customHeight="1">
      <c r="A66" s="36"/>
      <c r="B66" s="37"/>
      <c r="C66" s="80">
        <f>ББ!C17-C65</f>
        <v>0</v>
      </c>
      <c r="D66" s="56"/>
    </row>
    <row r="67" spans="1:3" ht="12" customHeight="1">
      <c r="A67" s="21" t="s">
        <v>240</v>
      </c>
      <c r="B67" s="18" t="s">
        <v>238</v>
      </c>
      <c r="C67" s="18"/>
    </row>
    <row r="68" spans="1:3" ht="12" customHeight="1">
      <c r="A68" s="21"/>
      <c r="B68" s="18"/>
      <c r="C68" s="18"/>
    </row>
    <row r="69" spans="1:3" ht="12" customHeight="1">
      <c r="A69" s="21"/>
      <c r="B69" s="20"/>
      <c r="C69" s="22"/>
    </row>
    <row r="70" spans="1:3" ht="12" customHeight="1">
      <c r="A70" s="21" t="str">
        <f>ББ!A88</f>
        <v>Главный бухгалтер                                              </v>
      </c>
      <c r="B70" s="18" t="s">
        <v>236</v>
      </c>
      <c r="C70" s="18"/>
    </row>
    <row r="73" ht="14.25">
      <c r="A73" s="4" t="s">
        <v>115</v>
      </c>
    </row>
    <row r="74" ht="14.25">
      <c r="C74" s="29"/>
    </row>
    <row r="76" ht="14.25">
      <c r="C76" s="83"/>
    </row>
    <row r="77" ht="14.25">
      <c r="C77" s="83"/>
    </row>
  </sheetData>
  <sheetProtection/>
  <mergeCells count="5">
    <mergeCell ref="A10:D10"/>
    <mergeCell ref="A1:D1"/>
    <mergeCell ref="A4:D4"/>
    <mergeCell ref="A3:D3"/>
    <mergeCell ref="A2:D2"/>
  </mergeCells>
  <printOptions/>
  <pageMargins left="0.4724409448818898" right="0" top="0" bottom="0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1">
      <selection activeCell="G35" sqref="G35"/>
    </sheetView>
  </sheetViews>
  <sheetFormatPr defaultColWidth="12.375" defaultRowHeight="12.75"/>
  <cols>
    <col min="1" max="1" width="42.375" style="101" customWidth="1"/>
    <col min="2" max="2" width="12.75390625" style="101" customWidth="1"/>
    <col min="3" max="3" width="11.00390625" style="101" customWidth="1"/>
    <col min="4" max="4" width="15.25390625" style="101" customWidth="1"/>
    <col min="5" max="5" width="13.25390625" style="101" customWidth="1"/>
    <col min="6" max="7" width="9.125" style="0" customWidth="1"/>
    <col min="8" max="8" width="9.625" style="0" bestFit="1" customWidth="1"/>
    <col min="9" max="250" width="9.125" style="0" customWidth="1"/>
    <col min="251" max="251" width="29.75390625" style="0" customWidth="1"/>
  </cols>
  <sheetData>
    <row r="2" spans="1:5" ht="14.25" customHeight="1">
      <c r="A2" s="149" t="s">
        <v>243</v>
      </c>
      <c r="B2" s="149"/>
      <c r="C2" s="149"/>
      <c r="D2" s="149"/>
      <c r="E2" s="149"/>
    </row>
    <row r="3" spans="1:5" ht="12.75">
      <c r="A3" s="150" t="s">
        <v>263</v>
      </c>
      <c r="B3" s="150"/>
      <c r="C3" s="150"/>
      <c r="D3" s="150"/>
      <c r="E3" s="150"/>
    </row>
    <row r="4" spans="1:5" ht="12.75">
      <c r="A4" s="107"/>
      <c r="B4" s="107"/>
      <c r="C4" s="107"/>
      <c r="D4" s="107"/>
      <c r="E4" s="107"/>
    </row>
    <row r="5" spans="1:10" s="40" customFormat="1" ht="15.75">
      <c r="A5" s="4" t="s">
        <v>233</v>
      </c>
      <c r="B5" s="21"/>
      <c r="C5" s="21"/>
      <c r="D5" s="21"/>
      <c r="E5" s="21"/>
      <c r="F5" s="21"/>
      <c r="G5" s="21"/>
      <c r="H5" s="21"/>
      <c r="I5" s="1"/>
      <c r="J5" s="43"/>
    </row>
    <row r="6" spans="1:10" s="40" customFormat="1" ht="15.75">
      <c r="A6" s="4" t="s">
        <v>234</v>
      </c>
      <c r="B6" s="4"/>
      <c r="C6" s="4"/>
      <c r="D6" s="4"/>
      <c r="E6" s="4"/>
      <c r="F6" s="4"/>
      <c r="G6" s="4"/>
      <c r="H6" s="4"/>
      <c r="I6" s="1"/>
      <c r="J6" s="43"/>
    </row>
    <row r="7" spans="1:10" s="40" customFormat="1" ht="15.75">
      <c r="A7" s="4" t="s">
        <v>194</v>
      </c>
      <c r="B7" s="4"/>
      <c r="C7" s="4"/>
      <c r="D7" s="4"/>
      <c r="E7" s="4"/>
      <c r="F7" s="4"/>
      <c r="G7" s="4"/>
      <c r="H7" s="4"/>
      <c r="I7" s="1"/>
      <c r="J7" s="43"/>
    </row>
    <row r="8" spans="1:10" s="40" customFormat="1" ht="15.75">
      <c r="A8" s="4" t="s">
        <v>242</v>
      </c>
      <c r="B8" s="4"/>
      <c r="C8" s="4"/>
      <c r="D8" s="4"/>
      <c r="E8" s="4"/>
      <c r="F8" s="4"/>
      <c r="G8" s="4"/>
      <c r="H8" s="4"/>
      <c r="I8" s="1"/>
      <c r="J8" s="43"/>
    </row>
    <row r="9" spans="1:10" s="40" customFormat="1" ht="15.75">
      <c r="A9" s="4"/>
      <c r="B9" s="4"/>
      <c r="C9" s="4"/>
      <c r="D9" s="4"/>
      <c r="E9" s="4"/>
      <c r="F9" s="4"/>
      <c r="G9" s="4"/>
      <c r="H9" s="4"/>
      <c r="I9" s="1"/>
      <c r="J9" s="43"/>
    </row>
    <row r="10" spans="1:10" s="40" customFormat="1" ht="15.75">
      <c r="A10" s="4"/>
      <c r="B10" s="4"/>
      <c r="C10" s="4"/>
      <c r="D10" s="4"/>
      <c r="E10" s="108" t="s">
        <v>257</v>
      </c>
      <c r="F10" s="4"/>
      <c r="G10" s="4"/>
      <c r="H10" s="4"/>
      <c r="I10" s="1"/>
      <c r="J10" s="43"/>
    </row>
    <row r="11" spans="1:6" ht="12.75">
      <c r="A11" s="152"/>
      <c r="B11" s="153" t="s">
        <v>244</v>
      </c>
      <c r="C11" s="153" t="s">
        <v>245</v>
      </c>
      <c r="D11" s="153" t="s">
        <v>246</v>
      </c>
      <c r="E11" s="153" t="s">
        <v>247</v>
      </c>
      <c r="F11" s="101"/>
    </row>
    <row r="12" spans="1:6" ht="12.75">
      <c r="A12" s="152"/>
      <c r="B12" s="153"/>
      <c r="C12" s="153"/>
      <c r="D12" s="153"/>
      <c r="E12" s="153"/>
      <c r="F12" s="101"/>
    </row>
    <row r="13" spans="1:6" ht="6" customHeight="1">
      <c r="A13" s="152"/>
      <c r="B13" s="153"/>
      <c r="C13" s="153"/>
      <c r="D13" s="153"/>
      <c r="E13" s="153"/>
      <c r="F13" s="101"/>
    </row>
    <row r="14" spans="1:6" ht="12.75">
      <c r="A14" s="109"/>
      <c r="B14" s="109"/>
      <c r="C14" s="109"/>
      <c r="D14" s="109"/>
      <c r="E14" s="109"/>
      <c r="F14" s="101"/>
    </row>
    <row r="15" spans="1:6" ht="12.75">
      <c r="A15" s="112" t="s">
        <v>248</v>
      </c>
      <c r="B15" s="113">
        <v>140000</v>
      </c>
      <c r="C15" s="113"/>
      <c r="D15" s="113">
        <v>642</v>
      </c>
      <c r="E15" s="113">
        <v>140642</v>
      </c>
      <c r="F15" s="101"/>
    </row>
    <row r="16" spans="1:7" s="104" customFormat="1" ht="12.75">
      <c r="A16" s="114" t="s">
        <v>249</v>
      </c>
      <c r="B16" s="115"/>
      <c r="C16" s="115"/>
      <c r="D16" s="110">
        <v>-1706</v>
      </c>
      <c r="E16" s="115">
        <f>D16</f>
        <v>-1706</v>
      </c>
      <c r="F16" s="102"/>
      <c r="G16" s="103"/>
    </row>
    <row r="17" spans="1:6" s="104" customFormat="1" ht="12.75">
      <c r="A17" s="114" t="s">
        <v>250</v>
      </c>
      <c r="B17" s="110"/>
      <c r="C17" s="110"/>
      <c r="D17" s="110"/>
      <c r="E17" s="115"/>
      <c r="F17" s="102"/>
    </row>
    <row r="18" spans="1:5" s="102" customFormat="1" ht="24.75" customHeight="1">
      <c r="A18" s="114" t="s">
        <v>251</v>
      </c>
      <c r="B18" s="110"/>
      <c r="C18" s="110"/>
      <c r="D18" s="110"/>
      <c r="E18" s="115"/>
    </row>
    <row r="19" spans="1:6" s="104" customFormat="1" ht="12.75">
      <c r="A19" s="116" t="s">
        <v>252</v>
      </c>
      <c r="B19" s="110"/>
      <c r="C19" s="117"/>
      <c r="D19" s="117">
        <f>SUM(D16:D18)</f>
        <v>-1706</v>
      </c>
      <c r="E19" s="117">
        <f>SUM(E16:E18)</f>
        <v>-1706</v>
      </c>
      <c r="F19" s="102"/>
    </row>
    <row r="20" spans="1:6" s="104" customFormat="1" ht="12.75">
      <c r="A20" s="114" t="s">
        <v>253</v>
      </c>
      <c r="B20" s="110"/>
      <c r="C20" s="117"/>
      <c r="D20" s="117"/>
      <c r="E20" s="118"/>
      <c r="F20" s="102"/>
    </row>
    <row r="21" spans="1:6" s="104" customFormat="1" ht="12.75">
      <c r="A21" s="116" t="s">
        <v>264</v>
      </c>
      <c r="B21" s="118">
        <f>B15+B19-B20</f>
        <v>140000</v>
      </c>
      <c r="C21" s="118">
        <f>C15+C19-C20</f>
        <v>0</v>
      </c>
      <c r="D21" s="118">
        <f>D15+D19-D20</f>
        <v>-1064</v>
      </c>
      <c r="E21" s="118">
        <f>E15+E19-E20</f>
        <v>138936</v>
      </c>
      <c r="F21" s="102"/>
    </row>
    <row r="22" spans="1:6" ht="12.75">
      <c r="A22" s="119" t="s">
        <v>249</v>
      </c>
      <c r="B22" s="120"/>
      <c r="C22" s="120"/>
      <c r="D22" s="111">
        <v>-8051</v>
      </c>
      <c r="E22" s="111">
        <v>-8051</v>
      </c>
      <c r="F22" s="101"/>
    </row>
    <row r="23" spans="1:6" ht="12.75">
      <c r="A23" s="119" t="s">
        <v>250</v>
      </c>
      <c r="B23" s="120"/>
      <c r="C23" s="120"/>
      <c r="D23" s="111"/>
      <c r="E23" s="121"/>
      <c r="F23" s="101"/>
    </row>
    <row r="24" spans="1:6" ht="24" customHeight="1">
      <c r="A24" s="119" t="s">
        <v>251</v>
      </c>
      <c r="B24" s="120"/>
      <c r="C24" s="120"/>
      <c r="D24" s="111"/>
      <c r="E24" s="121"/>
      <c r="F24" s="101"/>
    </row>
    <row r="25" spans="1:6" ht="14.25" customHeight="1">
      <c r="A25" s="116" t="s">
        <v>252</v>
      </c>
      <c r="B25" s="118">
        <f>B21+B22-B23</f>
        <v>140000</v>
      </c>
      <c r="C25" s="118">
        <f>C21+C22-C23</f>
        <v>0</v>
      </c>
      <c r="D25" s="118">
        <f>D21+D22-D23</f>
        <v>-9115</v>
      </c>
      <c r="E25" s="118">
        <f>E21+E22-E23</f>
        <v>130885</v>
      </c>
      <c r="F25" s="101"/>
    </row>
    <row r="26" spans="1:6" ht="16.5" customHeight="1">
      <c r="A26" s="119" t="s">
        <v>253</v>
      </c>
      <c r="B26" s="120"/>
      <c r="C26" s="120"/>
      <c r="D26" s="120"/>
      <c r="E26" s="121"/>
      <c r="F26" s="101"/>
    </row>
    <row r="27" spans="1:6" s="104" customFormat="1" ht="25.5" customHeight="1">
      <c r="A27" s="114" t="s">
        <v>254</v>
      </c>
      <c r="B27" s="115"/>
      <c r="C27" s="115"/>
      <c r="D27" s="110"/>
      <c r="E27" s="118"/>
      <c r="F27" s="102"/>
    </row>
    <row r="28" spans="1:7" ht="12.75">
      <c r="A28" s="119" t="s">
        <v>255</v>
      </c>
      <c r="B28" s="111"/>
      <c r="C28" s="111"/>
      <c r="D28" s="120"/>
      <c r="E28" s="121"/>
      <c r="F28" s="101"/>
      <c r="G28" s="105"/>
    </row>
    <row r="29" spans="1:6" ht="12.75">
      <c r="A29" s="112" t="s">
        <v>256</v>
      </c>
      <c r="B29" s="113">
        <f>B25</f>
        <v>140000</v>
      </c>
      <c r="C29" s="113">
        <f>C25</f>
        <v>0</v>
      </c>
      <c r="D29" s="113">
        <f>D25</f>
        <v>-9115</v>
      </c>
      <c r="E29" s="113">
        <f>E25</f>
        <v>130885</v>
      </c>
      <c r="F29" s="101"/>
    </row>
    <row r="30" spans="1:6" ht="12.75">
      <c r="A30" s="119" t="s">
        <v>249</v>
      </c>
      <c r="B30" s="111"/>
      <c r="C30" s="113"/>
      <c r="D30" s="113">
        <v>-15623</v>
      </c>
      <c r="E30" s="113">
        <v>-15623</v>
      </c>
      <c r="F30" s="101"/>
    </row>
    <row r="31" spans="1:6" ht="12.75">
      <c r="A31" s="119" t="s">
        <v>250</v>
      </c>
      <c r="B31" s="120"/>
      <c r="C31" s="122"/>
      <c r="D31" s="120"/>
      <c r="E31" s="113"/>
      <c r="F31" s="101"/>
    </row>
    <row r="32" spans="1:7" s="104" customFormat="1" ht="27" customHeight="1">
      <c r="A32" s="123" t="s">
        <v>251</v>
      </c>
      <c r="B32" s="115"/>
      <c r="C32" s="124"/>
      <c r="D32" s="124"/>
      <c r="E32" s="117"/>
      <c r="F32" s="102"/>
      <c r="G32" s="103"/>
    </row>
    <row r="33" spans="1:7" ht="12.75">
      <c r="A33" s="112" t="s">
        <v>252</v>
      </c>
      <c r="B33" s="113">
        <f>B29+B30</f>
        <v>140000</v>
      </c>
      <c r="C33" s="113">
        <f>C29+C30</f>
        <v>0</v>
      </c>
      <c r="D33" s="113">
        <f>D29+D30</f>
        <v>-24738</v>
      </c>
      <c r="E33" s="113">
        <f>E29+E30</f>
        <v>115262</v>
      </c>
      <c r="F33" s="101"/>
      <c r="G33" s="105"/>
    </row>
    <row r="34" spans="1:6" ht="14.25" customHeight="1">
      <c r="A34" s="119" t="s">
        <v>253</v>
      </c>
      <c r="B34" s="119"/>
      <c r="C34" s="125"/>
      <c r="D34" s="125"/>
      <c r="E34" s="113"/>
      <c r="F34" s="101"/>
    </row>
    <row r="35" spans="1:6" s="104" customFormat="1" ht="25.5">
      <c r="A35" s="114" t="s">
        <v>254</v>
      </c>
      <c r="B35" s="114"/>
      <c r="C35" s="114"/>
      <c r="D35" s="110"/>
      <c r="E35" s="117"/>
      <c r="F35" s="102"/>
    </row>
    <row r="36" spans="1:6" ht="12.75">
      <c r="A36" s="119" t="s">
        <v>255</v>
      </c>
      <c r="B36" s="120"/>
      <c r="C36" s="120"/>
      <c r="D36" s="111"/>
      <c r="E36" s="113"/>
      <c r="F36" s="101"/>
    </row>
    <row r="37" spans="1:6" ht="12.75">
      <c r="A37" s="112" t="s">
        <v>265</v>
      </c>
      <c r="B37" s="121">
        <f>B33</f>
        <v>140000</v>
      </c>
      <c r="C37" s="121">
        <f>C33</f>
        <v>0</v>
      </c>
      <c r="D37" s="121">
        <f>D33</f>
        <v>-24738</v>
      </c>
      <c r="E37" s="121">
        <f>E33</f>
        <v>115262</v>
      </c>
      <c r="F37" s="101"/>
    </row>
    <row r="38" spans="1:6" ht="12.75">
      <c r="A38" s="126"/>
      <c r="B38" s="127"/>
      <c r="C38" s="127"/>
      <c r="D38" s="127"/>
      <c r="E38" s="127"/>
      <c r="F38" s="101"/>
    </row>
    <row r="39" spans="1:6" ht="12.75">
      <c r="A39" s="126"/>
      <c r="B39" s="127"/>
      <c r="C39" s="127"/>
      <c r="D39" s="127"/>
      <c r="E39" s="127"/>
      <c r="F39" s="101"/>
    </row>
    <row r="40" spans="6:8" ht="12.75">
      <c r="F40" s="106"/>
      <c r="G40" s="105"/>
      <c r="H40" s="105"/>
    </row>
    <row r="41" spans="1:9" s="39" customFormat="1" ht="12.75">
      <c r="A41" s="47" t="s">
        <v>240</v>
      </c>
      <c r="B41" s="46"/>
      <c r="C41" s="46"/>
      <c r="D41" s="49" t="s">
        <v>235</v>
      </c>
      <c r="E41" s="49"/>
      <c r="F41" s="49"/>
      <c r="G41" s="49"/>
      <c r="H41" s="48"/>
      <c r="I41" s="49"/>
    </row>
    <row r="42" spans="1:9" s="39" customFormat="1" ht="12.75">
      <c r="A42" s="47"/>
      <c r="B42" s="46"/>
      <c r="C42" s="46"/>
      <c r="D42" s="49"/>
      <c r="E42" s="49"/>
      <c r="F42" s="49"/>
      <c r="G42" s="49"/>
      <c r="H42" s="48"/>
      <c r="I42" s="49"/>
    </row>
    <row r="43" spans="1:9" s="39" customFormat="1" ht="12.75">
      <c r="A43" s="47"/>
      <c r="B43" s="46"/>
      <c r="C43" s="46"/>
      <c r="D43" s="48"/>
      <c r="E43" s="151"/>
      <c r="F43" s="151"/>
      <c r="G43" s="49"/>
      <c r="H43" s="49"/>
      <c r="I43" s="49"/>
    </row>
    <row r="44" spans="1:9" s="39" customFormat="1" ht="12.75">
      <c r="A44" s="47" t="s">
        <v>258</v>
      </c>
      <c r="B44" s="46"/>
      <c r="C44" s="46"/>
      <c r="D44" s="48" t="s">
        <v>236</v>
      </c>
      <c r="E44" s="47"/>
      <c r="F44" s="47"/>
      <c r="G44" s="49"/>
      <c r="H44" s="48"/>
      <c r="I44" s="49"/>
    </row>
    <row r="45" spans="1:9" s="39" customFormat="1" ht="12.75">
      <c r="A45" s="47"/>
      <c r="B45" s="46"/>
      <c r="C45" s="46"/>
      <c r="D45" s="48"/>
      <c r="E45" s="47"/>
      <c r="F45" s="47"/>
      <c r="G45" s="49"/>
      <c r="H45" s="48"/>
      <c r="I45" s="49"/>
    </row>
    <row r="46" spans="1:9" s="39" customFormat="1" ht="12.75">
      <c r="A46" s="49"/>
      <c r="B46" s="49"/>
      <c r="C46" s="49"/>
      <c r="D46" s="49"/>
      <c r="E46" s="49"/>
      <c r="F46" s="49"/>
      <c r="G46" s="49"/>
      <c r="H46" s="49"/>
      <c r="I46" s="49"/>
    </row>
    <row r="47" spans="1:9" s="39" customFormat="1" ht="12.75">
      <c r="A47" s="44" t="s">
        <v>115</v>
      </c>
      <c r="B47" s="49"/>
      <c r="C47" s="49"/>
      <c r="D47" s="49"/>
      <c r="E47" s="49"/>
      <c r="F47" s="49"/>
      <c r="G47" s="49"/>
      <c r="H47" s="49"/>
      <c r="I47" s="49"/>
    </row>
    <row r="48" spans="1:9" s="39" customFormat="1" ht="12.75">
      <c r="A48" s="49"/>
      <c r="B48" s="49"/>
      <c r="C48" s="49"/>
      <c r="D48" s="49"/>
      <c r="E48" s="49"/>
      <c r="F48" s="49"/>
      <c r="G48" s="49"/>
      <c r="H48" s="49"/>
      <c r="I48" s="49"/>
    </row>
    <row r="49" spans="1:9" s="39" customFormat="1" ht="12.75">
      <c r="A49" s="49"/>
      <c r="B49" s="49"/>
      <c r="C49" s="49"/>
      <c r="D49" s="49"/>
      <c r="E49" s="49"/>
      <c r="F49" s="49"/>
      <c r="G49" s="49"/>
      <c r="H49" s="49"/>
      <c r="I49" s="49"/>
    </row>
  </sheetData>
  <sheetProtection/>
  <mergeCells count="8">
    <mergeCell ref="A2:E2"/>
    <mergeCell ref="A3:E3"/>
    <mergeCell ref="E43:F43"/>
    <mergeCell ref="A11:A13"/>
    <mergeCell ref="B11:B13"/>
    <mergeCell ref="C11:C13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Гульдана Сеитова</cp:lastModifiedBy>
  <cp:lastPrinted>2018-11-05T07:47:01Z</cp:lastPrinted>
  <dcterms:created xsi:type="dcterms:W3CDTF">2007-05-04T07:43:23Z</dcterms:created>
  <dcterms:modified xsi:type="dcterms:W3CDTF">2018-11-05T07:47:16Z</dcterms:modified>
  <cp:category/>
  <cp:version/>
  <cp:contentType/>
  <cp:contentStatus/>
</cp:coreProperties>
</file>