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инансовый отчет за 1 кв 2017\"/>
    </mc:Choice>
  </mc:AlternateContent>
  <bookViews>
    <workbookView xWindow="0" yWindow="0" windowWidth="13500" windowHeight="8445" tabRatio="950" activeTab="1"/>
  </bookViews>
  <sheets>
    <sheet name="PL" sheetId="23" r:id="rId1"/>
    <sheet name="BS" sheetId="22" r:id="rId2"/>
    <sheet name="CF" sheetId="25" r:id="rId3"/>
    <sheet name="SE" sheetId="26" r:id="rId4"/>
    <sheet name="AJE 1" sheetId="48" state="hidden" r:id="rId5"/>
    <sheet name="AJE 2" sheetId="2" state="hidden" r:id="rId6"/>
    <sheet name="AJE 3" sheetId="6" state="hidden" r:id="rId7"/>
    <sheet name="AJE 4" sheetId="5" state="hidden" r:id="rId8"/>
    <sheet name="AJE 5" sheetId="8" state="hidden" r:id="rId9"/>
    <sheet name="AJE 6" sheetId="9" state="hidden" r:id="rId10"/>
    <sheet name="AJE 7" sheetId="11" state="hidden" r:id="rId11"/>
    <sheet name="AJE 8" sheetId="12" state="hidden" r:id="rId12"/>
    <sheet name="AJE 9" sheetId="13" state="hidden" r:id="rId13"/>
    <sheet name="AJE 10" sheetId="14" state="hidden" r:id="rId14"/>
    <sheet name="EJE" sheetId="35" state="hidden" r:id="rId15"/>
  </sheets>
  <definedNames>
    <definedName name="_Ref374530605" localSheetId="2">CF!$A$38</definedName>
    <definedName name="_xlnm._FilterDatabase" localSheetId="13" hidden="1">'AJE 10'!$A$32:$G$75</definedName>
    <definedName name="_xlnm._FilterDatabase" localSheetId="10" hidden="1">'AJE 7'!$A$20:$H$231</definedName>
    <definedName name="BalanceSheet" localSheetId="1">BS!$A$1</definedName>
    <definedName name="CashFlows" localSheetId="2">CF!#REF!</definedName>
    <definedName name="ChangesEquity" localSheetId="3">SE!$A$2</definedName>
    <definedName name="IncomeStatement" localSheetId="0">PL!$A$4</definedName>
    <definedName name="TCE2aH1" localSheetId="3">SE!$B$2</definedName>
    <definedName name="TCE2aH102" localSheetId="3">SE!#REF!</definedName>
    <definedName name="TCE2aH2" localSheetId="3">SE!#REF!</definedName>
    <definedName name="TCE2bH1" localSheetId="3">SE!#REF!</definedName>
    <definedName name="TCE2bH102" localSheetId="3">SE!#REF!</definedName>
    <definedName name="TCE2bH2" localSheetId="3">SE!#REF!</definedName>
    <definedName name="TCE2bR31" localSheetId="3">SE!#REF!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48" l="1"/>
  <c r="I39" i="48"/>
  <c r="I38" i="48"/>
  <c r="I37" i="48"/>
  <c r="I34" i="48"/>
  <c r="I32" i="48"/>
  <c r="I20" i="48"/>
  <c r="I19" i="48"/>
  <c r="I18" i="48"/>
  <c r="I17" i="48"/>
  <c r="I12" i="48"/>
  <c r="N11" i="48"/>
  <c r="N12" i="48" s="1"/>
  <c r="N8" i="48"/>
  <c r="N9" i="48" s="1"/>
  <c r="B4" i="11" l="1"/>
  <c r="B8" i="11"/>
  <c r="B9" i="11"/>
  <c r="B5" i="11"/>
  <c r="C5" i="11"/>
  <c r="B7" i="11" l="1"/>
  <c r="B6" i="11" l="1"/>
  <c r="B10" i="11"/>
  <c r="B11" i="11" l="1"/>
  <c r="G82" i="14"/>
  <c r="D6" i="35" l="1"/>
  <c r="K7" i="14" l="1"/>
  <c r="K7" i="12" l="1"/>
  <c r="D7" i="35" l="1"/>
  <c r="D5" i="35" l="1"/>
  <c r="D4" i="35" l="1"/>
  <c r="B6" i="5"/>
  <c r="K15" i="14" l="1"/>
  <c r="K14" i="14" s="1"/>
  <c r="K12" i="14"/>
  <c r="K11" i="14" s="1"/>
  <c r="K8" i="14"/>
  <c r="K6" i="12" l="1"/>
  <c r="L12" i="9" l="1"/>
  <c r="L9" i="9"/>
  <c r="L10" i="9" l="1"/>
  <c r="L13" i="9"/>
  <c r="L8" i="8" l="1"/>
  <c r="L7" i="8"/>
  <c r="K8" i="6"/>
  <c r="K9" i="6"/>
  <c r="B7" i="5" l="1"/>
  <c r="B5" i="5" s="1"/>
</calcChain>
</file>

<file path=xl/sharedStrings.xml><?xml version="1.0" encoding="utf-8"?>
<sst xmlns="http://schemas.openxmlformats.org/spreadsheetml/2006/main" count="948" uniqueCount="387">
  <si>
    <t>Счет</t>
  </si>
  <si>
    <t>Сальдо на начало периода</t>
  </si>
  <si>
    <t>Обороты за период</t>
  </si>
  <si>
    <t>Сальдо на конец периода</t>
  </si>
  <si>
    <t>Дебет</t>
  </si>
  <si>
    <t>Кредит</t>
  </si>
  <si>
    <t>Основные средства</t>
  </si>
  <si>
    <t>Социальный налог</t>
  </si>
  <si>
    <t>Административные расходы</t>
  </si>
  <si>
    <t>ТОО"СASPIAN GEO-СONSULTING SERVICES"</t>
  </si>
  <si>
    <t>KZT</t>
  </si>
  <si>
    <t>Выводимые данные:</t>
  </si>
  <si>
    <t>Валюта</t>
  </si>
  <si>
    <t>Контрагенты</t>
  </si>
  <si>
    <t>Договоры</t>
  </si>
  <si>
    <t>Дауренбеков Еркин Маратович ИП</t>
  </si>
  <si>
    <t>Каспиан Сервисез Инк-Казахстан (Caspian Services I</t>
  </si>
  <si>
    <t>Манаш</t>
  </si>
  <si>
    <t>USD</t>
  </si>
  <si>
    <t>Bertrand le Guern</t>
  </si>
  <si>
    <t>Без договора</t>
  </si>
  <si>
    <t>Договор передачи прав требования от 12.09.14</t>
  </si>
  <si>
    <t>ГИС-КАСПИЙ</t>
  </si>
  <si>
    <t>Тат-Арка</t>
  </si>
  <si>
    <t>АО "KM GOLD"</t>
  </si>
  <si>
    <t>тыс. тенге</t>
  </si>
  <si>
    <t>Примечание</t>
  </si>
  <si>
    <t>АКТИВЫ</t>
  </si>
  <si>
    <t>Нематериальные активы</t>
  </si>
  <si>
    <t>Запасы</t>
  </si>
  <si>
    <t>Торговая и прочая дебиторская задолженность</t>
  </si>
  <si>
    <t>Денежные средства и их эквиваленты</t>
  </si>
  <si>
    <t>Капитал</t>
  </si>
  <si>
    <t>Уставный капитал</t>
  </si>
  <si>
    <t>Нераспределенная прибыль</t>
  </si>
  <si>
    <t>Капитал, причитающийся собственникам Компании</t>
  </si>
  <si>
    <t>Итого капитала</t>
  </si>
  <si>
    <t>Отложенные налоговые обязательства</t>
  </si>
  <si>
    <t>Долгосрочные обязательства</t>
  </si>
  <si>
    <t>Торговая и прочая кредиторская задолженность</t>
  </si>
  <si>
    <t>Краткосрочные обязательства</t>
  </si>
  <si>
    <t>Выручка</t>
  </si>
  <si>
    <t>Финансовые доходы</t>
  </si>
  <si>
    <t>Финансовые расходы</t>
  </si>
  <si>
    <t>Прибыль на акцию</t>
  </si>
  <si>
    <t>Базовая прибыль на акцию (тенге)</t>
  </si>
  <si>
    <t>Разводненная прибыль на акцию (тенге)</t>
  </si>
  <si>
    <t>Займы выданные</t>
  </si>
  <si>
    <t>ТОО "Kazmining Company (КазМайнинг Компани)"</t>
  </si>
  <si>
    <t>Mynaral Gold</t>
  </si>
  <si>
    <t>Mynaral Resources</t>
  </si>
  <si>
    <t>AJE 1 - Реклассификация расходов по геологоразведке на общеадминистративные расходы</t>
  </si>
  <si>
    <t>Статьи затрат</t>
  </si>
  <si>
    <t>Аренда помещения</t>
  </si>
  <si>
    <t>Заработная плата</t>
  </si>
  <si>
    <t>Обязательства по обучению казахстанских специалистов</t>
  </si>
  <si>
    <t>Обязательства по социально-экономическому развитию региона</t>
  </si>
  <si>
    <t>Почтовые услуги</t>
  </si>
  <si>
    <t>Социальные отчисления</t>
  </si>
  <si>
    <t>Услуги банка</t>
  </si>
  <si>
    <t>Dr. Административные расходы</t>
  </si>
  <si>
    <t>Cr. Геологоразведочные активы</t>
  </si>
  <si>
    <t>KazMining Solution ТОО</t>
  </si>
  <si>
    <t>Бур - Геология ТОО</t>
  </si>
  <si>
    <t>Dr. Дебиторская задолженность связанных сторон</t>
  </si>
  <si>
    <t>Cr. Займы выданные</t>
  </si>
  <si>
    <t>AJE 3 - Списание инвестиций</t>
  </si>
  <si>
    <t>RUR</t>
  </si>
  <si>
    <t>КаспийМорСервис ООО</t>
  </si>
  <si>
    <t>Протокол №1 от 19.02.2010</t>
  </si>
  <si>
    <t>Протокол №2 от 22.04.10г</t>
  </si>
  <si>
    <t>Cr. Инвестиции, учитываемые методом долевого участия</t>
  </si>
  <si>
    <t>Dr. Нераспределенная прибыль</t>
  </si>
  <si>
    <t>AJE 4 - Списание ТМЗ</t>
  </si>
  <si>
    <t>Cr. Запасы</t>
  </si>
  <si>
    <t>AJE 5 - Реклассификация расходов по подписному бонусу</t>
  </si>
  <si>
    <t>Налоги, сборы, отчисления</t>
  </si>
  <si>
    <t>Виды платежей в бюджет (фонды)</t>
  </si>
  <si>
    <t>Плата за загрязнение окружающей среды</t>
  </si>
  <si>
    <t>&lt;...&gt;</t>
  </si>
  <si>
    <t>Налог (взносы): начислено / уплачено</t>
  </si>
  <si>
    <t>Налог (взносы): доначислено / уплачено (самостоятельно)</t>
  </si>
  <si>
    <t>Подписной бонус</t>
  </si>
  <si>
    <t>ПРОЧИЕ платежи</t>
  </si>
  <si>
    <t>Dr. Геологоразведочные активы</t>
  </si>
  <si>
    <t>Cr. Прочие налоговые обязательства</t>
  </si>
  <si>
    <t>Caspian Services Group (Каспиан Сервисес Групп)</t>
  </si>
  <si>
    <t>Договор № CSGLLP-CGCLLP-02092015 о фин пом от 02.09.2015</t>
  </si>
  <si>
    <t>Договор № CSGLLP-CGCLLP-12112014 о фин пом от 12.11.2014</t>
  </si>
  <si>
    <t>SAYAT MEDIA</t>
  </si>
  <si>
    <t>Договор № CaspianGeo-Consulting Services-Sayat-22122014 от 22.12.2014г.</t>
  </si>
  <si>
    <t>Болз</t>
  </si>
  <si>
    <t>Генеральный договор о совм.деят-ти от 25.11.2014г.</t>
  </si>
  <si>
    <t>Договор № 003/14-Ф от 11.03.14 о предоставл. ф-пом</t>
  </si>
  <si>
    <t>Договор перевода долга от 01.04.16г.</t>
  </si>
  <si>
    <t>Договор № 033-V-2015 от 21.05.15</t>
  </si>
  <si>
    <t>Договор № 035-V-2015 от 21.05.15</t>
  </si>
  <si>
    <t>Договор № 048-VIII-2015 от 21.08.15</t>
  </si>
  <si>
    <t>Договор займа №01 от 29.12.15</t>
  </si>
  <si>
    <t>Итого</t>
  </si>
  <si>
    <t>Влияние изменений учетной политики</t>
  </si>
  <si>
    <t>Денежные потоки от операционной деятельности</t>
  </si>
  <si>
    <t>Чистый поток денежных средств от/(использованные в) операционной деятельности</t>
  </si>
  <si>
    <t>Денежные потоки от инвестиционной деятельности</t>
  </si>
  <si>
    <t>Поступления от продажи основных средств</t>
  </si>
  <si>
    <t>Проценты полученные</t>
  </si>
  <si>
    <t>Дивиденды полученные</t>
  </si>
  <si>
    <t>Приобретение основных средств</t>
  </si>
  <si>
    <t>Приобретение нематериальных активов</t>
  </si>
  <si>
    <t>Чистый поток денежных средств от/(использованных в) инвестиционной деятельности</t>
  </si>
  <si>
    <t>Денежные потоки от финансовой деятельности</t>
  </si>
  <si>
    <t>Поступления от выпуска акций</t>
  </si>
  <si>
    <t>Привлечение заемных средств</t>
  </si>
  <si>
    <t>Выплаты по заемным средствам</t>
  </si>
  <si>
    <t>Дивиденды выплаченные</t>
  </si>
  <si>
    <t>Чистый поток денежных средств от/(использованных в) финансовой деятельности</t>
  </si>
  <si>
    <t>Нетто увеличение/(уменьшение) денежных средств и их эквивалентов</t>
  </si>
  <si>
    <t>Денежные средства и их эквиваленты на 1 января</t>
  </si>
  <si>
    <t>Влияние изменений валютных курсов на денежные средства и их эквиваленты</t>
  </si>
  <si>
    <t>№ 010-1-2007-У от 03.01.07</t>
  </si>
  <si>
    <t>Договор купли-продажи оборудования №1_01/13 от 09.01.2013г.</t>
  </si>
  <si>
    <t>Prepayment for FA</t>
  </si>
  <si>
    <t>Advances received</t>
  </si>
  <si>
    <t>Loan payable</t>
  </si>
  <si>
    <t>10y</t>
  </si>
  <si>
    <t>Dr. Кредиты и займы</t>
  </si>
  <si>
    <t>Cr. Торговая и прочая кредиторская задолженность</t>
  </si>
  <si>
    <t>Cr. Кредиты и займы</t>
  </si>
  <si>
    <t>Dr. Предоплаты (авансы выданные)</t>
  </si>
  <si>
    <t>AJE 6 - Реклассификация кредитов и займов</t>
  </si>
  <si>
    <t>ARKA ENGINEERING/АРКА ИНЖИНИРИНГ</t>
  </si>
  <si>
    <t>Белый ветер KZ ТОО</t>
  </si>
  <si>
    <t>Блиндер Татьяна Ивановна</t>
  </si>
  <si>
    <t>Предварит. дог. купли-продажи от 11.03.2015г.</t>
  </si>
  <si>
    <t>Кошко Константин Адамович</t>
  </si>
  <si>
    <t>Договор от 19.06.2015г</t>
  </si>
  <si>
    <t>РГП ПХВ Казахстанский монетный двор НБ РК</t>
  </si>
  <si>
    <t>Договор №19-П от 28.01.2016г.</t>
  </si>
  <si>
    <t>Страховая компания Номад Иншуранс</t>
  </si>
  <si>
    <t>KazEnergy Solution ТОО</t>
  </si>
  <si>
    <t>KazMining Company ТОО</t>
  </si>
  <si>
    <t>KM GOLD АО</t>
  </si>
  <si>
    <t>АККА Тес ТОО</t>
  </si>
  <si>
    <t>АЛМАСГЕО ТОО</t>
  </si>
  <si>
    <t xml:space="preserve">Баута Экология  ТОО </t>
  </si>
  <si>
    <t>Казахстан-Австралия ТОО</t>
  </si>
  <si>
    <t>Олжа Бастау</t>
  </si>
  <si>
    <t>SILURIAN SP.Z.O.O</t>
  </si>
  <si>
    <t>Cr. Торговая и прочая дебиторская задолженность</t>
  </si>
  <si>
    <t>AJE 8 - Элиминация внутригрупповых инвестиций</t>
  </si>
  <si>
    <t>BUGUTY MINERALS ТОО</t>
  </si>
  <si>
    <t>Доля  в УК</t>
  </si>
  <si>
    <t>Caspian Geo-Consulting Services ТОО</t>
  </si>
  <si>
    <t>Договор КП доли в УК от 17.02.2015</t>
  </si>
  <si>
    <t>KazMining Company (Каз-Майнинг Компани)</t>
  </si>
  <si>
    <t>Договор купли-продажи 50% доли в УК от 30.12.2014г.</t>
  </si>
  <si>
    <t>KhanTau  Minerals ТОО</t>
  </si>
  <si>
    <t>Доля в УК</t>
  </si>
  <si>
    <t>Mynaral Gold ТОО</t>
  </si>
  <si>
    <t>Доля в УК (75%)</t>
  </si>
  <si>
    <t>Mynaral Resources ТОО</t>
  </si>
  <si>
    <t>Dr. Уставный капитал</t>
  </si>
  <si>
    <t>Оборотно-сальдовая ведомость по счету 2110 за Январь 2016 г. - Сентябрь 2016 г.</t>
  </si>
  <si>
    <t>Бузачи Нефть ТОО</t>
  </si>
  <si>
    <t>Договор №023-III-2008-3Д от 17.03.08г.</t>
  </si>
  <si>
    <t>AJE 9 - Списание безнадежной ДЗ</t>
  </si>
  <si>
    <t>Индивидуальный подоходный налог</t>
  </si>
  <si>
    <t>Корпоративный подоходный налог с юридических лиц нерезидентов,удерживаемый у источника выплаты</t>
  </si>
  <si>
    <t>Корпоративный подоходный налог с юридических лиц- резидентов</t>
  </si>
  <si>
    <t>Налог на имущество</t>
  </si>
  <si>
    <t>Налог на транспорт</t>
  </si>
  <si>
    <t>Dr. Активы по текущему подоходному налогу</t>
  </si>
  <si>
    <t>Cr. Обязательства по текущему подоходному налогу</t>
  </si>
  <si>
    <t>A-MOTORS AUTO ТОО</t>
  </si>
  <si>
    <t>Air Astana</t>
  </si>
  <si>
    <t>Alacard Petroltech</t>
  </si>
  <si>
    <t>b2b-Astana</t>
  </si>
  <si>
    <t>BT ACVILON</t>
  </si>
  <si>
    <t>Gulser Computers ТОО</t>
  </si>
  <si>
    <t>NBK Mining Technologies ТОО</t>
  </si>
  <si>
    <t>TWIN STAR ИП</t>
  </si>
  <si>
    <t xml:space="preserve">Абель Р.Н. ИП Агентство Точных </t>
  </si>
  <si>
    <t>Авто ЛТК-В ТОО</t>
  </si>
  <si>
    <t>Академия Непрерывного Проф. развития ТОО</t>
  </si>
  <si>
    <t>Алматытелеком</t>
  </si>
  <si>
    <t>БанкЦентрКредит</t>
  </si>
  <si>
    <t>БИКО</t>
  </si>
  <si>
    <t>Журтыбаева Гулназ Мухамедалиевна</t>
  </si>
  <si>
    <t>Журтыбаева Гульмира Мухамедалиевна</t>
  </si>
  <si>
    <t>Ибраимов ИП</t>
  </si>
  <si>
    <t>Казахстанкаспийшельф</t>
  </si>
  <si>
    <t xml:space="preserve">Клякса ТОО </t>
  </si>
  <si>
    <t>Компания по страхованию жизни Казкоммерц-LIFE</t>
  </si>
  <si>
    <t>Крестьянское х-во "Ануар" Татимбеков К.С</t>
  </si>
  <si>
    <t>Напитки НА ДОМ</t>
  </si>
  <si>
    <t>Палата проф. бухгалтеров РК</t>
  </si>
  <si>
    <t>Пони Экспресс ТОО</t>
  </si>
  <si>
    <t>Пульс-ЭР</t>
  </si>
  <si>
    <t>Пульсер ТОО</t>
  </si>
  <si>
    <t>Респуб. газета "Каз. правда"</t>
  </si>
  <si>
    <t>Филиал АО "Казпочта" -EMS-KAZPOST</t>
  </si>
  <si>
    <t>Форстрейд ТОО</t>
  </si>
  <si>
    <t>Центр системных исследований ТОО</t>
  </si>
  <si>
    <t>Частный нотариус Белобродская Надежда Александровн</t>
  </si>
  <si>
    <t>AJE 10 - Реклассификация дебетовых балансов на счетах обязательств</t>
  </si>
  <si>
    <t xml:space="preserve">АО Национальная компания СПК "Жетiсу" </t>
  </si>
  <si>
    <t>ИП "Colibri"</t>
  </si>
  <si>
    <t>ИП "TWIN STAR"</t>
  </si>
  <si>
    <t>ТОО "ZHERSU AVIA (ЖЕРСУ АВИА)"</t>
  </si>
  <si>
    <t>ТОО "Алмасгео"</t>
  </si>
  <si>
    <t>AJE 7 - Реклассификация ДЗ и элиминация внутригрупповых займов</t>
  </si>
  <si>
    <t>discounting (see Loans tab)</t>
  </si>
  <si>
    <t>posted</t>
  </si>
  <si>
    <t>Реализация товаров и услуг</t>
  </si>
  <si>
    <t>Авансы, полученные от покупателей и заказчиков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</si>
  <si>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</si>
  <si>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</si>
  <si>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</si>
  <si>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</si>
  <si>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Подоходный налог и прочие платежи в бюджет</t>
  </si>
  <si>
    <t>Прочие выплаты</t>
  </si>
  <si>
    <t>Приобретение геологоразведочных активов</t>
  </si>
  <si>
    <t>Поступления от выплаты займов</t>
  </si>
  <si>
    <t>Предоставление займов</t>
  </si>
  <si>
    <t>Неконтролирующая доля</t>
  </si>
  <si>
    <t>Отбор:</t>
  </si>
  <si>
    <t>Балыкшы ТОО</t>
  </si>
  <si>
    <t>Тат-Арка ТОО</t>
  </si>
  <si>
    <t>Geomore International Limited</t>
  </si>
  <si>
    <t>RP</t>
  </si>
  <si>
    <t>AJE 2 - Реклассификация авансов на ДЗ связанных сторон</t>
  </si>
  <si>
    <t>Cr. Предоплаты (авансы выданные)</t>
  </si>
  <si>
    <t xml:space="preserve"> </t>
  </si>
  <si>
    <t>Балансовая стоимость одной простой акции</t>
  </si>
  <si>
    <t>Оборотно-сальдовая ведомость по счету 2610 за 2016 г.</t>
  </si>
  <si>
    <t>Буровые работы</t>
  </si>
  <si>
    <t>31.12.2016</t>
  </si>
  <si>
    <t>Поступление ТМЗ и услуг 00000000002 from 12/31/2016 12:00:00 PM
Аренда офиса</t>
  </si>
  <si>
    <t>Аренда офиса
Основное подразделение</t>
  </si>
  <si>
    <t xml:space="preserve">АО "KM GOLD"
Договор №23-XI-2016 от 02.12.2016г. </t>
  </si>
  <si>
    <t>7210</t>
  </si>
  <si>
    <t>3310</t>
  </si>
  <si>
    <t>Cr. Административные расходы</t>
  </si>
  <si>
    <t>ADYR</t>
  </si>
  <si>
    <t>Dr. Торговая и прочая кредиторская задолженность</t>
  </si>
  <si>
    <t>Dr. Прочие доходы</t>
  </si>
  <si>
    <t>30.11.2016</t>
  </si>
  <si>
    <t>Поступление ТМЗ и услуг 00000000003 from 11/30/2016 12:00:00 PM
Аренда помещения</t>
  </si>
  <si>
    <t>Аренда помещения
Основное подразделение</t>
  </si>
  <si>
    <t>АО "KM GOLD"
Договор субаренды №22-XI-2016 от 02.11.2016г</t>
  </si>
  <si>
    <t>Д</t>
  </si>
  <si>
    <t>Поступление ТМЗ и услуг 00000000004 from 12/31/2016 12:00:00 PM
Аренда помещения</t>
  </si>
  <si>
    <t>ALTYN EMEL</t>
  </si>
  <si>
    <t>Неконтрольные доли участия</t>
  </si>
  <si>
    <t>Начисленные обязательства</t>
  </si>
  <si>
    <t>Оборотно-сальдовая ведомость по счету 1610 за 2016 г.</t>
  </si>
  <si>
    <t>Оборотно-сальдовая ведомость по счету 2210 за 2016 г.</t>
  </si>
  <si>
    <t>Оборотно-сальдовая ведомость по счету 3190 за 2016 г.</t>
  </si>
  <si>
    <t>Оборотно-сальдовая ведомость по счету 3397 за 2016 г.</t>
  </si>
  <si>
    <t>Оборотно-сальдовая ведомость по счету 4020 за 2016 г.</t>
  </si>
  <si>
    <t>Показатели</t>
  </si>
  <si>
    <t>БУ</t>
  </si>
  <si>
    <t>Вал.</t>
  </si>
  <si>
    <t>Договор займа № 1/28-10-16 от 28.10.16</t>
  </si>
  <si>
    <t>Оборотно-сальдовая ведомость по счету 3510 за 2016 г.</t>
  </si>
  <si>
    <t>Оборотно-сальдовая ведомость по счету 2184 за 2016 г.</t>
  </si>
  <si>
    <t>Ертіс Медь ТОО</t>
  </si>
  <si>
    <t>Altin Emel Mining ТОО</t>
  </si>
  <si>
    <t>Доля в УК (90,1%)</t>
  </si>
  <si>
    <t>Адыр ТОО</t>
  </si>
  <si>
    <t>Доля в УК(90,1)</t>
  </si>
  <si>
    <t>Оборотно-сальдовая ведомость по счету 2040 за 2016 г.</t>
  </si>
  <si>
    <t>Investment ot MJM-Gold</t>
  </si>
  <si>
    <t>Оборотно-сальдовая ведомость по счету 3100 за 2016 г.</t>
  </si>
  <si>
    <t>Оборотно-сальдовая ведомость по счету 3310 за 2016 г.</t>
  </si>
  <si>
    <t>MERCUR AUTO LTD</t>
  </si>
  <si>
    <t>Крестьянское х-во "Тулпар" ИП Ахметжанов И.С.</t>
  </si>
  <si>
    <t>Левадский Александр Валерьевич ИП</t>
  </si>
  <si>
    <t>Учреждение Каспийский нефтяной учебный центр</t>
  </si>
  <si>
    <t>ЦРМ Алматы ТОО</t>
  </si>
  <si>
    <t>Остаток на 31 декабря 2016 года</t>
  </si>
  <si>
    <t>Период</t>
  </si>
  <si>
    <t>Документ</t>
  </si>
  <si>
    <t>Аналитика Дт</t>
  </si>
  <si>
    <t>Аналитика Кт</t>
  </si>
  <si>
    <t>MJM-Gold</t>
  </si>
  <si>
    <t>Карточка счета 7210 за 2016 г.</t>
  </si>
  <si>
    <t>Общий оборот</t>
  </si>
  <si>
    <t>Текущее сальдо</t>
  </si>
  <si>
    <t>Сальдо на начало</t>
  </si>
  <si>
    <t>23.12.2016</t>
  </si>
  <si>
    <t>Поступление ТМЗ и услуг 00000000082 from 23.12.2016 13:41:18
обучение</t>
  </si>
  <si>
    <t>обучение
&lt;...&gt;</t>
  </si>
  <si>
    <t>Учреждение Каспийский нефтяной учебный центр
Дог. № AL-21122016.ОИ-135482от 21.12.16</t>
  </si>
  <si>
    <t>Обороты за период и сальдо на конец</t>
  </si>
  <si>
    <t>&lt;...&gt;
&lt;...&gt;</t>
  </si>
  <si>
    <t>Денежные средства, выданные связанной стороне</t>
  </si>
  <si>
    <t>Денежные средства, возвращенные связанной стороной</t>
  </si>
  <si>
    <t>Карточка счета 7200 за 2016 г.</t>
  </si>
  <si>
    <t>30.12.2016</t>
  </si>
  <si>
    <t>Поступление ТМЗ и услуг 00000000002 from 12/30/2016 12:00:05 PM
обучение</t>
  </si>
  <si>
    <t>Учреждение Каспийский нефтяной учебный центр
Дог. № 27.12.2016.ОИ-136752 от 27.12.2016</t>
  </si>
  <si>
    <t>Оборотно-сальдовая ведомость по счету 1284 за 2016 г.</t>
  </si>
  <si>
    <t>Гелиос ТОО Алматинский филиал</t>
  </si>
  <si>
    <t>Казахстанская фондовая биржа АО</t>
  </si>
  <si>
    <t>Национальная компания СПК "Жетicу" АО</t>
  </si>
  <si>
    <t>РГУ Управление государственных доходов по г.Актау</t>
  </si>
  <si>
    <t>Оборотно-сальдовая ведомость по счету 3540 за 2016 г.</t>
  </si>
  <si>
    <t>Оборотно-сальдовая ведомость по счету 4110 за 2016 г.</t>
  </si>
  <si>
    <t>Оборотно-сальдовая ведомость по счету 4177 за 2016 г.</t>
  </si>
  <si>
    <t>Договор № 072-XI-2016 от 16.11.2016г.</t>
  </si>
  <si>
    <t>Оборотно-сальдовая ведомость по счету 1210 за 2016 г.</t>
  </si>
  <si>
    <t>Central Asia Gold Production ТОО</t>
  </si>
  <si>
    <t>GEO ENERGY GROUP ТОО (ГЕО ЭНЕРДЖИ ГРУПП)</t>
  </si>
  <si>
    <t>Баута АО</t>
  </si>
  <si>
    <t>Бельфер Ю.С. ИП</t>
  </si>
  <si>
    <t>Олжа бастау ТОО</t>
  </si>
  <si>
    <t>ICO</t>
  </si>
  <si>
    <t>Кар-Тел ТОО</t>
  </si>
  <si>
    <t>Lambfield International Limited</t>
  </si>
  <si>
    <t>Белобродская Надежда Александровна ЧН</t>
  </si>
  <si>
    <t>Единый регистратор ценных бумаг АО</t>
  </si>
  <si>
    <t>Северо-Запад ООО</t>
  </si>
  <si>
    <t>Мосесянц М.Г.</t>
  </si>
  <si>
    <t>Досан Касымханулы ИП</t>
  </si>
  <si>
    <t>Соглашение 02-G от 15.12.2016 года</t>
  </si>
  <si>
    <t>Соглашение 01-R от 15.12.2016 года</t>
  </si>
  <si>
    <t>posted in AJE 8</t>
  </si>
  <si>
    <t>Cr. Кредиторская задолженность связанным сторонам</t>
  </si>
  <si>
    <t>Rent</t>
  </si>
  <si>
    <t>Receivable</t>
  </si>
  <si>
    <t>Loan non-interest</t>
  </si>
  <si>
    <t>Loan</t>
  </si>
  <si>
    <t>Прочие долгосрочные активы</t>
  </si>
  <si>
    <t>Дополнительно оплаченный капитал</t>
  </si>
  <si>
    <t>Обязательства по контрактам</t>
  </si>
  <si>
    <t>Внеоборотные активы</t>
  </si>
  <si>
    <t xml:space="preserve">Прим. </t>
  </si>
  <si>
    <t>Активы по разведке и оценке</t>
  </si>
  <si>
    <t xml:space="preserve">Итого долгосрочные активы </t>
  </si>
  <si>
    <t>Оборотные активы</t>
  </si>
  <si>
    <t>Дебиторская задолженность связанной стороны</t>
  </si>
  <si>
    <t>Предоплаченный подоходный налог</t>
  </si>
  <si>
    <t>Авансы выданные и прочие текущие активы</t>
  </si>
  <si>
    <t xml:space="preserve">Итого краткосрочные активы </t>
  </si>
  <si>
    <t xml:space="preserve">Активы, классифицированные как предназначенные для продажи </t>
  </si>
  <si>
    <t>ВСЕГО АКТИВОВ</t>
  </si>
  <si>
    <t>КАПИТАЛ И ОБЯЗАТЕЛЬСТВА</t>
  </si>
  <si>
    <t>Акционерный капитал</t>
  </si>
  <si>
    <t>Накопленный убыток</t>
  </si>
  <si>
    <t>Капитал, приходящийся на собственников материнской компании</t>
  </si>
  <si>
    <t>Итого капитал</t>
  </si>
  <si>
    <t>Займы и кредиты</t>
  </si>
  <si>
    <t>Итого долгосрочные обязательства</t>
  </si>
  <si>
    <t>Подоходный налог к оплате</t>
  </si>
  <si>
    <t>Итого краткосрочные обязательства</t>
  </si>
  <si>
    <t>Итого обязательства</t>
  </si>
  <si>
    <t>ВСЕГО КАПИТАЛ И ОБЯЗАТЕЛЬСТВА</t>
  </si>
  <si>
    <t>31 декабря 2016</t>
  </si>
  <si>
    <t>31 марта 2017</t>
  </si>
  <si>
    <t>Прим.</t>
  </si>
  <si>
    <t>Себестоимость</t>
  </si>
  <si>
    <t>Валовый доход</t>
  </si>
  <si>
    <t>Прочие операционные доходы (расходы), нетто</t>
  </si>
  <si>
    <t>Восстановление (убытки) от обесценения</t>
  </si>
  <si>
    <t>Экономия (расход) по подоходному налогу</t>
  </si>
  <si>
    <t>Прочий совокупный доход, не подлежащий переклассификации в состав прибыли или убытка в последующих периодах:</t>
  </si>
  <si>
    <t>Прочий совокупный доход, подлежащий переклассификации в состав прибыли или убытка в последующих периодах:</t>
  </si>
  <si>
    <t>Приходящийся на:</t>
  </si>
  <si>
    <t>Собственников материнской Компании</t>
  </si>
  <si>
    <t>Операционный доход (убыток)</t>
  </si>
  <si>
    <t>Доход (убыток) до налогообложения</t>
  </si>
  <si>
    <t>Чистый доход (убыток)</t>
  </si>
  <si>
    <t>Всего совокупный доход (убыток) за год</t>
  </si>
  <si>
    <t>Остаток на 1 января 2016 года</t>
  </si>
  <si>
    <t>Остаток на 1 января 2016 года (пересчитанный)</t>
  </si>
  <si>
    <t>Прибыль/(убыток) за 2016 год</t>
  </si>
  <si>
    <t>Дисконт по займу от собственника</t>
  </si>
  <si>
    <t>Общий совокупный доход за отчетный период</t>
  </si>
  <si>
    <t>Общий совокупный доход за 2016 год</t>
  </si>
  <si>
    <t>Прибыль/(убыток) за 3 месяца 2017 года</t>
  </si>
  <si>
    <t>Общий совокупный доход за 3 месяца 2017 года</t>
  </si>
  <si>
    <t>Остаток на 31 марта 2017 года</t>
  </si>
  <si>
    <t>3 месяца 2017</t>
  </si>
  <si>
    <t>3 месяца 2016</t>
  </si>
  <si>
    <t>Денежные средства и их эквиваленты на 31 марта</t>
  </si>
  <si>
    <r>
      <t>Общий совокупный доход</t>
    </r>
    <r>
      <rPr>
        <sz val="10"/>
        <color theme="1"/>
        <rFont val="Trebuchet MS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</si>
</sst>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(* #,##0.00_);_(* \(#,##0.00\);_(* &quot;-&quot;??_);_(@_)"/>
    <numFmt numFmtId="165" formatCode="_-* #,##0\ _₽_-;\-* #,##0\ _₽_-;_-* &quot;-&quot;??\ _₽_-;_-@_-"/>
    <numFmt numFmtId="166" formatCode="_-* #,##0.00_р_._-;\-* #,##0.00_р_._-;_-* &quot;-&quot;??_р_._-;_-@_-"/>
  </numFmts>
  <fonts count="30" x14ac:knownFonts="1">
    <font>
      <sz val="10"/>
      <color theme="1"/>
      <name val="Arial"/>
      <family val="2"/>
      <charset val="204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2"/>
      <charset val="204"/>
    </font>
    <font>
      <b/>
      <sz val="10"/>
      <color theme="1"/>
      <name val="Trebuchet MS"/>
      <family val="2"/>
      <charset val="204"/>
    </font>
    <font>
      <b/>
      <sz val="10"/>
      <color rgb="FF000000"/>
      <name val="Trebuchet MS"/>
      <family val="2"/>
      <charset val="204"/>
    </font>
    <font>
      <sz val="10"/>
      <color theme="1"/>
      <name val="Trebuchet MS"/>
      <family val="2"/>
      <charset val="204"/>
    </font>
    <font>
      <sz val="10"/>
      <color rgb="FF000000"/>
      <name val="Trebuchet MS"/>
      <family val="2"/>
      <charset val="204"/>
    </font>
    <font>
      <sz val="10"/>
      <name val="Trebuchet MS"/>
      <family val="2"/>
      <charset val="204"/>
    </font>
    <font>
      <b/>
      <sz val="10"/>
      <name val="Trebuchet MS"/>
      <family val="2"/>
      <charset val="204"/>
    </font>
    <font>
      <b/>
      <sz val="10"/>
      <color indexed="8"/>
      <name val="Trebuchet MS"/>
      <family val="2"/>
      <charset val="204"/>
    </font>
    <font>
      <sz val="10"/>
      <color theme="0" tint="-0.249977111117893"/>
      <name val="Trebuchet MS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9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" fillId="0" borderId="0"/>
    <xf numFmtId="0" fontId="16" fillId="0" borderId="0"/>
    <xf numFmtId="0" fontId="20" fillId="0" borderId="0"/>
    <xf numFmtId="166" fontId="21" fillId="0" borderId="0" applyFont="0" applyFill="0" applyBorder="0" applyAlignment="0" applyProtection="0"/>
  </cellStyleXfs>
  <cellXfs count="315">
    <xf numFmtId="0" fontId="0" fillId="0" borderId="0" xfId="0"/>
    <xf numFmtId="0" fontId="0" fillId="0" borderId="0" xfId="0" applyAlignment="1"/>
    <xf numFmtId="165" fontId="0" fillId="0" borderId="0" xfId="1" applyNumberFormat="1" applyFont="1" applyAlignment="1"/>
    <xf numFmtId="165" fontId="0" fillId="0" borderId="0" xfId="1" applyNumberFormat="1" applyFont="1"/>
    <xf numFmtId="0" fontId="3" fillId="0" borderId="0" xfId="0" applyFont="1"/>
    <xf numFmtId="165" fontId="3" fillId="0" borderId="0" xfId="1" applyNumberFormat="1" applyFont="1"/>
    <xf numFmtId="0" fontId="3" fillId="0" borderId="0" xfId="0" applyFont="1" applyAlignment="1"/>
    <xf numFmtId="0" fontId="4" fillId="0" borderId="0" xfId="2" applyFont="1" applyAlignment="1">
      <alignment horizontal="left"/>
    </xf>
    <xf numFmtId="0" fontId="6" fillId="0" borderId="0" xfId="2" applyFont="1" applyAlignment="1">
      <alignment horizontal="left"/>
    </xf>
    <xf numFmtId="0" fontId="5" fillId="0" borderId="0" xfId="2" applyAlignment="1">
      <alignment horizontal="left"/>
    </xf>
    <xf numFmtId="1" fontId="11" fillId="4" borderId="3" xfId="2" applyNumberFormat="1" applyFont="1" applyFill="1" applyBorder="1" applyAlignment="1">
      <alignment horizontal="left" vertical="top" wrapText="1" indent="2"/>
    </xf>
    <xf numFmtId="0" fontId="11" fillId="4" borderId="3" xfId="2" applyNumberFormat="1" applyFont="1" applyFill="1" applyBorder="1" applyAlignment="1">
      <alignment horizontal="right" vertical="top" wrapText="1"/>
    </xf>
    <xf numFmtId="4" fontId="11" fillId="4" borderId="3" xfId="2" applyNumberFormat="1" applyFont="1" applyFill="1" applyBorder="1" applyAlignment="1">
      <alignment horizontal="right" vertical="top" wrapText="1"/>
    </xf>
    <xf numFmtId="0" fontId="8" fillId="0" borderId="3" xfId="2" applyNumberFormat="1" applyFont="1" applyBorder="1" applyAlignment="1">
      <alignment horizontal="left" vertical="top" wrapText="1" indent="4"/>
    </xf>
    <xf numFmtId="0" fontId="8" fillId="0" borderId="3" xfId="2" applyNumberFormat="1" applyFont="1" applyBorder="1" applyAlignment="1">
      <alignment horizontal="right" vertical="top" wrapText="1"/>
    </xf>
    <xf numFmtId="4" fontId="8" fillId="0" borderId="3" xfId="2" applyNumberFormat="1" applyFont="1" applyBorder="1" applyAlignment="1">
      <alignment horizontal="right" vertical="top" wrapText="1"/>
    </xf>
    <xf numFmtId="0" fontId="4" fillId="0" borderId="0" xfId="3" applyFont="1" applyAlignment="1">
      <alignment horizontal="left"/>
    </xf>
    <xf numFmtId="0" fontId="6" fillId="0" borderId="0" xfId="3" applyFont="1" applyAlignment="1">
      <alignment horizontal="left"/>
    </xf>
    <xf numFmtId="0" fontId="4" fillId="3" borderId="3" xfId="3" applyNumberFormat="1" applyFont="1" applyFill="1" applyBorder="1" applyAlignment="1">
      <alignment horizontal="left" vertical="center" wrapText="1"/>
    </xf>
    <xf numFmtId="4" fontId="4" fillId="4" borderId="3" xfId="3" applyNumberFormat="1" applyFont="1" applyFill="1" applyBorder="1" applyAlignment="1">
      <alignment horizontal="right" vertical="top" wrapText="1"/>
    </xf>
    <xf numFmtId="0" fontId="4" fillId="4" borderId="3" xfId="3" applyNumberFormat="1" applyFont="1" applyFill="1" applyBorder="1" applyAlignment="1">
      <alignment horizontal="right" vertical="top" wrapText="1"/>
    </xf>
    <xf numFmtId="4" fontId="11" fillId="0" borderId="3" xfId="3" applyNumberFormat="1" applyFont="1" applyBorder="1" applyAlignment="1">
      <alignment horizontal="right" vertical="top" wrapText="1"/>
    </xf>
    <xf numFmtId="0" fontId="11" fillId="0" borderId="3" xfId="3" applyNumberFormat="1" applyFont="1" applyBorder="1" applyAlignment="1">
      <alignment horizontal="right" vertical="top" wrapText="1"/>
    </xf>
    <xf numFmtId="0" fontId="8" fillId="0" borderId="3" xfId="3" applyNumberFormat="1" applyFont="1" applyBorder="1" applyAlignment="1">
      <alignment horizontal="right" vertical="top" wrapText="1"/>
    </xf>
    <xf numFmtId="4" fontId="8" fillId="0" borderId="3" xfId="3" applyNumberFormat="1" applyFont="1" applyBorder="1" applyAlignment="1">
      <alignment horizontal="right" vertical="top" wrapText="1"/>
    </xf>
    <xf numFmtId="0" fontId="7" fillId="0" borderId="3" xfId="3" applyNumberFormat="1" applyFont="1" applyBorder="1" applyAlignment="1">
      <alignment horizontal="right" vertical="top" wrapText="1"/>
    </xf>
    <xf numFmtId="4" fontId="7" fillId="0" borderId="3" xfId="3" applyNumberFormat="1" applyFont="1" applyBorder="1" applyAlignment="1">
      <alignment horizontal="right" vertical="top" wrapText="1"/>
    </xf>
    <xf numFmtId="0" fontId="5" fillId="0" borderId="0" xfId="3"/>
    <xf numFmtId="0" fontId="4" fillId="0" borderId="0" xfId="4" applyFont="1" applyAlignment="1">
      <alignment horizontal="left"/>
    </xf>
    <xf numFmtId="0" fontId="6" fillId="0" borderId="0" xfId="4" applyFont="1" applyAlignment="1">
      <alignment horizontal="left"/>
    </xf>
    <xf numFmtId="0" fontId="5" fillId="0" borderId="0" xfId="4" applyAlignment="1">
      <alignment horizontal="left"/>
    </xf>
    <xf numFmtId="0" fontId="4" fillId="3" borderId="3" xfId="4" applyNumberFormat="1" applyFont="1" applyFill="1" applyBorder="1" applyAlignment="1">
      <alignment horizontal="left" vertical="center" wrapText="1"/>
    </xf>
    <xf numFmtId="1" fontId="4" fillId="4" borderId="3" xfId="4" applyNumberFormat="1" applyFont="1" applyFill="1" applyBorder="1" applyAlignment="1">
      <alignment horizontal="left" vertical="top" wrapText="1" indent="2"/>
    </xf>
    <xf numFmtId="4" fontId="4" fillId="4" borderId="3" xfId="4" applyNumberFormat="1" applyFont="1" applyFill="1" applyBorder="1" applyAlignment="1">
      <alignment horizontal="right" vertical="top" wrapText="1"/>
    </xf>
    <xf numFmtId="0" fontId="4" fillId="4" borderId="3" xfId="4" applyNumberFormat="1" applyFont="1" applyFill="1" applyBorder="1" applyAlignment="1">
      <alignment horizontal="right" vertical="top" wrapText="1"/>
    </xf>
    <xf numFmtId="0" fontId="11" fillId="0" borderId="3" xfId="4" applyNumberFormat="1" applyFont="1" applyBorder="1" applyAlignment="1">
      <alignment horizontal="left" vertical="top" wrapText="1" indent="4"/>
    </xf>
    <xf numFmtId="4" fontId="11" fillId="0" borderId="3" xfId="4" applyNumberFormat="1" applyFont="1" applyBorder="1" applyAlignment="1">
      <alignment horizontal="right" vertical="top" wrapText="1"/>
    </xf>
    <xf numFmtId="0" fontId="11" fillId="0" borderId="3" xfId="4" applyNumberFormat="1" applyFont="1" applyBorder="1" applyAlignment="1">
      <alignment horizontal="right" vertical="top" wrapText="1"/>
    </xf>
    <xf numFmtId="0" fontId="8" fillId="0" borderId="3" xfId="4" applyNumberFormat="1" applyFont="1" applyBorder="1" applyAlignment="1">
      <alignment horizontal="left" vertical="top" wrapText="1" indent="6"/>
    </xf>
    <xf numFmtId="4" fontId="8" fillId="0" borderId="3" xfId="4" applyNumberFormat="1" applyFont="1" applyBorder="1" applyAlignment="1">
      <alignment horizontal="right" vertical="top" wrapText="1"/>
    </xf>
    <xf numFmtId="0" fontId="8" fillId="0" borderId="3" xfId="4" applyNumberFormat="1" applyFont="1" applyBorder="1" applyAlignment="1">
      <alignment horizontal="right" vertical="top" wrapText="1"/>
    </xf>
    <xf numFmtId="0" fontId="7" fillId="0" borderId="3" xfId="4" applyNumberFormat="1" applyFont="1" applyBorder="1" applyAlignment="1">
      <alignment horizontal="left" vertical="top" wrapText="1" indent="8"/>
    </xf>
    <xf numFmtId="4" fontId="7" fillId="0" borderId="3" xfId="4" applyNumberFormat="1" applyFont="1" applyBorder="1" applyAlignment="1">
      <alignment horizontal="right" vertical="top" wrapText="1"/>
    </xf>
    <xf numFmtId="0" fontId="7" fillId="0" borderId="3" xfId="4" applyNumberFormat="1" applyFont="1" applyBorder="1" applyAlignment="1">
      <alignment horizontal="right" vertical="top" wrapText="1"/>
    </xf>
    <xf numFmtId="0" fontId="5" fillId="0" borderId="0" xfId="5" applyAlignment="1">
      <alignment horizontal="left"/>
    </xf>
    <xf numFmtId="0" fontId="4" fillId="0" borderId="0" xfId="6" applyFont="1" applyAlignment="1">
      <alignment horizontal="left"/>
    </xf>
    <xf numFmtId="0" fontId="6" fillId="0" borderId="0" xfId="6" applyFont="1" applyAlignment="1">
      <alignment horizontal="left"/>
    </xf>
    <xf numFmtId="0" fontId="5" fillId="0" borderId="0" xfId="6" applyAlignment="1">
      <alignment horizontal="left"/>
    </xf>
    <xf numFmtId="0" fontId="4" fillId="3" borderId="3" xfId="6" applyNumberFormat="1" applyFont="1" applyFill="1" applyBorder="1" applyAlignment="1">
      <alignment horizontal="left" vertical="center" wrapText="1"/>
    </xf>
    <xf numFmtId="1" fontId="11" fillId="4" borderId="3" xfId="6" applyNumberFormat="1" applyFont="1" applyFill="1" applyBorder="1" applyAlignment="1">
      <alignment horizontal="left" vertical="top" wrapText="1" indent="2"/>
    </xf>
    <xf numFmtId="0" fontId="11" fillId="4" borderId="3" xfId="6" applyNumberFormat="1" applyFont="1" applyFill="1" applyBorder="1" applyAlignment="1">
      <alignment horizontal="right" vertical="top" wrapText="1"/>
    </xf>
    <xf numFmtId="4" fontId="12" fillId="4" borderId="3" xfId="6" applyNumberFormat="1" applyFont="1" applyFill="1" applyBorder="1" applyAlignment="1">
      <alignment horizontal="right" vertical="top" wrapText="1"/>
    </xf>
    <xf numFmtId="4" fontId="11" fillId="4" borderId="3" xfId="6" applyNumberFormat="1" applyFont="1" applyFill="1" applyBorder="1" applyAlignment="1">
      <alignment horizontal="right" vertical="top" wrapText="1"/>
    </xf>
    <xf numFmtId="0" fontId="8" fillId="0" borderId="3" xfId="6" applyNumberFormat="1" applyFont="1" applyBorder="1" applyAlignment="1">
      <alignment horizontal="left" vertical="top" wrapText="1" indent="4"/>
    </xf>
    <xf numFmtId="0" fontId="8" fillId="0" borderId="3" xfId="6" applyNumberFormat="1" applyFont="1" applyBorder="1" applyAlignment="1">
      <alignment horizontal="right" vertical="top" wrapText="1"/>
    </xf>
    <xf numFmtId="4" fontId="10" fillId="0" borderId="3" xfId="6" applyNumberFormat="1" applyFont="1" applyBorder="1" applyAlignment="1">
      <alignment horizontal="right" vertical="top" wrapText="1"/>
    </xf>
    <xf numFmtId="4" fontId="8" fillId="0" borderId="3" xfId="6" applyNumberFormat="1" applyFont="1" applyBorder="1" applyAlignment="1">
      <alignment horizontal="right" vertical="top" wrapText="1"/>
    </xf>
    <xf numFmtId="0" fontId="7" fillId="0" borderId="3" xfId="6" applyNumberFormat="1" applyFont="1" applyBorder="1" applyAlignment="1">
      <alignment horizontal="left" vertical="top" wrapText="1" indent="6"/>
    </xf>
    <xf numFmtId="0" fontId="7" fillId="0" borderId="3" xfId="6" applyNumberFormat="1" applyFont="1" applyBorder="1" applyAlignment="1">
      <alignment horizontal="right" vertical="top" wrapText="1"/>
    </xf>
    <xf numFmtId="4" fontId="7" fillId="0" borderId="3" xfId="6" applyNumberFormat="1" applyFont="1" applyBorder="1" applyAlignment="1">
      <alignment horizontal="right" vertical="top" wrapText="1"/>
    </xf>
    <xf numFmtId="4" fontId="9" fillId="0" borderId="3" xfId="6" applyNumberFormat="1" applyFont="1" applyBorder="1" applyAlignment="1">
      <alignment horizontal="right" vertical="top" wrapText="1"/>
    </xf>
    <xf numFmtId="2" fontId="7" fillId="0" borderId="3" xfId="6" applyNumberFormat="1" applyFont="1" applyBorder="1" applyAlignment="1">
      <alignment horizontal="right" vertical="top" wrapText="1"/>
    </xf>
    <xf numFmtId="2" fontId="9" fillId="0" borderId="3" xfId="6" applyNumberFormat="1" applyFont="1" applyBorder="1" applyAlignment="1">
      <alignment horizontal="right" vertical="top" wrapText="1"/>
    </xf>
    <xf numFmtId="0" fontId="4" fillId="0" borderId="0" xfId="7" applyFont="1" applyAlignment="1">
      <alignment horizontal="left"/>
    </xf>
    <xf numFmtId="0" fontId="6" fillId="0" borderId="0" xfId="7" applyFont="1" applyAlignment="1">
      <alignment horizontal="left"/>
    </xf>
    <xf numFmtId="0" fontId="5" fillId="0" borderId="0" xfId="7" applyAlignment="1">
      <alignment horizontal="left"/>
    </xf>
    <xf numFmtId="0" fontId="4" fillId="3" borderId="3" xfId="7" applyNumberFormat="1" applyFont="1" applyFill="1" applyBorder="1" applyAlignment="1">
      <alignment horizontal="left" vertical="center" wrapText="1"/>
    </xf>
    <xf numFmtId="1" fontId="4" fillId="4" borderId="3" xfId="7" applyNumberFormat="1" applyFont="1" applyFill="1" applyBorder="1" applyAlignment="1">
      <alignment horizontal="left" vertical="top" wrapText="1" indent="2"/>
    </xf>
    <xf numFmtId="0" fontId="4" fillId="4" borderId="3" xfId="7" applyNumberFormat="1" applyFont="1" applyFill="1" applyBorder="1" applyAlignment="1">
      <alignment horizontal="right" vertical="top" wrapText="1"/>
    </xf>
    <xf numFmtId="4" fontId="4" fillId="4" borderId="3" xfId="7" applyNumberFormat="1" applyFont="1" applyFill="1" applyBorder="1" applyAlignment="1">
      <alignment horizontal="right" vertical="top" wrapText="1"/>
    </xf>
    <xf numFmtId="0" fontId="11" fillId="0" borderId="3" xfId="7" applyNumberFormat="1" applyFont="1" applyBorder="1" applyAlignment="1">
      <alignment horizontal="left" vertical="top" wrapText="1" indent="4"/>
    </xf>
    <xf numFmtId="0" fontId="11" fillId="0" borderId="3" xfId="7" applyNumberFormat="1" applyFont="1" applyBorder="1" applyAlignment="1">
      <alignment horizontal="right" vertical="top" wrapText="1"/>
    </xf>
    <xf numFmtId="4" fontId="11" fillId="0" borderId="3" xfId="7" applyNumberFormat="1" applyFont="1" applyBorder="1" applyAlignment="1">
      <alignment horizontal="right" vertical="top" wrapText="1"/>
    </xf>
    <xf numFmtId="0" fontId="8" fillId="0" borderId="3" xfId="7" applyNumberFormat="1" applyFont="1" applyBorder="1" applyAlignment="1">
      <alignment horizontal="left" vertical="top" wrapText="1" indent="6"/>
    </xf>
    <xf numFmtId="0" fontId="8" fillId="0" borderId="3" xfId="7" applyNumberFormat="1" applyFont="1" applyBorder="1" applyAlignment="1">
      <alignment horizontal="right" vertical="top" wrapText="1"/>
    </xf>
    <xf numFmtId="4" fontId="8" fillId="0" borderId="3" xfId="7" applyNumberFormat="1" applyFont="1" applyBorder="1" applyAlignment="1">
      <alignment horizontal="right" vertical="top" wrapText="1"/>
    </xf>
    <xf numFmtId="0" fontId="7" fillId="0" borderId="3" xfId="7" applyNumberFormat="1" applyFont="1" applyBorder="1" applyAlignment="1">
      <alignment horizontal="left" vertical="top" wrapText="1" indent="8"/>
    </xf>
    <xf numFmtId="0" fontId="7" fillId="0" borderId="3" xfId="7" applyNumberFormat="1" applyFont="1" applyBorder="1" applyAlignment="1">
      <alignment horizontal="right" vertical="top" wrapText="1"/>
    </xf>
    <xf numFmtId="4" fontId="7" fillId="0" borderId="3" xfId="7" applyNumberFormat="1" applyFont="1" applyBorder="1" applyAlignment="1">
      <alignment horizontal="right" vertical="top" wrapText="1"/>
    </xf>
    <xf numFmtId="4" fontId="9" fillId="0" borderId="3" xfId="7" applyNumberFormat="1" applyFont="1" applyBorder="1" applyAlignment="1">
      <alignment horizontal="right" vertical="top" wrapText="1"/>
    </xf>
    <xf numFmtId="0" fontId="7" fillId="0" borderId="3" xfId="3" applyNumberFormat="1" applyFont="1" applyBorder="1" applyAlignment="1">
      <alignment horizontal="left" vertical="top" wrapText="1" indent="8"/>
    </xf>
    <xf numFmtId="1" fontId="4" fillId="4" borderId="3" xfId="3" applyNumberFormat="1" applyFont="1" applyFill="1" applyBorder="1" applyAlignment="1">
      <alignment horizontal="left" vertical="top" wrapText="1" indent="2"/>
    </xf>
    <xf numFmtId="0" fontId="11" fillId="0" borderId="3" xfId="3" applyNumberFormat="1" applyFont="1" applyBorder="1" applyAlignment="1">
      <alignment horizontal="left" vertical="top" wrapText="1" indent="4"/>
    </xf>
    <xf numFmtId="0" fontId="8" fillId="0" borderId="3" xfId="3" applyNumberFormat="1" applyFont="1" applyBorder="1" applyAlignment="1">
      <alignment horizontal="left" vertical="top" wrapText="1" indent="6"/>
    </xf>
    <xf numFmtId="165" fontId="0" fillId="0" borderId="0" xfId="0" applyNumberFormat="1"/>
    <xf numFmtId="0" fontId="4" fillId="0" borderId="0" xfId="8" applyFont="1" applyAlignment="1">
      <alignment horizontal="left"/>
    </xf>
    <xf numFmtId="0" fontId="6" fillId="0" borderId="0" xfId="8" applyFont="1" applyAlignment="1">
      <alignment horizontal="left"/>
    </xf>
    <xf numFmtId="0" fontId="5" fillId="0" borderId="0" xfId="8" applyAlignment="1">
      <alignment horizontal="left"/>
    </xf>
    <xf numFmtId="0" fontId="4" fillId="3" borderId="3" xfId="8" applyNumberFormat="1" applyFont="1" applyFill="1" applyBorder="1" applyAlignment="1">
      <alignment horizontal="left" vertical="center" wrapText="1"/>
    </xf>
    <xf numFmtId="1" fontId="4" fillId="4" borderId="3" xfId="8" applyNumberFormat="1" applyFont="1" applyFill="1" applyBorder="1" applyAlignment="1">
      <alignment horizontal="left" vertical="top" wrapText="1" indent="2"/>
    </xf>
    <xf numFmtId="4" fontId="4" fillId="4" borderId="3" xfId="8" applyNumberFormat="1" applyFont="1" applyFill="1" applyBorder="1" applyAlignment="1">
      <alignment horizontal="right" vertical="top" wrapText="1"/>
    </xf>
    <xf numFmtId="0" fontId="4" fillId="4" borderId="3" xfId="8" applyNumberFormat="1" applyFont="1" applyFill="1" applyBorder="1" applyAlignment="1">
      <alignment horizontal="right" vertical="top" wrapText="1"/>
    </xf>
    <xf numFmtId="0" fontId="11" fillId="0" borderId="3" xfId="8" applyNumberFormat="1" applyFont="1" applyBorder="1" applyAlignment="1">
      <alignment horizontal="left" vertical="top" wrapText="1" indent="4"/>
    </xf>
    <xf numFmtId="4" fontId="11" fillId="0" borderId="3" xfId="8" applyNumberFormat="1" applyFont="1" applyBorder="1" applyAlignment="1">
      <alignment horizontal="right" vertical="top" wrapText="1"/>
    </xf>
    <xf numFmtId="0" fontId="11" fillId="0" borderId="3" xfId="8" applyNumberFormat="1" applyFont="1" applyBorder="1" applyAlignment="1">
      <alignment horizontal="right" vertical="top" wrapText="1"/>
    </xf>
    <xf numFmtId="0" fontId="7" fillId="0" borderId="3" xfId="8" applyNumberFormat="1" applyFont="1" applyBorder="1" applyAlignment="1">
      <alignment horizontal="left" vertical="top" wrapText="1" indent="8"/>
    </xf>
    <xf numFmtId="4" fontId="7" fillId="0" borderId="3" xfId="8" applyNumberFormat="1" applyFont="1" applyBorder="1" applyAlignment="1">
      <alignment horizontal="right" vertical="top" wrapText="1"/>
    </xf>
    <xf numFmtId="4" fontId="9" fillId="0" borderId="3" xfId="8" applyNumberFormat="1" applyFont="1" applyBorder="1" applyAlignment="1">
      <alignment horizontal="right" vertical="top" wrapText="1"/>
    </xf>
    <xf numFmtId="0" fontId="4" fillId="0" borderId="0" xfId="9" applyFont="1" applyAlignment="1">
      <alignment horizontal="left"/>
    </xf>
    <xf numFmtId="0" fontId="6" fillId="0" borderId="0" xfId="9" applyFont="1" applyAlignment="1">
      <alignment horizontal="left"/>
    </xf>
    <xf numFmtId="0" fontId="5" fillId="0" borderId="0" xfId="9" applyAlignment="1">
      <alignment horizontal="left"/>
    </xf>
    <xf numFmtId="0" fontId="4" fillId="3" borderId="3" xfId="9" applyNumberFormat="1" applyFont="1" applyFill="1" applyBorder="1" applyAlignment="1">
      <alignment horizontal="left" vertical="center" wrapText="1"/>
    </xf>
    <xf numFmtId="1" fontId="4" fillId="4" borderId="3" xfId="9" applyNumberFormat="1" applyFont="1" applyFill="1" applyBorder="1" applyAlignment="1">
      <alignment horizontal="left" vertical="top" wrapText="1" indent="2"/>
    </xf>
    <xf numFmtId="4" fontId="4" fillId="4" borderId="3" xfId="9" applyNumberFormat="1" applyFont="1" applyFill="1" applyBorder="1" applyAlignment="1">
      <alignment horizontal="right" vertical="top" wrapText="1"/>
    </xf>
    <xf numFmtId="0" fontId="4" fillId="4" borderId="3" xfId="9" applyNumberFormat="1" applyFont="1" applyFill="1" applyBorder="1" applyAlignment="1">
      <alignment horizontal="right" vertical="top" wrapText="1"/>
    </xf>
    <xf numFmtId="0" fontId="11" fillId="0" borderId="3" xfId="9" applyNumberFormat="1" applyFont="1" applyBorder="1" applyAlignment="1">
      <alignment horizontal="left" vertical="top" wrapText="1" indent="4"/>
    </xf>
    <xf numFmtId="4" fontId="11" fillId="0" borderId="3" xfId="9" applyNumberFormat="1" applyFont="1" applyBorder="1" applyAlignment="1">
      <alignment horizontal="right" vertical="top" wrapText="1"/>
    </xf>
    <xf numFmtId="0" fontId="11" fillId="0" borderId="3" xfId="9" applyNumberFormat="1" applyFont="1" applyBorder="1" applyAlignment="1">
      <alignment horizontal="right" vertical="top" wrapText="1"/>
    </xf>
    <xf numFmtId="0" fontId="7" fillId="0" borderId="3" xfId="9" applyNumberFormat="1" applyFont="1" applyBorder="1" applyAlignment="1">
      <alignment horizontal="left" vertical="top" wrapText="1" indent="8"/>
    </xf>
    <xf numFmtId="0" fontId="7" fillId="0" borderId="3" xfId="9" applyNumberFormat="1" applyFont="1" applyBorder="1" applyAlignment="1">
      <alignment horizontal="right" vertical="top" wrapText="1"/>
    </xf>
    <xf numFmtId="4" fontId="7" fillId="0" borderId="3" xfId="9" applyNumberFormat="1" applyFont="1" applyBorder="1" applyAlignment="1">
      <alignment horizontal="right" vertical="top" wrapText="1"/>
    </xf>
    <xf numFmtId="0" fontId="4" fillId="0" borderId="0" xfId="10" applyFont="1" applyAlignment="1">
      <alignment horizontal="left"/>
    </xf>
    <xf numFmtId="0" fontId="6" fillId="0" borderId="0" xfId="10" applyFont="1" applyAlignment="1">
      <alignment horizontal="left"/>
    </xf>
    <xf numFmtId="0" fontId="5" fillId="0" borderId="0" xfId="10" applyAlignment="1">
      <alignment horizontal="left"/>
    </xf>
    <xf numFmtId="0" fontId="4" fillId="3" borderId="3" xfId="10" applyNumberFormat="1" applyFont="1" applyFill="1" applyBorder="1" applyAlignment="1">
      <alignment horizontal="left" vertical="center" wrapText="1"/>
    </xf>
    <xf numFmtId="0" fontId="5" fillId="0" borderId="0" xfId="10"/>
    <xf numFmtId="1" fontId="4" fillId="4" borderId="3" xfId="10" applyNumberFormat="1" applyFont="1" applyFill="1" applyBorder="1" applyAlignment="1">
      <alignment horizontal="left" vertical="top" wrapText="1" indent="2"/>
    </xf>
    <xf numFmtId="4" fontId="4" fillId="4" borderId="3" xfId="10" applyNumberFormat="1" applyFont="1" applyFill="1" applyBorder="1" applyAlignment="1">
      <alignment horizontal="right" vertical="top" wrapText="1"/>
    </xf>
    <xf numFmtId="0" fontId="4" fillId="4" borderId="3" xfId="10" applyNumberFormat="1" applyFont="1" applyFill="1" applyBorder="1" applyAlignment="1">
      <alignment horizontal="right" vertical="top" wrapText="1"/>
    </xf>
    <xf numFmtId="0" fontId="11" fillId="0" borderId="3" xfId="10" applyNumberFormat="1" applyFont="1" applyBorder="1" applyAlignment="1">
      <alignment horizontal="left" vertical="top" wrapText="1" indent="4"/>
    </xf>
    <xf numFmtId="4" fontId="11" fillId="0" borderId="3" xfId="10" applyNumberFormat="1" applyFont="1" applyBorder="1" applyAlignment="1">
      <alignment horizontal="right" vertical="top" wrapText="1"/>
    </xf>
    <xf numFmtId="0" fontId="11" fillId="0" borderId="3" xfId="10" applyNumberFormat="1" applyFont="1" applyBorder="1" applyAlignment="1">
      <alignment horizontal="right" vertical="top" wrapText="1"/>
    </xf>
    <xf numFmtId="0" fontId="8" fillId="0" borderId="3" xfId="10" applyNumberFormat="1" applyFont="1" applyBorder="1" applyAlignment="1">
      <alignment horizontal="left" vertical="top" wrapText="1" indent="6"/>
    </xf>
    <xf numFmtId="4" fontId="8" fillId="0" borderId="3" xfId="10" applyNumberFormat="1" applyFont="1" applyBorder="1" applyAlignment="1">
      <alignment horizontal="right" vertical="top" wrapText="1"/>
    </xf>
    <xf numFmtId="0" fontId="8" fillId="0" borderId="3" xfId="10" applyNumberFormat="1" applyFont="1" applyBorder="1" applyAlignment="1">
      <alignment horizontal="right" vertical="top" wrapText="1"/>
    </xf>
    <xf numFmtId="0" fontId="7" fillId="0" borderId="3" xfId="10" applyNumberFormat="1" applyFont="1" applyBorder="1" applyAlignment="1">
      <alignment horizontal="left" vertical="top" wrapText="1" indent="8"/>
    </xf>
    <xf numFmtId="4" fontId="7" fillId="0" borderId="3" xfId="10" applyNumberFormat="1" applyFont="1" applyBorder="1" applyAlignment="1">
      <alignment horizontal="right" vertical="top" wrapText="1"/>
    </xf>
    <xf numFmtId="0" fontId="7" fillId="0" borderId="3" xfId="10" applyNumberFormat="1" applyFont="1" applyBorder="1" applyAlignment="1">
      <alignment horizontal="right" vertical="top" wrapText="1"/>
    </xf>
    <xf numFmtId="165" fontId="5" fillId="0" borderId="0" xfId="1" applyNumberFormat="1" applyFont="1"/>
    <xf numFmtId="0" fontId="4" fillId="0" borderId="0" xfId="11" applyFont="1" applyAlignment="1">
      <alignment horizontal="left"/>
    </xf>
    <xf numFmtId="0" fontId="6" fillId="0" borderId="0" xfId="11" applyFont="1" applyAlignment="1">
      <alignment horizontal="left"/>
    </xf>
    <xf numFmtId="0" fontId="5" fillId="0" borderId="0" xfId="11" applyAlignment="1">
      <alignment horizontal="left"/>
    </xf>
    <xf numFmtId="0" fontId="4" fillId="3" borderId="3" xfId="11" applyNumberFormat="1" applyFont="1" applyFill="1" applyBorder="1" applyAlignment="1">
      <alignment horizontal="left" vertical="center" wrapText="1"/>
    </xf>
    <xf numFmtId="1" fontId="13" fillId="4" borderId="3" xfId="11" applyNumberFormat="1" applyFont="1" applyFill="1" applyBorder="1" applyAlignment="1">
      <alignment horizontal="left" vertical="top" wrapText="1" indent="2"/>
    </xf>
    <xf numFmtId="0" fontId="13" fillId="4" borderId="3" xfId="11" applyNumberFormat="1" applyFont="1" applyFill="1" applyBorder="1" applyAlignment="1">
      <alignment horizontal="right" vertical="top" wrapText="1"/>
    </xf>
    <xf numFmtId="4" fontId="13" fillId="4" borderId="3" xfId="11" applyNumberFormat="1" applyFont="1" applyFill="1" applyBorder="1" applyAlignment="1">
      <alignment horizontal="right" vertical="top" wrapText="1"/>
    </xf>
    <xf numFmtId="4" fontId="14" fillId="4" borderId="3" xfId="11" applyNumberFormat="1" applyFont="1" applyFill="1" applyBorder="1" applyAlignment="1">
      <alignment horizontal="right" vertical="top" wrapText="1"/>
    </xf>
    <xf numFmtId="0" fontId="8" fillId="0" borderId="3" xfId="11" applyNumberFormat="1" applyFont="1" applyBorder="1" applyAlignment="1">
      <alignment horizontal="left" vertical="top" wrapText="1" indent="4"/>
    </xf>
    <xf numFmtId="0" fontId="8" fillId="0" borderId="3" xfId="11" applyNumberFormat="1" applyFont="1" applyBorder="1" applyAlignment="1">
      <alignment horizontal="right" vertical="top" wrapText="1"/>
    </xf>
    <xf numFmtId="4" fontId="8" fillId="0" borderId="3" xfId="11" applyNumberFormat="1" applyFont="1" applyBorder="1" applyAlignment="1">
      <alignment horizontal="right" vertical="top" wrapText="1"/>
    </xf>
    <xf numFmtId="4" fontId="10" fillId="0" borderId="3" xfId="11" applyNumberFormat="1" applyFont="1" applyBorder="1" applyAlignment="1">
      <alignment horizontal="right" vertical="top" wrapText="1"/>
    </xf>
    <xf numFmtId="2" fontId="10" fillId="0" borderId="3" xfId="11" applyNumberFormat="1" applyFont="1" applyBorder="1" applyAlignment="1">
      <alignment horizontal="right" vertical="top" wrapText="1"/>
    </xf>
    <xf numFmtId="1" fontId="4" fillId="4" borderId="3" xfId="11" applyNumberFormat="1" applyFont="1" applyFill="1" applyBorder="1" applyAlignment="1">
      <alignment horizontal="left" vertical="top" wrapText="1" indent="2"/>
    </xf>
    <xf numFmtId="0" fontId="4" fillId="4" borderId="3" xfId="11" applyNumberFormat="1" applyFont="1" applyFill="1" applyBorder="1" applyAlignment="1">
      <alignment horizontal="right" vertical="top" wrapText="1"/>
    </xf>
    <xf numFmtId="4" fontId="15" fillId="4" borderId="3" xfId="11" applyNumberFormat="1" applyFont="1" applyFill="1" applyBorder="1" applyAlignment="1">
      <alignment horizontal="right" vertical="top" wrapText="1"/>
    </xf>
    <xf numFmtId="4" fontId="4" fillId="4" borderId="3" xfId="11" applyNumberFormat="1" applyFont="1" applyFill="1" applyBorder="1" applyAlignment="1">
      <alignment horizontal="right" vertical="top" wrapText="1"/>
    </xf>
    <xf numFmtId="0" fontId="11" fillId="0" borderId="3" xfId="11" applyNumberFormat="1" applyFont="1" applyBorder="1" applyAlignment="1">
      <alignment horizontal="left" vertical="top" wrapText="1" indent="4"/>
    </xf>
    <xf numFmtId="0" fontId="11" fillId="0" borderId="3" xfId="11" applyNumberFormat="1" applyFont="1" applyBorder="1" applyAlignment="1">
      <alignment horizontal="right" vertical="top" wrapText="1"/>
    </xf>
    <xf numFmtId="4" fontId="12" fillId="0" borderId="3" xfId="11" applyNumberFormat="1" applyFont="1" applyBorder="1" applyAlignment="1">
      <alignment horizontal="right" vertical="top" wrapText="1"/>
    </xf>
    <xf numFmtId="4" fontId="11" fillId="0" borderId="3" xfId="11" applyNumberFormat="1" applyFont="1" applyBorder="1" applyAlignment="1">
      <alignment horizontal="right" vertical="top" wrapText="1"/>
    </xf>
    <xf numFmtId="0" fontId="8" fillId="0" borderId="3" xfId="11" applyNumberFormat="1" applyFont="1" applyBorder="1" applyAlignment="1">
      <alignment horizontal="left" vertical="top" wrapText="1" indent="6"/>
    </xf>
    <xf numFmtId="2" fontId="8" fillId="0" borderId="3" xfId="11" applyNumberFormat="1" applyFont="1" applyBorder="1" applyAlignment="1">
      <alignment horizontal="right" vertical="top" wrapText="1"/>
    </xf>
    <xf numFmtId="0" fontId="4" fillId="3" borderId="3" xfId="11" applyNumberFormat="1" applyFont="1" applyFill="1" applyBorder="1" applyAlignment="1">
      <alignment horizontal="center" vertical="center" wrapText="1"/>
    </xf>
    <xf numFmtId="0" fontId="5" fillId="0" borderId="0" xfId="3" applyAlignment="1">
      <alignment horizontal="left"/>
    </xf>
    <xf numFmtId="0" fontId="4" fillId="3" borderId="3" xfId="9" applyNumberFormat="1" applyFont="1" applyFill="1" applyBorder="1" applyAlignment="1">
      <alignment horizontal="center" vertical="center" wrapText="1"/>
    </xf>
    <xf numFmtId="0" fontId="17" fillId="0" borderId="7" xfId="14" applyNumberFormat="1" applyFont="1" applyBorder="1" applyAlignment="1">
      <alignment horizontal="left" vertical="top"/>
    </xf>
    <xf numFmtId="0" fontId="17" fillId="0" borderId="7" xfId="14" applyNumberFormat="1" applyFont="1" applyBorder="1" applyAlignment="1">
      <alignment horizontal="left" vertical="top" wrapText="1"/>
    </xf>
    <xf numFmtId="0" fontId="17" fillId="0" borderId="9" xfId="14" applyNumberFormat="1" applyFont="1" applyBorder="1" applyAlignment="1">
      <alignment horizontal="center" vertical="top"/>
    </xf>
    <xf numFmtId="2" fontId="17" fillId="0" borderId="8" xfId="14" applyNumberFormat="1" applyFont="1" applyBorder="1" applyAlignment="1">
      <alignment horizontal="right" vertical="top" wrapText="1"/>
    </xf>
    <xf numFmtId="0" fontId="17" fillId="0" borderId="10" xfId="14" applyNumberFormat="1" applyFont="1" applyBorder="1" applyAlignment="1">
      <alignment horizontal="center" vertical="top"/>
    </xf>
    <xf numFmtId="0" fontId="17" fillId="0" borderId="11" xfId="14" applyNumberFormat="1" applyFont="1" applyBorder="1" applyAlignment="1">
      <alignment horizontal="right" vertical="top" wrapText="1"/>
    </xf>
    <xf numFmtId="0" fontId="18" fillId="0" borderId="7" xfId="14" applyNumberFormat="1" applyFont="1" applyBorder="1" applyAlignment="1">
      <alignment horizontal="left" vertical="top"/>
    </xf>
    <xf numFmtId="0" fontId="18" fillId="0" borderId="7" xfId="14" applyNumberFormat="1" applyFont="1" applyBorder="1" applyAlignment="1">
      <alignment horizontal="left" vertical="top" wrapText="1"/>
    </xf>
    <xf numFmtId="0" fontId="18" fillId="0" borderId="9" xfId="14" applyNumberFormat="1" applyFont="1" applyBorder="1" applyAlignment="1">
      <alignment horizontal="center" vertical="top"/>
    </xf>
    <xf numFmtId="4" fontId="18" fillId="0" borderId="8" xfId="14" applyNumberFormat="1" applyFont="1" applyBorder="1" applyAlignment="1">
      <alignment horizontal="right" vertical="top" wrapText="1"/>
    </xf>
    <xf numFmtId="0" fontId="18" fillId="0" borderId="10" xfId="14" applyNumberFormat="1" applyFont="1" applyBorder="1" applyAlignment="1">
      <alignment horizontal="center" vertical="top"/>
    </xf>
    <xf numFmtId="0" fontId="18" fillId="0" borderId="11" xfId="14" applyNumberFormat="1" applyFont="1" applyBorder="1" applyAlignment="1">
      <alignment horizontal="right" vertical="top" wrapText="1"/>
    </xf>
    <xf numFmtId="0" fontId="0" fillId="7" borderId="0" xfId="0" applyFill="1"/>
    <xf numFmtId="165" fontId="0" fillId="7" borderId="0" xfId="1" applyNumberFormat="1" applyFont="1" applyFill="1"/>
    <xf numFmtId="0" fontId="8" fillId="5" borderId="3" xfId="7" applyNumberFormat="1" applyFont="1" applyFill="1" applyBorder="1" applyAlignment="1">
      <alignment horizontal="left" vertical="top" wrapText="1" indent="6"/>
    </xf>
    <xf numFmtId="0" fontId="8" fillId="5" borderId="3" xfId="7" applyNumberFormat="1" applyFont="1" applyFill="1" applyBorder="1" applyAlignment="1">
      <alignment horizontal="right" vertical="top" wrapText="1"/>
    </xf>
    <xf numFmtId="4" fontId="8" fillId="5" borderId="3" xfId="7" applyNumberFormat="1" applyFont="1" applyFill="1" applyBorder="1" applyAlignment="1">
      <alignment horizontal="right" vertical="top" wrapText="1"/>
    </xf>
    <xf numFmtId="0" fontId="7" fillId="0" borderId="0" xfId="7" applyNumberFormat="1" applyFont="1" applyBorder="1" applyAlignment="1">
      <alignment horizontal="left" vertical="top" wrapText="1" indent="8"/>
    </xf>
    <xf numFmtId="0" fontId="7" fillId="0" borderId="0" xfId="7" applyNumberFormat="1" applyFont="1" applyBorder="1" applyAlignment="1">
      <alignment horizontal="right" vertical="top" wrapText="1"/>
    </xf>
    <xf numFmtId="4" fontId="7" fillId="0" borderId="0" xfId="7" applyNumberFormat="1" applyFont="1" applyBorder="1" applyAlignment="1">
      <alignment horizontal="right" vertical="top" wrapText="1"/>
    </xf>
    <xf numFmtId="0" fontId="4" fillId="4" borderId="3" xfId="7" applyNumberFormat="1" applyFont="1" applyFill="1" applyBorder="1" applyAlignment="1">
      <alignment horizontal="left" vertical="top"/>
    </xf>
    <xf numFmtId="0" fontId="11" fillId="0" borderId="3" xfId="7" applyNumberFormat="1" applyFont="1" applyBorder="1" applyAlignment="1">
      <alignment horizontal="left" vertical="top"/>
    </xf>
    <xf numFmtId="0" fontId="8" fillId="0" borderId="3" xfId="7" applyNumberFormat="1" applyFont="1" applyBorder="1" applyAlignment="1">
      <alignment horizontal="left" vertical="top"/>
    </xf>
    <xf numFmtId="0" fontId="7" fillId="0" borderId="3" xfId="7" applyNumberFormat="1" applyFont="1" applyBorder="1" applyAlignment="1">
      <alignment horizontal="left" vertical="top"/>
    </xf>
    <xf numFmtId="0" fontId="8" fillId="0" borderId="3" xfId="9" applyNumberFormat="1" applyFont="1" applyBorder="1" applyAlignment="1">
      <alignment horizontal="left" vertical="top" wrapText="1" indent="6"/>
    </xf>
    <xf numFmtId="0" fontId="8" fillId="0" borderId="3" xfId="9" applyNumberFormat="1" applyFont="1" applyBorder="1" applyAlignment="1">
      <alignment horizontal="right" vertical="top" wrapText="1"/>
    </xf>
    <xf numFmtId="4" fontId="8" fillId="0" borderId="3" xfId="9" applyNumberFormat="1" applyFont="1" applyBorder="1" applyAlignment="1">
      <alignment horizontal="right" vertical="top" wrapText="1"/>
    </xf>
    <xf numFmtId="1" fontId="7" fillId="0" borderId="3" xfId="9" applyNumberFormat="1" applyFont="1" applyBorder="1" applyAlignment="1">
      <alignment horizontal="left" vertical="top" wrapText="1" indent="2"/>
    </xf>
    <xf numFmtId="0" fontId="7" fillId="6" borderId="12" xfId="2" applyNumberFormat="1" applyFont="1" applyFill="1" applyBorder="1" applyAlignment="1">
      <alignment horizontal="center" vertical="top"/>
    </xf>
    <xf numFmtId="0" fontId="7" fillId="6" borderId="15" xfId="2" applyNumberFormat="1" applyFont="1" applyFill="1" applyBorder="1" applyAlignment="1">
      <alignment horizontal="right" vertical="top" wrapText="1"/>
    </xf>
    <xf numFmtId="0" fontId="7" fillId="6" borderId="16" xfId="2" applyNumberFormat="1" applyFont="1" applyFill="1" applyBorder="1" applyAlignment="1">
      <alignment horizontal="center" vertical="top"/>
    </xf>
    <xf numFmtId="2" fontId="7" fillId="6" borderId="17" xfId="2" applyNumberFormat="1" applyFont="1" applyFill="1" applyBorder="1" applyAlignment="1">
      <alignment horizontal="right" vertical="top" wrapText="1"/>
    </xf>
    <xf numFmtId="0" fontId="7" fillId="0" borderId="3" xfId="2" applyNumberFormat="1" applyFont="1" applyBorder="1" applyAlignment="1">
      <alignment horizontal="left" vertical="top"/>
    </xf>
    <xf numFmtId="0" fontId="7" fillId="0" borderId="3" xfId="2" applyNumberFormat="1" applyFont="1" applyBorder="1" applyAlignment="1">
      <alignment horizontal="left" vertical="top" wrapText="1"/>
    </xf>
    <xf numFmtId="1" fontId="7" fillId="0" borderId="3" xfId="2" applyNumberFormat="1" applyFont="1" applyBorder="1" applyAlignment="1">
      <alignment horizontal="left" vertical="top"/>
    </xf>
    <xf numFmtId="0" fontId="7" fillId="0" borderId="12" xfId="2" applyNumberFormat="1" applyFont="1" applyBorder="1" applyAlignment="1">
      <alignment horizontal="center" vertical="top"/>
    </xf>
    <xf numFmtId="4" fontId="7" fillId="0" borderId="15" xfId="2" applyNumberFormat="1" applyFont="1" applyBorder="1" applyAlignment="1">
      <alignment horizontal="right" vertical="top" wrapText="1"/>
    </xf>
    <xf numFmtId="0" fontId="7" fillId="0" borderId="16" xfId="2" applyNumberFormat="1" applyFont="1" applyBorder="1" applyAlignment="1">
      <alignment horizontal="center" vertical="top"/>
    </xf>
    <xf numFmtId="0" fontId="7" fillId="0" borderId="17" xfId="2" applyNumberFormat="1" applyFont="1" applyBorder="1" applyAlignment="1">
      <alignment horizontal="right" vertical="top" wrapText="1"/>
    </xf>
    <xf numFmtId="4" fontId="7" fillId="6" borderId="15" xfId="2" applyNumberFormat="1" applyFont="1" applyFill="1" applyBorder="1" applyAlignment="1">
      <alignment horizontal="right" vertical="top" wrapText="1"/>
    </xf>
    <xf numFmtId="0" fontId="7" fillId="0" borderId="3" xfId="8" applyNumberFormat="1" applyFont="1" applyBorder="1" applyAlignment="1">
      <alignment horizontal="right" vertical="top" wrapText="1"/>
    </xf>
    <xf numFmtId="0" fontId="8" fillId="0" borderId="3" xfId="8" applyNumberFormat="1" applyFont="1" applyBorder="1" applyAlignment="1">
      <alignment horizontal="left" vertical="top" wrapText="1" indent="6"/>
    </xf>
    <xf numFmtId="0" fontId="8" fillId="0" borderId="3" xfId="8" applyNumberFormat="1" applyFont="1" applyBorder="1" applyAlignment="1">
      <alignment horizontal="right" vertical="top" wrapText="1"/>
    </xf>
    <xf numFmtId="4" fontId="8" fillId="0" borderId="3" xfId="8" applyNumberFormat="1" applyFont="1" applyBorder="1" applyAlignment="1">
      <alignment horizontal="right" vertical="top" wrapText="1"/>
    </xf>
    <xf numFmtId="2" fontId="8" fillId="0" borderId="3" xfId="8" applyNumberFormat="1" applyFont="1" applyBorder="1" applyAlignment="1">
      <alignment horizontal="right" vertical="top" wrapText="1"/>
    </xf>
    <xf numFmtId="165" fontId="19" fillId="2" borderId="0" xfId="1" applyNumberFormat="1" applyFont="1" applyFill="1"/>
    <xf numFmtId="4" fontId="8" fillId="8" borderId="3" xfId="8" applyNumberFormat="1" applyFont="1" applyFill="1" applyBorder="1" applyAlignment="1">
      <alignment horizontal="right" vertical="top" wrapText="1"/>
    </xf>
    <xf numFmtId="165" fontId="0" fillId="9" borderId="0" xfId="1" applyNumberFormat="1" applyFont="1" applyFill="1"/>
    <xf numFmtId="0" fontId="0" fillId="9" borderId="0" xfId="0" applyFill="1"/>
    <xf numFmtId="4" fontId="8" fillId="9" borderId="3" xfId="8" applyNumberFormat="1" applyFont="1" applyFill="1" applyBorder="1" applyAlignment="1">
      <alignment horizontal="right" vertical="top" wrapText="1"/>
    </xf>
    <xf numFmtId="4" fontId="4" fillId="10" borderId="3" xfId="8" applyNumberFormat="1" applyFont="1" applyFill="1" applyBorder="1" applyAlignment="1">
      <alignment horizontal="right" vertical="top" wrapText="1"/>
    </xf>
    <xf numFmtId="4" fontId="8" fillId="10" borderId="3" xfId="8" applyNumberFormat="1" applyFont="1" applyFill="1" applyBorder="1" applyAlignment="1">
      <alignment horizontal="right" vertical="top" wrapText="1"/>
    </xf>
    <xf numFmtId="4" fontId="11" fillId="10" borderId="3" xfId="8" applyNumberFormat="1" applyFont="1" applyFill="1" applyBorder="1" applyAlignment="1">
      <alignment horizontal="right" vertical="top" wrapText="1"/>
    </xf>
    <xf numFmtId="0" fontId="4" fillId="3" borderId="3" xfId="2" applyNumberFormat="1" applyFont="1" applyFill="1" applyBorder="1" applyAlignment="1">
      <alignment horizontal="left" vertical="center" wrapText="1"/>
    </xf>
    <xf numFmtId="0" fontId="4" fillId="3" borderId="3" xfId="2" applyNumberFormat="1" applyFont="1" applyFill="1" applyBorder="1" applyAlignment="1">
      <alignment horizontal="center" vertical="center"/>
    </xf>
    <xf numFmtId="0" fontId="4" fillId="3" borderId="15" xfId="2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3" fillId="12" borderId="0" xfId="0" applyFont="1" applyFill="1" applyAlignment="1">
      <alignment horizontal="center" vertical="center"/>
    </xf>
    <xf numFmtId="0" fontId="23" fillId="12" borderId="6" xfId="0" applyFont="1" applyFill="1" applyBorder="1" applyAlignment="1">
      <alignment horizontal="right" vertical="center" wrapText="1"/>
    </xf>
    <xf numFmtId="0" fontId="24" fillId="0" borderId="0" xfId="0" applyFont="1"/>
    <xf numFmtId="0" fontId="23" fillId="12" borderId="0" xfId="0" applyFont="1" applyFill="1" applyBorder="1" applyAlignment="1">
      <alignment horizontal="right" vertical="center"/>
    </xf>
    <xf numFmtId="0" fontId="23" fillId="12" borderId="0" xfId="0" applyFont="1" applyFill="1" applyBorder="1" applyAlignment="1">
      <alignment horizontal="right" vertical="center" wrapText="1"/>
    </xf>
    <xf numFmtId="0" fontId="24" fillId="12" borderId="0" xfId="0" applyFont="1" applyFill="1" applyAlignment="1">
      <alignment vertical="center"/>
    </xf>
    <xf numFmtId="0" fontId="25" fillId="12" borderId="0" xfId="0" applyFont="1" applyFill="1" applyAlignment="1">
      <alignment horizontal="center" vertical="center"/>
    </xf>
    <xf numFmtId="37" fontId="24" fillId="12" borderId="0" xfId="0" applyNumberFormat="1" applyFont="1" applyFill="1" applyAlignment="1">
      <alignment horizontal="right" vertical="center"/>
    </xf>
    <xf numFmtId="37" fontId="26" fillId="11" borderId="6" xfId="17" applyNumberFormat="1" applyFont="1" applyFill="1" applyBorder="1" applyAlignment="1">
      <alignment horizontal="right"/>
    </xf>
    <xf numFmtId="0" fontId="23" fillId="12" borderId="0" xfId="0" applyFont="1" applyFill="1" applyAlignment="1">
      <alignment vertical="center"/>
    </xf>
    <xf numFmtId="37" fontId="27" fillId="11" borderId="0" xfId="17" applyNumberFormat="1" applyFont="1" applyFill="1" applyBorder="1" applyAlignment="1">
      <alignment horizontal="right"/>
    </xf>
    <xf numFmtId="37" fontId="26" fillId="11" borderId="0" xfId="17" applyNumberFormat="1" applyFont="1" applyFill="1" applyBorder="1" applyAlignment="1">
      <alignment horizontal="right"/>
    </xf>
    <xf numFmtId="0" fontId="22" fillId="12" borderId="0" xfId="0" applyFont="1" applyFill="1" applyAlignment="1">
      <alignment vertical="center"/>
    </xf>
    <xf numFmtId="0" fontId="24" fillId="12" borderId="0" xfId="0" applyFont="1" applyFill="1"/>
    <xf numFmtId="0" fontId="24" fillId="12" borderId="0" xfId="0" applyFont="1" applyFill="1" applyAlignment="1">
      <alignment vertical="center" wrapText="1"/>
    </xf>
    <xf numFmtId="37" fontId="23" fillId="12" borderId="0" xfId="0" applyNumberFormat="1" applyFont="1" applyFill="1" applyAlignment="1">
      <alignment horizontal="right" vertical="center"/>
    </xf>
    <xf numFmtId="37" fontId="23" fillId="12" borderId="6" xfId="0" applyNumberFormat="1" applyFont="1" applyFill="1" applyBorder="1" applyAlignment="1">
      <alignment horizontal="right" vertical="center"/>
    </xf>
    <xf numFmtId="37" fontId="28" fillId="11" borderId="5" xfId="18" applyNumberFormat="1" applyFont="1" applyFill="1" applyBorder="1" applyAlignment="1">
      <alignment horizontal="right" vertical="center" wrapText="1"/>
    </xf>
    <xf numFmtId="37" fontId="24" fillId="12" borderId="0" xfId="0" applyNumberFormat="1" applyFont="1" applyFill="1" applyAlignment="1">
      <alignment vertical="center"/>
    </xf>
    <xf numFmtId="0" fontId="24" fillId="11" borderId="0" xfId="0" applyFont="1" applyFill="1" applyAlignment="1">
      <alignment horizontal="center" vertical="center"/>
    </xf>
    <xf numFmtId="37" fontId="27" fillId="11" borderId="18" xfId="0" applyNumberFormat="1" applyFont="1" applyFill="1" applyBorder="1" applyAlignment="1"/>
    <xf numFmtId="37" fontId="27" fillId="11" borderId="0" xfId="0" applyNumberFormat="1" applyFont="1" applyFill="1" applyBorder="1" applyAlignment="1"/>
    <xf numFmtId="37" fontId="27" fillId="11" borderId="0" xfId="0" applyNumberFormat="1" applyFont="1" applyFill="1" applyBorder="1" applyAlignment="1">
      <alignment horizontal="right"/>
    </xf>
    <xf numFmtId="0" fontId="24" fillId="0" borderId="0" xfId="0" applyFont="1" applyAlignment="1">
      <alignment horizontal="center" vertical="center" wrapText="1"/>
    </xf>
    <xf numFmtId="37" fontId="24" fillId="0" borderId="0" xfId="1" applyNumberFormat="1" applyFont="1" applyAlignment="1">
      <alignment vertical="center" wrapText="1"/>
    </xf>
    <xf numFmtId="0" fontId="24" fillId="0" borderId="0" xfId="0" applyFont="1" applyAlignment="1">
      <alignment vertical="center" wrapText="1"/>
    </xf>
    <xf numFmtId="39" fontId="24" fillId="0" borderId="1" xfId="1" applyNumberFormat="1" applyFont="1" applyBorder="1" applyAlignment="1">
      <alignment vertical="center" wrapText="1"/>
    </xf>
    <xf numFmtId="165" fontId="24" fillId="0" borderId="0" xfId="1" applyNumberFormat="1" applyFont="1" applyAlignment="1">
      <alignment vertical="center" wrapText="1"/>
    </xf>
    <xf numFmtId="164" fontId="24" fillId="0" borderId="0" xfId="1" applyNumberFormat="1" applyFont="1"/>
    <xf numFmtId="165" fontId="24" fillId="0" borderId="0" xfId="1" applyNumberFormat="1" applyFont="1"/>
    <xf numFmtId="0" fontId="23" fillId="11" borderId="0" xfId="0" applyFont="1" applyFill="1" applyAlignment="1">
      <alignment horizontal="center" vertical="center"/>
    </xf>
    <xf numFmtId="0" fontId="23" fillId="11" borderId="6" xfId="0" applyFont="1" applyFill="1" applyBorder="1" applyAlignment="1">
      <alignment horizontal="right" vertical="center"/>
    </xf>
    <xf numFmtId="0" fontId="25" fillId="11" borderId="0" xfId="0" applyFont="1" applyFill="1" applyAlignment="1">
      <alignment vertical="center"/>
    </xf>
    <xf numFmtId="0" fontId="23" fillId="11" borderId="0" xfId="0" applyFont="1" applyFill="1" applyAlignment="1">
      <alignment vertical="center"/>
    </xf>
    <xf numFmtId="0" fontId="23" fillId="11" borderId="0" xfId="0" applyFont="1" applyFill="1" applyBorder="1" applyAlignment="1">
      <alignment horizontal="right" vertical="center"/>
    </xf>
    <xf numFmtId="0" fontId="23" fillId="11" borderId="0" xfId="0" applyFont="1" applyFill="1" applyAlignment="1">
      <alignment vertical="center" wrapText="1"/>
    </xf>
    <xf numFmtId="37" fontId="25" fillId="11" borderId="0" xfId="0" applyNumberFormat="1" applyFont="1" applyFill="1" applyAlignment="1">
      <alignment vertical="center"/>
    </xf>
    <xf numFmtId="0" fontId="25" fillId="11" borderId="0" xfId="0" applyFont="1" applyFill="1" applyAlignment="1">
      <alignment vertical="center" wrapText="1"/>
    </xf>
    <xf numFmtId="0" fontId="25" fillId="11" borderId="0" xfId="0" applyFont="1" applyFill="1" applyAlignment="1">
      <alignment horizontal="center" vertical="center"/>
    </xf>
    <xf numFmtId="37" fontId="25" fillId="11" borderId="0" xfId="0" applyNumberFormat="1" applyFont="1" applyFill="1" applyAlignment="1">
      <alignment horizontal="right" vertical="center"/>
    </xf>
    <xf numFmtId="37" fontId="25" fillId="11" borderId="6" xfId="0" applyNumberFormat="1" applyFont="1" applyFill="1" applyBorder="1" applyAlignment="1">
      <alignment horizontal="right" vertical="center"/>
    </xf>
    <xf numFmtId="37" fontId="22" fillId="11" borderId="5" xfId="0" applyNumberFormat="1" applyFont="1" applyFill="1" applyBorder="1" applyAlignment="1">
      <alignment horizontal="right" vertical="center"/>
    </xf>
    <xf numFmtId="37" fontId="23" fillId="11" borderId="5" xfId="0" applyNumberFormat="1" applyFont="1" applyFill="1" applyBorder="1" applyAlignment="1">
      <alignment horizontal="right" vertical="center"/>
    </xf>
    <xf numFmtId="37" fontId="23" fillId="11" borderId="0" xfId="0" applyNumberFormat="1" applyFont="1" applyFill="1" applyBorder="1" applyAlignment="1">
      <alignment horizontal="right" vertical="center"/>
    </xf>
    <xf numFmtId="165" fontId="24" fillId="0" borderId="0" xfId="0" applyNumberFormat="1" applyFont="1"/>
    <xf numFmtId="37" fontId="27" fillId="11" borderId="2" xfId="17" applyNumberFormat="1" applyFont="1" applyFill="1" applyBorder="1" applyAlignment="1">
      <alignment horizontal="right"/>
    </xf>
    <xf numFmtId="37" fontId="27" fillId="11" borderId="6" xfId="17" applyNumberFormat="1" applyFont="1" applyFill="1" applyBorder="1" applyAlignment="1">
      <alignment horizontal="right"/>
    </xf>
    <xf numFmtId="37" fontId="25" fillId="11" borderId="0" xfId="0" applyNumberFormat="1" applyFont="1" applyFill="1" applyBorder="1" applyAlignment="1">
      <alignment horizontal="right" vertical="center"/>
    </xf>
    <xf numFmtId="37" fontId="29" fillId="11" borderId="0" xfId="0" applyNumberFormat="1" applyFont="1" applyFill="1" applyAlignment="1">
      <alignment horizontal="right" vertical="center"/>
    </xf>
    <xf numFmtId="39" fontId="25" fillId="11" borderId="0" xfId="0" applyNumberFormat="1" applyFont="1" applyFill="1" applyAlignment="1">
      <alignment horizontal="right" vertical="center"/>
    </xf>
    <xf numFmtId="3" fontId="25" fillId="11" borderId="0" xfId="0" applyNumberFormat="1" applyFont="1" applyFill="1" applyAlignment="1">
      <alignment horizontal="right" vertical="center"/>
    </xf>
    <xf numFmtId="165" fontId="24" fillId="0" borderId="0" xfId="1" applyNumberFormat="1" applyFont="1" applyFill="1"/>
    <xf numFmtId="0" fontId="22" fillId="0" borderId="0" xfId="0" applyFont="1" applyAlignment="1">
      <alignment horizontal="center" vertical="center" wrapText="1"/>
    </xf>
    <xf numFmtId="165" fontId="22" fillId="0" borderId="0" xfId="1" applyNumberFormat="1" applyFont="1" applyAlignment="1">
      <alignment horizontal="center" vertical="center" wrapText="1"/>
    </xf>
    <xf numFmtId="165" fontId="22" fillId="0" borderId="1" xfId="1" applyNumberFormat="1" applyFont="1" applyBorder="1" applyAlignment="1">
      <alignment horizontal="center" vertical="center" wrapText="1"/>
    </xf>
    <xf numFmtId="37" fontId="24" fillId="0" borderId="0" xfId="1" applyNumberFormat="1" applyFont="1" applyBorder="1" applyAlignment="1">
      <alignment vertical="center" wrapText="1"/>
    </xf>
    <xf numFmtId="37" fontId="24" fillId="0" borderId="0" xfId="1" applyNumberFormat="1" applyFont="1" applyFill="1" applyBorder="1" applyAlignment="1">
      <alignment vertical="center" wrapText="1"/>
    </xf>
    <xf numFmtId="0" fontId="24" fillId="0" borderId="0" xfId="0" applyFont="1" applyFill="1"/>
    <xf numFmtId="37" fontId="22" fillId="0" borderId="6" xfId="1" applyNumberFormat="1" applyFont="1" applyFill="1" applyBorder="1" applyAlignment="1">
      <alignment vertical="center" wrapText="1"/>
    </xf>
    <xf numFmtId="37" fontId="22" fillId="0" borderId="0" xfId="1" applyNumberFormat="1" applyFont="1" applyFill="1" applyBorder="1" applyAlignment="1">
      <alignment vertical="center" wrapText="1"/>
    </xf>
    <xf numFmtId="37" fontId="22" fillId="0" borderId="2" xfId="1" applyNumberFormat="1" applyFont="1" applyFill="1" applyBorder="1" applyAlignment="1">
      <alignment vertical="center" wrapText="1"/>
    </xf>
    <xf numFmtId="165" fontId="24" fillId="0" borderId="0" xfId="0" applyNumberFormat="1" applyFont="1" applyFill="1"/>
    <xf numFmtId="37" fontId="24" fillId="0" borderId="0" xfId="1" applyNumberFormat="1" applyFont="1" applyFill="1" applyBorder="1"/>
    <xf numFmtId="165" fontId="24" fillId="0" borderId="0" xfId="1" applyNumberFormat="1" applyFont="1" applyFill="1" applyBorder="1"/>
    <xf numFmtId="165" fontId="24" fillId="0" borderId="0" xfId="1" applyNumberFormat="1" applyFont="1" applyBorder="1"/>
    <xf numFmtId="37" fontId="24" fillId="0" borderId="1" xfId="1" applyNumberFormat="1" applyFont="1" applyBorder="1" applyAlignment="1">
      <alignment vertical="center" wrapText="1"/>
    </xf>
    <xf numFmtId="37" fontId="22" fillId="0" borderId="1" xfId="1" applyNumberFormat="1" applyFont="1" applyBorder="1" applyAlignment="1">
      <alignment vertical="center" wrapText="1"/>
    </xf>
    <xf numFmtId="37" fontId="22" fillId="0" borderId="4" xfId="1" applyNumberFormat="1" applyFont="1" applyBorder="1" applyAlignment="1">
      <alignment vertical="center" wrapText="1"/>
    </xf>
    <xf numFmtId="37" fontId="24" fillId="0" borderId="0" xfId="1" applyNumberFormat="1" applyFont="1"/>
    <xf numFmtId="37" fontId="22" fillId="0" borderId="0" xfId="1" applyNumberFormat="1" applyFont="1" applyAlignment="1">
      <alignment vertical="center" wrapText="1"/>
    </xf>
    <xf numFmtId="37" fontId="22" fillId="0" borderId="5" xfId="1" applyNumberFormat="1" applyFont="1" applyBorder="1" applyAlignment="1">
      <alignment vertical="center" wrapText="1"/>
    </xf>
    <xf numFmtId="165" fontId="22" fillId="0" borderId="1" xfId="1" applyNumberFormat="1" applyFont="1" applyBorder="1" applyAlignment="1">
      <alignment horizontal="center" vertical="center" wrapText="1"/>
    </xf>
    <xf numFmtId="4" fontId="7" fillId="0" borderId="3" xfId="2" applyNumberFormat="1" applyFont="1" applyBorder="1" applyAlignment="1">
      <alignment horizontal="right" vertical="top" wrapText="1"/>
    </xf>
    <xf numFmtId="0" fontId="7" fillId="0" borderId="15" xfId="2" applyNumberFormat="1" applyFont="1" applyBorder="1" applyAlignment="1">
      <alignment horizontal="right" vertical="top" wrapText="1"/>
    </xf>
    <xf numFmtId="0" fontId="4" fillId="3" borderId="3" xfId="2" applyNumberFormat="1" applyFont="1" applyFill="1" applyBorder="1" applyAlignment="1">
      <alignment horizontal="center" vertical="center"/>
    </xf>
    <xf numFmtId="0" fontId="4" fillId="3" borderId="15" xfId="2" applyNumberFormat="1" applyFont="1" applyFill="1" applyBorder="1" applyAlignment="1">
      <alignment horizontal="center" vertical="center"/>
    </xf>
    <xf numFmtId="0" fontId="4" fillId="3" borderId="13" xfId="2" applyNumberFormat="1" applyFont="1" applyFill="1" applyBorder="1" applyAlignment="1">
      <alignment horizontal="center" vertical="center"/>
    </xf>
    <xf numFmtId="0" fontId="7" fillId="6" borderId="3" xfId="2" applyNumberFormat="1" applyFont="1" applyFill="1" applyBorder="1" applyAlignment="1">
      <alignment horizontal="left" vertical="top"/>
    </xf>
    <xf numFmtId="0" fontId="7" fillId="6" borderId="3" xfId="2" applyNumberFormat="1" applyFont="1" applyFill="1" applyBorder="1" applyAlignment="1">
      <alignment horizontal="right" vertical="top"/>
    </xf>
    <xf numFmtId="4" fontId="7" fillId="6" borderId="3" xfId="2" applyNumberFormat="1" applyFont="1" applyFill="1" applyBorder="1" applyAlignment="1">
      <alignment horizontal="right" vertical="top" wrapText="1"/>
    </xf>
    <xf numFmtId="2" fontId="7" fillId="6" borderId="3" xfId="2" applyNumberFormat="1" applyFont="1" applyFill="1" applyBorder="1" applyAlignment="1">
      <alignment horizontal="right" vertical="top" wrapText="1"/>
    </xf>
    <xf numFmtId="0" fontId="4" fillId="3" borderId="12" xfId="2" applyNumberFormat="1" applyFont="1" applyFill="1" applyBorder="1" applyAlignment="1">
      <alignment horizontal="center" vertical="center"/>
    </xf>
    <xf numFmtId="0" fontId="4" fillId="3" borderId="14" xfId="2" applyNumberFormat="1" applyFont="1" applyFill="1" applyBorder="1" applyAlignment="1">
      <alignment horizontal="center" vertical="center"/>
    </xf>
    <xf numFmtId="0" fontId="4" fillId="3" borderId="3" xfId="2" applyNumberFormat="1" applyFont="1" applyFill="1" applyBorder="1" applyAlignment="1">
      <alignment horizontal="center" vertical="center" wrapText="1"/>
    </xf>
    <xf numFmtId="0" fontId="4" fillId="3" borderId="3" xfId="2" applyNumberFormat="1" applyFont="1" applyFill="1" applyBorder="1" applyAlignment="1">
      <alignment horizontal="left" vertical="center" wrapText="1"/>
    </xf>
    <xf numFmtId="0" fontId="4" fillId="3" borderId="3" xfId="3" applyNumberFormat="1" applyFont="1" applyFill="1" applyBorder="1" applyAlignment="1">
      <alignment horizontal="center" vertical="center" wrapText="1"/>
    </xf>
    <xf numFmtId="0" fontId="4" fillId="3" borderId="3" xfId="4" applyNumberFormat="1" applyFont="1" applyFill="1" applyBorder="1" applyAlignment="1">
      <alignment horizontal="center" vertical="center" wrapText="1"/>
    </xf>
    <xf numFmtId="0" fontId="4" fillId="3" borderId="3" xfId="6" applyNumberFormat="1" applyFont="1" applyFill="1" applyBorder="1" applyAlignment="1">
      <alignment horizontal="center" vertical="center" wrapText="1"/>
    </xf>
    <xf numFmtId="1" fontId="4" fillId="4" borderId="3" xfId="7" applyNumberFormat="1" applyFont="1" applyFill="1" applyBorder="1" applyAlignment="1">
      <alignment horizontal="left" vertical="top" wrapText="1" indent="2"/>
    </xf>
    <xf numFmtId="0" fontId="11" fillId="0" borderId="3" xfId="7" applyNumberFormat="1" applyFont="1" applyBorder="1" applyAlignment="1">
      <alignment horizontal="left" vertical="top" wrapText="1" indent="4"/>
    </xf>
    <xf numFmtId="0" fontId="8" fillId="0" borderId="3" xfId="7" applyNumberFormat="1" applyFont="1" applyBorder="1" applyAlignment="1">
      <alignment horizontal="left" vertical="top" wrapText="1" indent="6"/>
    </xf>
    <xf numFmtId="0" fontId="7" fillId="0" borderId="3" xfId="7" applyNumberFormat="1" applyFont="1" applyBorder="1" applyAlignment="1">
      <alignment horizontal="left" vertical="top" wrapText="1" indent="8"/>
    </xf>
    <xf numFmtId="0" fontId="4" fillId="3" borderId="3" xfId="7" applyNumberFormat="1" applyFont="1" applyFill="1" applyBorder="1" applyAlignment="1">
      <alignment horizontal="center" vertical="center" wrapText="1"/>
    </xf>
    <xf numFmtId="0" fontId="4" fillId="3" borderId="3" xfId="8" applyNumberFormat="1" applyFont="1" applyFill="1" applyBorder="1" applyAlignment="1">
      <alignment horizontal="center" vertical="center" wrapText="1"/>
    </xf>
    <xf numFmtId="0" fontId="4" fillId="3" borderId="3" xfId="9" applyNumberFormat="1" applyFont="1" applyFill="1" applyBorder="1" applyAlignment="1">
      <alignment horizontal="left" vertical="center" wrapText="1"/>
    </xf>
    <xf numFmtId="0" fontId="4" fillId="3" borderId="3" xfId="9" applyNumberFormat="1" applyFont="1" applyFill="1" applyBorder="1" applyAlignment="1">
      <alignment horizontal="center" vertical="center" wrapText="1"/>
    </xf>
    <xf numFmtId="0" fontId="4" fillId="3" borderId="3" xfId="10" applyNumberFormat="1" applyFont="1" applyFill="1" applyBorder="1" applyAlignment="1">
      <alignment horizontal="center" vertical="center" wrapText="1"/>
    </xf>
    <xf numFmtId="0" fontId="4" fillId="3" borderId="3" xfId="11" applyNumberFormat="1" applyFont="1" applyFill="1" applyBorder="1" applyAlignment="1">
      <alignment horizontal="center" vertical="center" wrapText="1"/>
    </xf>
    <xf numFmtId="0" fontId="4" fillId="3" borderId="3" xfId="11" applyNumberFormat="1" applyFont="1" applyFill="1" applyBorder="1" applyAlignment="1">
      <alignment horizontal="left" vertical="center" wrapText="1"/>
    </xf>
    <xf numFmtId="4" fontId="17" fillId="0" borderId="7" xfId="14" applyNumberFormat="1" applyFont="1" applyBorder="1" applyAlignment="1">
      <alignment horizontal="right" vertical="top" wrapText="1"/>
    </xf>
    <xf numFmtId="0" fontId="17" fillId="0" borderId="8" xfId="14" applyNumberFormat="1" applyFont="1" applyBorder="1" applyAlignment="1">
      <alignment horizontal="right" vertical="top" wrapText="1"/>
    </xf>
    <xf numFmtId="4" fontId="18" fillId="0" borderId="7" xfId="14" applyNumberFormat="1" applyFont="1" applyBorder="1" applyAlignment="1">
      <alignment horizontal="right" vertical="top" wrapText="1"/>
    </xf>
    <xf numFmtId="0" fontId="18" fillId="0" borderId="8" xfId="14" applyNumberFormat="1" applyFont="1" applyBorder="1" applyAlignment="1">
      <alignment horizontal="right" vertical="top" wrapText="1"/>
    </xf>
  </cellXfs>
  <cellStyles count="19">
    <cellStyle name="Normal 2" xfId="13"/>
    <cellStyle name="Normal 3" xfId="15"/>
    <cellStyle name="Normal 4" xfId="16"/>
    <cellStyle name="Normal_AJE 1" xfId="2"/>
    <cellStyle name="Normal_AJE 10" xfId="11"/>
    <cellStyle name="Normal_AJE 2" xfId="3"/>
    <cellStyle name="Normal_AJE 3" xfId="4"/>
    <cellStyle name="Normal_AJE 4" xfId="5"/>
    <cellStyle name="Normal_AJE 5" xfId="6"/>
    <cellStyle name="Normal_AJE 6" xfId="7"/>
    <cellStyle name="Normal_AJE 7" xfId="8"/>
    <cellStyle name="Normal_AJE 8" xfId="9"/>
    <cellStyle name="Normal_AJE 9" xfId="10"/>
    <cellStyle name="Normal_EJE" xfId="14"/>
    <cellStyle name="Обычный" xfId="0" builtinId="0"/>
    <cellStyle name="Обычный 2 15" xfId="17"/>
    <cellStyle name="Обычный 5" xfId="12"/>
    <cellStyle name="Финансовый" xfId="1" builtinId="3"/>
    <cellStyle name="Финансовый 2 2 1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29"/>
  <sheetViews>
    <sheetView showGridLines="0" zoomScale="80" zoomScaleNormal="80" workbookViewId="0">
      <selection activeCell="B8" sqref="B8"/>
    </sheetView>
  </sheetViews>
  <sheetFormatPr defaultColWidth="9" defaultRowHeight="15" x14ac:dyDescent="0.3"/>
  <cols>
    <col min="1" max="1" width="56.7109375" style="214" customWidth="1"/>
    <col min="2" max="2" width="11.28515625" style="214" customWidth="1"/>
    <col min="3" max="4" width="18.7109375" style="241" customWidth="1"/>
    <col min="5" max="16384" width="9" style="214"/>
  </cols>
  <sheetData>
    <row r="1" spans="1:4" x14ac:dyDescent="0.3">
      <c r="A1" s="211" t="s">
        <v>25</v>
      </c>
      <c r="B1" s="212" t="s">
        <v>360</v>
      </c>
      <c r="C1" s="213" t="s">
        <v>383</v>
      </c>
      <c r="D1" s="213" t="s">
        <v>384</v>
      </c>
    </row>
    <row r="2" spans="1:4" x14ac:dyDescent="0.3">
      <c r="A2" s="211"/>
      <c r="B2" s="212"/>
      <c r="C2" s="215"/>
      <c r="D2" s="216"/>
    </row>
    <row r="3" spans="1:4" x14ac:dyDescent="0.3">
      <c r="A3" s="217" t="s">
        <v>41</v>
      </c>
      <c r="B3" s="218">
        <v>5</v>
      </c>
      <c r="C3" s="219">
        <v>104026.92134</v>
      </c>
      <c r="D3" s="219">
        <v>0</v>
      </c>
    </row>
    <row r="4" spans="1:4" x14ac:dyDescent="0.3">
      <c r="A4" s="217" t="s">
        <v>361</v>
      </c>
      <c r="B4" s="218">
        <v>6</v>
      </c>
      <c r="C4" s="220">
        <v>-50908.493940000008</v>
      </c>
      <c r="D4" s="220">
        <v>0</v>
      </c>
    </row>
    <row r="5" spans="1:4" x14ac:dyDescent="0.3">
      <c r="A5" s="221" t="s">
        <v>362</v>
      </c>
      <c r="B5" s="218"/>
      <c r="C5" s="222">
        <v>53118.427399999993</v>
      </c>
      <c r="D5" s="222">
        <v>0</v>
      </c>
    </row>
    <row r="6" spans="1:4" x14ac:dyDescent="0.3">
      <c r="A6" s="217" t="s">
        <v>363</v>
      </c>
      <c r="B6" s="218">
        <v>7</v>
      </c>
      <c r="C6" s="223">
        <v>9078.6721500000003</v>
      </c>
      <c r="D6" s="223">
        <v>277975.48890000005</v>
      </c>
    </row>
    <row r="7" spans="1:4" x14ac:dyDescent="0.3">
      <c r="A7" s="217" t="s">
        <v>8</v>
      </c>
      <c r="B7" s="218">
        <v>8</v>
      </c>
      <c r="C7" s="223">
        <v>-39703.113109999991</v>
      </c>
      <c r="D7" s="223">
        <v>-20096.594739999997</v>
      </c>
    </row>
    <row r="8" spans="1:4" x14ac:dyDescent="0.3">
      <c r="A8" s="217" t="s">
        <v>364</v>
      </c>
      <c r="B8" s="218"/>
      <c r="C8" s="220">
        <v>0</v>
      </c>
      <c r="D8" s="220">
        <v>0</v>
      </c>
    </row>
    <row r="9" spans="1:4" x14ac:dyDescent="0.3">
      <c r="A9" s="221" t="s">
        <v>370</v>
      </c>
      <c r="B9" s="218"/>
      <c r="C9" s="222">
        <v>22493.986440000001</v>
      </c>
      <c r="D9" s="222">
        <v>257878.89416000005</v>
      </c>
    </row>
    <row r="10" spans="1:4" x14ac:dyDescent="0.3">
      <c r="A10" s="217" t="s">
        <v>42</v>
      </c>
      <c r="B10" s="218"/>
      <c r="C10" s="223">
        <v>0</v>
      </c>
      <c r="D10" s="223">
        <v>0</v>
      </c>
    </row>
    <row r="11" spans="1:4" x14ac:dyDescent="0.3">
      <c r="A11" s="217" t="s">
        <v>43</v>
      </c>
      <c r="B11" s="218"/>
      <c r="C11" s="220">
        <v>0</v>
      </c>
      <c r="D11" s="220">
        <v>0</v>
      </c>
    </row>
    <row r="12" spans="1:4" x14ac:dyDescent="0.3">
      <c r="A12" s="224" t="s">
        <v>371</v>
      </c>
      <c r="B12" s="218"/>
      <c r="C12" s="222">
        <v>22493.986440000001</v>
      </c>
      <c r="D12" s="222">
        <v>257878.89416000005</v>
      </c>
    </row>
    <row r="13" spans="1:4" x14ac:dyDescent="0.3">
      <c r="A13" s="217" t="s">
        <v>365</v>
      </c>
      <c r="B13" s="218"/>
      <c r="C13" s="220">
        <v>0</v>
      </c>
      <c r="D13" s="220">
        <v>0</v>
      </c>
    </row>
    <row r="14" spans="1:4" x14ac:dyDescent="0.3">
      <c r="A14" s="224" t="s">
        <v>372</v>
      </c>
      <c r="B14" s="225"/>
      <c r="C14" s="222">
        <v>22493.986440000001</v>
      </c>
      <c r="D14" s="222">
        <v>257878.89416000005</v>
      </c>
    </row>
    <row r="15" spans="1:4" ht="45" x14ac:dyDescent="0.3">
      <c r="A15" s="226" t="s">
        <v>366</v>
      </c>
      <c r="B15" s="218"/>
      <c r="C15" s="227">
        <v>0</v>
      </c>
      <c r="D15" s="227">
        <v>0</v>
      </c>
    </row>
    <row r="16" spans="1:4" ht="30" x14ac:dyDescent="0.3">
      <c r="A16" s="226" t="s">
        <v>367</v>
      </c>
      <c r="B16" s="218"/>
      <c r="C16" s="228">
        <v>0</v>
      </c>
      <c r="D16" s="228">
        <v>0</v>
      </c>
    </row>
    <row r="17" spans="1:4" ht="15.75" thickBot="1" x14ac:dyDescent="0.35">
      <c r="A17" s="221" t="s">
        <v>373</v>
      </c>
      <c r="B17" s="218"/>
      <c r="C17" s="229">
        <v>22493.986440000001</v>
      </c>
      <c r="D17" s="229">
        <v>257878.89416000005</v>
      </c>
    </row>
    <row r="18" spans="1:4" ht="15.75" thickTop="1" x14ac:dyDescent="0.3">
      <c r="A18" s="217" t="s">
        <v>368</v>
      </c>
      <c r="B18" s="218"/>
      <c r="C18" s="230"/>
      <c r="D18" s="230"/>
    </row>
    <row r="19" spans="1:4" x14ac:dyDescent="0.3">
      <c r="A19" s="217" t="s">
        <v>369</v>
      </c>
      <c r="B19" s="218"/>
      <c r="C19" s="223">
        <v>22543.09090367</v>
      </c>
      <c r="D19" s="223">
        <v>258531.66219500004</v>
      </c>
    </row>
    <row r="20" spans="1:4" x14ac:dyDescent="0.3">
      <c r="A20" s="217" t="s">
        <v>253</v>
      </c>
      <c r="B20" s="218"/>
      <c r="C20" s="220">
        <v>-49.10446366999998</v>
      </c>
      <c r="D20" s="220">
        <v>-652.76803500000005</v>
      </c>
    </row>
    <row r="21" spans="1:4" ht="15.75" thickBot="1" x14ac:dyDescent="0.35">
      <c r="A21" s="217"/>
      <c r="B21" s="231"/>
      <c r="C21" s="232">
        <v>22493.986440000001</v>
      </c>
      <c r="D21" s="232">
        <v>257878.89416000005</v>
      </c>
    </row>
    <row r="22" spans="1:4" ht="15.75" thickTop="1" x14ac:dyDescent="0.3">
      <c r="A22" s="217"/>
      <c r="B22" s="231"/>
      <c r="C22" s="233"/>
      <c r="D22" s="234"/>
    </row>
    <row r="23" spans="1:4" x14ac:dyDescent="0.3">
      <c r="A23" s="211" t="s">
        <v>44</v>
      </c>
      <c r="B23" s="235"/>
      <c r="C23" s="236"/>
      <c r="D23" s="236"/>
    </row>
    <row r="24" spans="1:4" ht="15.75" thickBot="1" x14ac:dyDescent="0.35">
      <c r="A24" s="237" t="s">
        <v>45</v>
      </c>
      <c r="B24" s="235"/>
      <c r="C24" s="238">
        <v>0.70447159073968746</v>
      </c>
      <c r="D24" s="238">
        <v>8.0791144435937507</v>
      </c>
    </row>
    <row r="25" spans="1:4" ht="15.75" thickBot="1" x14ac:dyDescent="0.35">
      <c r="A25" s="237" t="s">
        <v>46</v>
      </c>
      <c r="B25" s="235"/>
      <c r="C25" s="238">
        <v>0.70447159073968746</v>
      </c>
      <c r="D25" s="238">
        <v>8.0791144435937507</v>
      </c>
    </row>
    <row r="26" spans="1:4" x14ac:dyDescent="0.3">
      <c r="A26" s="211"/>
      <c r="B26" s="235"/>
      <c r="C26" s="239"/>
      <c r="D26" s="239"/>
    </row>
    <row r="29" spans="1:4" x14ac:dyDescent="0.3">
      <c r="C29" s="240"/>
    </row>
  </sheetData>
  <pageMargins left="0.7" right="0.7" top="0.75" bottom="0.75" header="0.3" footer="0.3"/>
  <pageSetup paperSize="9"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opLeftCell="A43" zoomScale="80" zoomScaleNormal="80" workbookViewId="0">
      <selection activeCell="D6" sqref="D6"/>
    </sheetView>
  </sheetViews>
  <sheetFormatPr defaultColWidth="9" defaultRowHeight="12.75" x14ac:dyDescent="0.2"/>
  <cols>
    <col min="1" max="1" width="91.140625" bestFit="1" customWidth="1"/>
    <col min="2" max="2" width="6" bestFit="1" customWidth="1"/>
    <col min="3" max="3" width="15" bestFit="1" customWidth="1"/>
    <col min="4" max="4" width="13.42578125" bestFit="1" customWidth="1"/>
    <col min="5" max="5" width="15" bestFit="1" customWidth="1"/>
    <col min="6" max="6" width="13.42578125" bestFit="1" customWidth="1"/>
    <col min="7" max="7" width="15" bestFit="1" customWidth="1"/>
    <col min="8" max="8" width="13.42578125" bestFit="1" customWidth="1"/>
    <col min="9" max="9" width="16" bestFit="1" customWidth="1"/>
    <col min="11" max="11" width="45.140625" bestFit="1" customWidth="1"/>
    <col min="12" max="12" width="15.140625" style="3" bestFit="1" customWidth="1"/>
  </cols>
  <sheetData>
    <row r="1" spans="1:12" x14ac:dyDescent="0.2">
      <c r="A1" s="6" t="s">
        <v>129</v>
      </c>
    </row>
    <row r="5" spans="1:12" x14ac:dyDescent="0.2">
      <c r="A5" s="63" t="s">
        <v>9</v>
      </c>
    </row>
    <row r="6" spans="1:12" ht="15.75" x14ac:dyDescent="0.25">
      <c r="A6" s="64" t="s">
        <v>258</v>
      </c>
    </row>
    <row r="7" spans="1:12" x14ac:dyDescent="0.2">
      <c r="A7" s="65" t="s">
        <v>11</v>
      </c>
    </row>
    <row r="8" spans="1:12" x14ac:dyDescent="0.2">
      <c r="A8" s="66" t="s">
        <v>0</v>
      </c>
      <c r="B8" s="304" t="s">
        <v>1</v>
      </c>
      <c r="C8" s="304"/>
      <c r="D8" s="304" t="s">
        <v>2</v>
      </c>
      <c r="E8" s="304"/>
      <c r="F8" s="304" t="s">
        <v>3</v>
      </c>
      <c r="G8" s="304"/>
    </row>
    <row r="9" spans="1:12" x14ac:dyDescent="0.2">
      <c r="A9" s="66" t="s">
        <v>12</v>
      </c>
      <c r="B9" s="304" t="s">
        <v>4</v>
      </c>
      <c r="C9" s="304" t="s">
        <v>5</v>
      </c>
      <c r="D9" s="304" t="s">
        <v>4</v>
      </c>
      <c r="E9" s="304" t="s">
        <v>5</v>
      </c>
      <c r="F9" s="304" t="s">
        <v>4</v>
      </c>
      <c r="G9" s="304" t="s">
        <v>5</v>
      </c>
      <c r="K9" t="s">
        <v>125</v>
      </c>
      <c r="L9" s="3">
        <f>G17+G69</f>
        <v>15900000</v>
      </c>
    </row>
    <row r="10" spans="1:12" x14ac:dyDescent="0.2">
      <c r="A10" s="66" t="s">
        <v>13</v>
      </c>
      <c r="B10" s="304"/>
      <c r="C10" s="304"/>
      <c r="D10" s="304"/>
      <c r="E10" s="304"/>
      <c r="F10" s="304"/>
      <c r="G10" s="304"/>
      <c r="K10" t="s">
        <v>126</v>
      </c>
      <c r="L10" s="3">
        <f>-L9</f>
        <v>-15900000</v>
      </c>
    </row>
    <row r="11" spans="1:12" x14ac:dyDescent="0.2">
      <c r="A11" s="66" t="s">
        <v>14</v>
      </c>
      <c r="B11" s="304"/>
      <c r="C11" s="304"/>
      <c r="D11" s="304"/>
      <c r="E11" s="304"/>
      <c r="F11" s="304"/>
      <c r="G11" s="304"/>
    </row>
    <row r="12" spans="1:12" x14ac:dyDescent="0.2">
      <c r="A12" s="67">
        <v>3397</v>
      </c>
      <c r="B12" s="68"/>
      <c r="C12" s="69">
        <v>2269260000</v>
      </c>
      <c r="D12" s="69">
        <v>26425000</v>
      </c>
      <c r="E12" s="69">
        <v>560719000</v>
      </c>
      <c r="F12" s="68"/>
      <c r="G12" s="69">
        <v>2803554000</v>
      </c>
      <c r="K12" t="s">
        <v>128</v>
      </c>
      <c r="L12" s="3">
        <f>-G68</f>
        <v>15080000</v>
      </c>
    </row>
    <row r="13" spans="1:12" x14ac:dyDescent="0.2">
      <c r="A13" s="70" t="s">
        <v>10</v>
      </c>
      <c r="B13" s="71"/>
      <c r="C13" s="72">
        <v>2269260000</v>
      </c>
      <c r="D13" s="72">
        <v>26425000</v>
      </c>
      <c r="E13" s="72">
        <v>560719000</v>
      </c>
      <c r="F13" s="71"/>
      <c r="G13" s="72">
        <v>2803554000</v>
      </c>
      <c r="K13" t="s">
        <v>127</v>
      </c>
      <c r="L13" s="3">
        <f>-L12</f>
        <v>-15080000</v>
      </c>
    </row>
    <row r="14" spans="1:12" x14ac:dyDescent="0.2">
      <c r="A14" s="169" t="s">
        <v>86</v>
      </c>
      <c r="B14" s="170"/>
      <c r="C14" s="171">
        <v>503500000</v>
      </c>
      <c r="D14" s="170"/>
      <c r="E14" s="170"/>
      <c r="F14" s="170"/>
      <c r="G14" s="171">
        <v>503500000</v>
      </c>
      <c r="I14" t="s">
        <v>123</v>
      </c>
    </row>
    <row r="15" spans="1:12" x14ac:dyDescent="0.2">
      <c r="A15" s="76" t="s">
        <v>87</v>
      </c>
      <c r="B15" s="77"/>
      <c r="C15" s="78">
        <v>24565000</v>
      </c>
      <c r="D15" s="77"/>
      <c r="E15" s="77"/>
      <c r="F15" s="77"/>
      <c r="G15" s="78">
        <v>24565000</v>
      </c>
    </row>
    <row r="16" spans="1:12" x14ac:dyDescent="0.2">
      <c r="A16" s="76" t="s">
        <v>88</v>
      </c>
      <c r="B16" s="77"/>
      <c r="C16" s="78">
        <v>478935000</v>
      </c>
      <c r="D16" s="77"/>
      <c r="E16" s="77"/>
      <c r="F16" s="77"/>
      <c r="G16" s="78">
        <v>478935000</v>
      </c>
    </row>
    <row r="17" spans="1:11" x14ac:dyDescent="0.2">
      <c r="A17" s="169" t="s">
        <v>89</v>
      </c>
      <c r="B17" s="170"/>
      <c r="C17" s="171">
        <v>10900000</v>
      </c>
      <c r="D17" s="170"/>
      <c r="E17" s="170"/>
      <c r="F17" s="170"/>
      <c r="G17" s="171">
        <v>10900000</v>
      </c>
      <c r="I17" t="s">
        <v>122</v>
      </c>
    </row>
    <row r="18" spans="1:11" x14ac:dyDescent="0.2">
      <c r="A18" s="76" t="s">
        <v>90</v>
      </c>
      <c r="B18" s="77"/>
      <c r="C18" s="78">
        <v>10900000</v>
      </c>
      <c r="D18" s="77"/>
      <c r="E18" s="77"/>
      <c r="F18" s="77"/>
      <c r="G18" s="78">
        <v>10900000</v>
      </c>
    </row>
    <row r="19" spans="1:11" x14ac:dyDescent="0.2">
      <c r="A19" s="169" t="s">
        <v>91</v>
      </c>
      <c r="B19" s="170"/>
      <c r="C19" s="171">
        <v>1694860000</v>
      </c>
      <c r="D19" s="171">
        <v>23425000</v>
      </c>
      <c r="E19" s="171">
        <v>557719000</v>
      </c>
      <c r="F19" s="170"/>
      <c r="G19" s="171">
        <v>2229154000</v>
      </c>
    </row>
    <row r="20" spans="1:11" x14ac:dyDescent="0.2">
      <c r="A20" s="76" t="s">
        <v>92</v>
      </c>
      <c r="B20" s="77"/>
      <c r="C20" s="78">
        <v>501000000</v>
      </c>
      <c r="D20" s="78">
        <v>23425000</v>
      </c>
      <c r="E20" s="77"/>
      <c r="F20" s="77"/>
      <c r="G20" s="78">
        <v>477575000</v>
      </c>
      <c r="I20" t="s">
        <v>123</v>
      </c>
      <c r="K20" t="s">
        <v>124</v>
      </c>
    </row>
    <row r="21" spans="1:11" x14ac:dyDescent="0.2">
      <c r="A21" s="76" t="s">
        <v>93</v>
      </c>
      <c r="B21" s="77"/>
      <c r="C21" s="78">
        <v>635360000</v>
      </c>
      <c r="D21" s="77"/>
      <c r="E21" s="77"/>
      <c r="F21" s="77"/>
      <c r="G21" s="78">
        <v>635360000</v>
      </c>
      <c r="I21" t="s">
        <v>123</v>
      </c>
    </row>
    <row r="22" spans="1:11" x14ac:dyDescent="0.2">
      <c r="A22" s="76" t="s">
        <v>94</v>
      </c>
      <c r="B22" s="77"/>
      <c r="C22" s="77"/>
      <c r="D22" s="77"/>
      <c r="E22" s="78">
        <v>557719000</v>
      </c>
      <c r="F22" s="77"/>
      <c r="G22" s="78">
        <v>557719000</v>
      </c>
      <c r="I22" t="s">
        <v>123</v>
      </c>
    </row>
    <row r="23" spans="1:11" x14ac:dyDescent="0.2">
      <c r="A23" s="76" t="s">
        <v>21</v>
      </c>
      <c r="B23" s="77"/>
      <c r="C23" s="78">
        <v>558500000</v>
      </c>
      <c r="D23" s="77"/>
      <c r="E23" s="77"/>
      <c r="F23" s="77"/>
      <c r="G23" s="78">
        <v>558500000</v>
      </c>
      <c r="I23" t="s">
        <v>123</v>
      </c>
    </row>
    <row r="24" spans="1:11" x14ac:dyDescent="0.2">
      <c r="A24" s="73" t="s">
        <v>23</v>
      </c>
      <c r="B24" s="74"/>
      <c r="C24" s="75">
        <v>60000000</v>
      </c>
      <c r="D24" s="74"/>
      <c r="E24" s="74"/>
      <c r="F24" s="74"/>
      <c r="G24" s="75">
        <v>60000000</v>
      </c>
      <c r="I24" t="s">
        <v>123</v>
      </c>
    </row>
    <row r="25" spans="1:11" x14ac:dyDescent="0.2">
      <c r="A25" s="76" t="s">
        <v>95</v>
      </c>
      <c r="B25" s="77"/>
      <c r="C25" s="78">
        <v>20000000</v>
      </c>
      <c r="D25" s="77"/>
      <c r="E25" s="77"/>
      <c r="F25" s="77"/>
      <c r="G25" s="78">
        <v>20000000</v>
      </c>
    </row>
    <row r="26" spans="1:11" x14ac:dyDescent="0.2">
      <c r="A26" s="76" t="s">
        <v>96</v>
      </c>
      <c r="B26" s="77"/>
      <c r="C26" s="78">
        <v>20000000</v>
      </c>
      <c r="D26" s="77"/>
      <c r="E26" s="77"/>
      <c r="F26" s="77"/>
      <c r="G26" s="78">
        <v>20000000</v>
      </c>
    </row>
    <row r="27" spans="1:11" x14ac:dyDescent="0.2">
      <c r="A27" s="76" t="s">
        <v>97</v>
      </c>
      <c r="B27" s="77"/>
      <c r="C27" s="78">
        <v>20000000</v>
      </c>
      <c r="D27" s="77"/>
      <c r="E27" s="77"/>
      <c r="F27" s="77"/>
      <c r="G27" s="78">
        <v>20000000</v>
      </c>
    </row>
    <row r="31" spans="1:11" x14ac:dyDescent="0.2">
      <c r="A31" s="63" t="s">
        <v>9</v>
      </c>
    </row>
    <row r="32" spans="1:11" ht="15.75" x14ac:dyDescent="0.25">
      <c r="A32" s="64" t="s">
        <v>259</v>
      </c>
    </row>
    <row r="33" spans="1:9" x14ac:dyDescent="0.2">
      <c r="A33" s="65" t="s">
        <v>11</v>
      </c>
    </row>
    <row r="34" spans="1:9" ht="13.15" customHeight="1" x14ac:dyDescent="0.2">
      <c r="A34" s="66" t="s">
        <v>0</v>
      </c>
      <c r="B34" s="304" t="s">
        <v>260</v>
      </c>
      <c r="C34" s="304" t="s">
        <v>1</v>
      </c>
      <c r="D34" s="304"/>
      <c r="E34" s="304" t="s">
        <v>2</v>
      </c>
      <c r="F34" s="304"/>
      <c r="G34" s="304" t="s">
        <v>3</v>
      </c>
      <c r="H34" s="304"/>
    </row>
    <row r="35" spans="1:9" x14ac:dyDescent="0.2">
      <c r="A35" s="66" t="s">
        <v>12</v>
      </c>
      <c r="B35" s="304"/>
      <c r="C35" s="304" t="s">
        <v>4</v>
      </c>
      <c r="D35" s="304" t="s">
        <v>5</v>
      </c>
      <c r="E35" s="304" t="s">
        <v>4</v>
      </c>
      <c r="F35" s="304" t="s">
        <v>5</v>
      </c>
      <c r="G35" s="304" t="s">
        <v>4</v>
      </c>
      <c r="H35" s="304" t="s">
        <v>5</v>
      </c>
    </row>
    <row r="36" spans="1:9" x14ac:dyDescent="0.2">
      <c r="A36" s="66" t="s">
        <v>13</v>
      </c>
      <c r="B36" s="304"/>
      <c r="C36" s="304"/>
      <c r="D36" s="304"/>
      <c r="E36" s="304"/>
      <c r="F36" s="304"/>
      <c r="G36" s="304"/>
      <c r="H36" s="304"/>
    </row>
    <row r="37" spans="1:9" x14ac:dyDescent="0.2">
      <c r="A37" s="66" t="s">
        <v>14</v>
      </c>
      <c r="B37" s="304"/>
      <c r="C37" s="304"/>
      <c r="D37" s="304"/>
      <c r="E37" s="304"/>
      <c r="F37" s="304"/>
      <c r="G37" s="304"/>
      <c r="H37" s="304"/>
    </row>
    <row r="38" spans="1:9" x14ac:dyDescent="0.2">
      <c r="A38" s="300">
        <v>4020</v>
      </c>
      <c r="B38" s="175" t="s">
        <v>261</v>
      </c>
      <c r="C38" s="68"/>
      <c r="D38" s="69">
        <v>413000000</v>
      </c>
      <c r="E38" s="69">
        <v>421412000</v>
      </c>
      <c r="F38" s="69">
        <v>408360000</v>
      </c>
      <c r="G38" s="68"/>
      <c r="H38" s="69">
        <v>399948000</v>
      </c>
    </row>
    <row r="39" spans="1:9" x14ac:dyDescent="0.2">
      <c r="A39" s="300"/>
      <c r="B39" s="175" t="s">
        <v>262</v>
      </c>
      <c r="C39" s="68"/>
      <c r="D39" s="69">
        <v>413000000</v>
      </c>
      <c r="E39" s="69">
        <v>413000000</v>
      </c>
      <c r="F39" s="69">
        <v>1200000</v>
      </c>
      <c r="G39" s="68"/>
      <c r="H39" s="69">
        <v>1200000</v>
      </c>
    </row>
    <row r="40" spans="1:9" x14ac:dyDescent="0.2">
      <c r="A40" s="301" t="s">
        <v>10</v>
      </c>
      <c r="B40" s="176" t="s">
        <v>261</v>
      </c>
      <c r="C40" s="71"/>
      <c r="D40" s="72">
        <v>413000000</v>
      </c>
      <c r="E40" s="72">
        <v>413000000</v>
      </c>
      <c r="F40" s="71"/>
      <c r="G40" s="71"/>
      <c r="H40" s="71"/>
    </row>
    <row r="41" spans="1:9" x14ac:dyDescent="0.2">
      <c r="A41" s="301"/>
      <c r="B41" s="176" t="s">
        <v>262</v>
      </c>
      <c r="C41" s="71"/>
      <c r="D41" s="72">
        <v>413000000</v>
      </c>
      <c r="E41" s="72">
        <v>413000000</v>
      </c>
      <c r="F41" s="71"/>
      <c r="G41" s="71"/>
      <c r="H41" s="71"/>
    </row>
    <row r="42" spans="1:9" x14ac:dyDescent="0.2">
      <c r="A42" s="302" t="s">
        <v>17</v>
      </c>
      <c r="B42" s="177" t="s">
        <v>261</v>
      </c>
      <c r="C42" s="74"/>
      <c r="D42" s="75">
        <v>413000000</v>
      </c>
      <c r="E42" s="75">
        <v>413000000</v>
      </c>
      <c r="F42" s="74"/>
      <c r="G42" s="74"/>
      <c r="H42" s="74"/>
    </row>
    <row r="43" spans="1:9" x14ac:dyDescent="0.2">
      <c r="A43" s="302"/>
      <c r="B43" s="177" t="s">
        <v>262</v>
      </c>
      <c r="C43" s="74"/>
      <c r="D43" s="75">
        <v>413000000</v>
      </c>
      <c r="E43" s="75">
        <v>413000000</v>
      </c>
      <c r="F43" s="74"/>
      <c r="G43" s="74"/>
      <c r="H43" s="74"/>
    </row>
    <row r="44" spans="1:9" x14ac:dyDescent="0.2">
      <c r="A44" s="303" t="s">
        <v>98</v>
      </c>
      <c r="B44" s="178" t="s">
        <v>261</v>
      </c>
      <c r="C44" s="77"/>
      <c r="D44" s="78">
        <v>413000000</v>
      </c>
      <c r="E44" s="78">
        <v>413000000</v>
      </c>
      <c r="F44" s="77"/>
      <c r="G44" s="77"/>
      <c r="H44" s="77"/>
    </row>
    <row r="45" spans="1:9" x14ac:dyDescent="0.2">
      <c r="A45" s="303"/>
      <c r="B45" s="178" t="s">
        <v>262</v>
      </c>
      <c r="C45" s="77"/>
      <c r="D45" s="78">
        <v>413000000</v>
      </c>
      <c r="E45" s="78">
        <v>413000000</v>
      </c>
      <c r="F45" s="77"/>
      <c r="G45" s="77"/>
      <c r="H45" s="77"/>
    </row>
    <row r="46" spans="1:9" x14ac:dyDescent="0.2">
      <c r="A46" s="301" t="s">
        <v>18</v>
      </c>
      <c r="B46" s="176" t="s">
        <v>261</v>
      </c>
      <c r="C46" s="71"/>
      <c r="D46" s="71"/>
      <c r="E46" s="72">
        <v>8412000</v>
      </c>
      <c r="F46" s="72">
        <v>408360000</v>
      </c>
      <c r="G46" s="71"/>
      <c r="H46" s="72">
        <v>399948000</v>
      </c>
      <c r="I46" t="s">
        <v>123</v>
      </c>
    </row>
    <row r="47" spans="1:9" x14ac:dyDescent="0.2">
      <c r="A47" s="301"/>
      <c r="B47" s="176" t="s">
        <v>262</v>
      </c>
      <c r="C47" s="71"/>
      <c r="D47" s="71"/>
      <c r="E47" s="71"/>
      <c r="F47" s="72">
        <v>1200000</v>
      </c>
      <c r="G47" s="71"/>
      <c r="H47" s="72">
        <v>1200000</v>
      </c>
    </row>
    <row r="48" spans="1:9" x14ac:dyDescent="0.2">
      <c r="A48" s="302" t="s">
        <v>228</v>
      </c>
      <c r="B48" s="177" t="s">
        <v>261</v>
      </c>
      <c r="C48" s="74"/>
      <c r="D48" s="74"/>
      <c r="E48" s="75">
        <v>8412000</v>
      </c>
      <c r="F48" s="75">
        <v>408360000</v>
      </c>
      <c r="G48" s="74"/>
      <c r="H48" s="75">
        <v>399948000</v>
      </c>
    </row>
    <row r="49" spans="1:8" x14ac:dyDescent="0.2">
      <c r="A49" s="302"/>
      <c r="B49" s="177" t="s">
        <v>262</v>
      </c>
      <c r="C49" s="74"/>
      <c r="D49" s="74"/>
      <c r="E49" s="74"/>
      <c r="F49" s="75">
        <v>1200000</v>
      </c>
      <c r="G49" s="74"/>
      <c r="H49" s="75">
        <v>1200000</v>
      </c>
    </row>
    <row r="50" spans="1:8" x14ac:dyDescent="0.2">
      <c r="A50" s="303" t="s">
        <v>263</v>
      </c>
      <c r="B50" s="178" t="s">
        <v>261</v>
      </c>
      <c r="C50" s="77"/>
      <c r="D50" s="77"/>
      <c r="E50" s="78">
        <v>8412000</v>
      </c>
      <c r="F50" s="78">
        <v>408360000</v>
      </c>
      <c r="G50" s="77"/>
      <c r="H50" s="78">
        <v>399948000</v>
      </c>
    </row>
    <row r="51" spans="1:8" x14ac:dyDescent="0.2">
      <c r="A51" s="303"/>
      <c r="B51" s="178" t="s">
        <v>262</v>
      </c>
      <c r="C51" s="77"/>
      <c r="D51" s="77"/>
      <c r="E51" s="77"/>
      <c r="F51" s="78">
        <v>1200000</v>
      </c>
      <c r="G51" s="77"/>
      <c r="H51" s="78">
        <v>1200000</v>
      </c>
    </row>
    <row r="52" spans="1:8" x14ac:dyDescent="0.2">
      <c r="A52" s="172"/>
      <c r="B52" s="173"/>
      <c r="C52" s="173"/>
      <c r="D52" s="174"/>
      <c r="E52" s="174"/>
      <c r="F52" s="173"/>
      <c r="G52" s="174"/>
    </row>
    <row r="53" spans="1:8" x14ac:dyDescent="0.2">
      <c r="A53" s="172"/>
      <c r="B53" s="173"/>
      <c r="C53" s="173"/>
      <c r="D53" s="174"/>
      <c r="E53" s="174"/>
      <c r="F53" s="173"/>
      <c r="G53" s="174"/>
    </row>
    <row r="57" spans="1:8" x14ac:dyDescent="0.2">
      <c r="A57" s="63" t="s">
        <v>9</v>
      </c>
    </row>
    <row r="58" spans="1:8" ht="15.75" x14ac:dyDescent="0.25">
      <c r="A58" s="64" t="s">
        <v>264</v>
      </c>
    </row>
    <row r="59" spans="1:8" x14ac:dyDescent="0.2">
      <c r="A59" s="65" t="s">
        <v>11</v>
      </c>
    </row>
    <row r="60" spans="1:8" x14ac:dyDescent="0.2">
      <c r="A60" s="66" t="s">
        <v>0</v>
      </c>
      <c r="B60" s="304" t="s">
        <v>1</v>
      </c>
      <c r="C60" s="304"/>
      <c r="D60" s="304" t="s">
        <v>2</v>
      </c>
      <c r="E60" s="304"/>
      <c r="F60" s="304" t="s">
        <v>3</v>
      </c>
      <c r="G60" s="304"/>
    </row>
    <row r="61" spans="1:8" x14ac:dyDescent="0.2">
      <c r="A61" s="66" t="s">
        <v>12</v>
      </c>
      <c r="B61" s="304" t="s">
        <v>4</v>
      </c>
      <c r="C61" s="304" t="s">
        <v>5</v>
      </c>
      <c r="D61" s="304" t="s">
        <v>4</v>
      </c>
      <c r="E61" s="304" t="s">
        <v>5</v>
      </c>
      <c r="F61" s="304" t="s">
        <v>4</v>
      </c>
      <c r="G61" s="304" t="s">
        <v>5</v>
      </c>
    </row>
    <row r="62" spans="1:8" x14ac:dyDescent="0.2">
      <c r="A62" s="66" t="s">
        <v>13</v>
      </c>
      <c r="B62" s="304"/>
      <c r="C62" s="304"/>
      <c r="D62" s="304"/>
      <c r="E62" s="304"/>
      <c r="F62" s="304"/>
      <c r="G62" s="304"/>
    </row>
    <row r="63" spans="1:8" x14ac:dyDescent="0.2">
      <c r="A63" s="66" t="s">
        <v>14</v>
      </c>
      <c r="B63" s="304"/>
      <c r="C63" s="304"/>
      <c r="D63" s="304"/>
      <c r="E63" s="304"/>
      <c r="F63" s="304"/>
      <c r="G63" s="304"/>
    </row>
    <row r="64" spans="1:8" x14ac:dyDescent="0.2">
      <c r="A64" s="67">
        <v>3510</v>
      </c>
      <c r="B64" s="68"/>
      <c r="C64" s="69">
        <v>5000000</v>
      </c>
      <c r="D64" s="69">
        <v>15080000</v>
      </c>
      <c r="E64" s="69">
        <v>25000000</v>
      </c>
      <c r="F64" s="68"/>
      <c r="G64" s="69">
        <v>14920000</v>
      </c>
    </row>
    <row r="65" spans="1:9" x14ac:dyDescent="0.2">
      <c r="A65" s="70" t="s">
        <v>10</v>
      </c>
      <c r="B65" s="71"/>
      <c r="C65" s="72">
        <v>5000000</v>
      </c>
      <c r="D65" s="72">
        <v>15080000</v>
      </c>
      <c r="E65" s="72">
        <v>25000000</v>
      </c>
      <c r="F65" s="71"/>
      <c r="G65" s="72">
        <v>14920000</v>
      </c>
    </row>
    <row r="66" spans="1:9" x14ac:dyDescent="0.2">
      <c r="A66" s="73" t="s">
        <v>23</v>
      </c>
      <c r="B66" s="74"/>
      <c r="C66" s="75">
        <v>5000000</v>
      </c>
      <c r="D66" s="75">
        <v>15080000</v>
      </c>
      <c r="E66" s="75">
        <v>25000000</v>
      </c>
      <c r="F66" s="74"/>
      <c r="G66" s="75">
        <v>14920000</v>
      </c>
    </row>
    <row r="67" spans="1:9" x14ac:dyDescent="0.2">
      <c r="A67" s="76" t="s">
        <v>119</v>
      </c>
      <c r="B67" s="77"/>
      <c r="C67" s="77"/>
      <c r="D67" s="77"/>
      <c r="E67" s="78">
        <v>25000000</v>
      </c>
      <c r="F67" s="77"/>
      <c r="G67" s="78">
        <v>25000000</v>
      </c>
      <c r="I67" t="s">
        <v>123</v>
      </c>
    </row>
    <row r="68" spans="1:9" x14ac:dyDescent="0.2">
      <c r="A68" s="76" t="s">
        <v>95</v>
      </c>
      <c r="B68" s="77"/>
      <c r="C68" s="77"/>
      <c r="D68" s="78">
        <v>15080000</v>
      </c>
      <c r="E68" s="77"/>
      <c r="F68" s="77"/>
      <c r="G68" s="79">
        <v>-15080000</v>
      </c>
      <c r="I68" t="s">
        <v>121</v>
      </c>
    </row>
    <row r="69" spans="1:9" x14ac:dyDescent="0.2">
      <c r="A69" s="76" t="s">
        <v>120</v>
      </c>
      <c r="B69" s="77"/>
      <c r="C69" s="78">
        <v>5000000</v>
      </c>
      <c r="D69" s="77"/>
      <c r="E69" s="77"/>
      <c r="F69" s="77"/>
      <c r="G69" s="78">
        <v>5000000</v>
      </c>
      <c r="I69" t="s">
        <v>122</v>
      </c>
    </row>
  </sheetData>
  <mergeCells count="35">
    <mergeCell ref="G61:G63"/>
    <mergeCell ref="B8:C8"/>
    <mergeCell ref="D8:E8"/>
    <mergeCell ref="F8:G8"/>
    <mergeCell ref="B9:B11"/>
    <mergeCell ref="C9:C11"/>
    <mergeCell ref="D9:D11"/>
    <mergeCell ref="E9:E11"/>
    <mergeCell ref="F9:F11"/>
    <mergeCell ref="G9:G11"/>
    <mergeCell ref="B61:B63"/>
    <mergeCell ref="C61:C63"/>
    <mergeCell ref="D61:D63"/>
    <mergeCell ref="E61:E63"/>
    <mergeCell ref="F61:F63"/>
    <mergeCell ref="B34:B37"/>
    <mergeCell ref="B60:C60"/>
    <mergeCell ref="D60:E60"/>
    <mergeCell ref="F60:G60"/>
    <mergeCell ref="A48:A49"/>
    <mergeCell ref="A50:A51"/>
    <mergeCell ref="C34:D34"/>
    <mergeCell ref="E34:F34"/>
    <mergeCell ref="G34:H34"/>
    <mergeCell ref="C35:C37"/>
    <mergeCell ref="D35:D37"/>
    <mergeCell ref="E35:E37"/>
    <mergeCell ref="F35:F37"/>
    <mergeCell ref="G35:G37"/>
    <mergeCell ref="H35:H37"/>
    <mergeCell ref="A38:A39"/>
    <mergeCell ref="A40:A41"/>
    <mergeCell ref="A42:A43"/>
    <mergeCell ref="A44:A45"/>
    <mergeCell ref="A46:A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1"/>
  <sheetViews>
    <sheetView zoomScale="80" zoomScaleNormal="80" workbookViewId="0">
      <pane ySplit="11" topLeftCell="A147" activePane="bottomLeft" state="frozen"/>
      <selection activeCell="D6" sqref="D6"/>
      <selection pane="bottomLeft" activeCell="D6" sqref="D6"/>
    </sheetView>
  </sheetViews>
  <sheetFormatPr defaultRowHeight="12.75" x14ac:dyDescent="0.2"/>
  <cols>
    <col min="1" max="1" width="91.140625" bestFit="1" customWidth="1"/>
    <col min="2" max="2" width="15.140625" bestFit="1" customWidth="1"/>
    <col min="3" max="3" width="15" bestFit="1" customWidth="1"/>
    <col min="4" max="5" width="13.42578125" bestFit="1" customWidth="1"/>
    <col min="6" max="7" width="15" bestFit="1" customWidth="1"/>
    <col min="9" max="9" width="16.140625" style="3" bestFit="1" customWidth="1"/>
    <col min="10" max="10" width="44.42578125" bestFit="1" customWidth="1"/>
    <col min="11" max="11" width="15.140625" style="3" bestFit="1" customWidth="1"/>
  </cols>
  <sheetData>
    <row r="1" spans="1:11" x14ac:dyDescent="0.2">
      <c r="A1" s="4" t="s">
        <v>210</v>
      </c>
    </row>
    <row r="2" spans="1:11" x14ac:dyDescent="0.2">
      <c r="A2" s="4"/>
    </row>
    <row r="3" spans="1:11" x14ac:dyDescent="0.2">
      <c r="A3" s="4"/>
    </row>
    <row r="4" spans="1:11" x14ac:dyDescent="0.2">
      <c r="A4" t="s">
        <v>125</v>
      </c>
      <c r="B4" s="3">
        <f>F46+G113+F159</f>
        <v>43100000</v>
      </c>
    </row>
    <row r="5" spans="1:11" x14ac:dyDescent="0.2">
      <c r="A5" t="s">
        <v>64</v>
      </c>
      <c r="B5" s="3">
        <f>F33+F67+F141+F143+F158+F162+F163+F165+F166+F167-F143-F158-F162-F165-F166-F167</f>
        <v>37624540.160000086</v>
      </c>
      <c r="C5" s="3" t="e">
        <f>A33+A67+A141+A143+A158+A162+A163+A165+A166+A167</f>
        <v>#VALUE!</v>
      </c>
    </row>
    <row r="6" spans="1:11" x14ac:dyDescent="0.2">
      <c r="A6" t="s">
        <v>244</v>
      </c>
      <c r="B6" s="3">
        <f>F30+F32+G84</f>
        <v>33646720.43</v>
      </c>
    </row>
    <row r="7" spans="1:11" x14ac:dyDescent="0.2">
      <c r="A7" t="s">
        <v>148</v>
      </c>
      <c r="B7" s="3">
        <f>-F30-F32-F33-F46-G113-F158-F162-F163-F165-F166-F167-F159</f>
        <v>-1397179455.5999999</v>
      </c>
    </row>
    <row r="8" spans="1:11" x14ac:dyDescent="0.2">
      <c r="A8" t="s">
        <v>328</v>
      </c>
      <c r="B8" s="3">
        <f>-G84</f>
        <v>-33500000</v>
      </c>
      <c r="I8"/>
      <c r="K8"/>
    </row>
    <row r="9" spans="1:11" x14ac:dyDescent="0.2">
      <c r="A9" t="s">
        <v>65</v>
      </c>
      <c r="B9" s="3">
        <f>-F141-F143+F143+F158+F162+F165+F166+F167</f>
        <v>1322308195.01</v>
      </c>
    </row>
    <row r="10" spans="1:11" x14ac:dyDescent="0.2">
      <c r="A10" t="s">
        <v>231</v>
      </c>
      <c r="B10" s="3">
        <f>-F67</f>
        <v>-6000000</v>
      </c>
    </row>
    <row r="11" spans="1:11" x14ac:dyDescent="0.2">
      <c r="B11" s="200">
        <f>SUM(B4:B10)</f>
        <v>2.384185791015625E-7</v>
      </c>
    </row>
    <row r="12" spans="1:11" x14ac:dyDescent="0.2">
      <c r="B12" s="3"/>
    </row>
    <row r="13" spans="1:11" x14ac:dyDescent="0.2">
      <c r="B13" s="3"/>
    </row>
    <row r="14" spans="1:11" x14ac:dyDescent="0.2">
      <c r="B14" s="3"/>
    </row>
    <row r="15" spans="1:11" x14ac:dyDescent="0.2">
      <c r="A15" s="4"/>
    </row>
    <row r="16" spans="1:11" x14ac:dyDescent="0.2">
      <c r="A16" s="4"/>
    </row>
    <row r="22" spans="1:8" x14ac:dyDescent="0.2">
      <c r="A22" s="85" t="s">
        <v>24</v>
      </c>
    </row>
    <row r="23" spans="1:8" ht="15.75" x14ac:dyDescent="0.25">
      <c r="A23" s="86" t="s">
        <v>311</v>
      </c>
    </row>
    <row r="24" spans="1:8" x14ac:dyDescent="0.2">
      <c r="A24" s="87" t="s">
        <v>11</v>
      </c>
    </row>
    <row r="25" spans="1:8" x14ac:dyDescent="0.2">
      <c r="A25" s="88" t="s">
        <v>0</v>
      </c>
      <c r="B25" s="305" t="s">
        <v>1</v>
      </c>
      <c r="C25" s="305"/>
      <c r="D25" s="305" t="s">
        <v>2</v>
      </c>
      <c r="E25" s="305"/>
      <c r="F25" s="305" t="s">
        <v>3</v>
      </c>
      <c r="G25" s="305"/>
    </row>
    <row r="26" spans="1:8" x14ac:dyDescent="0.2">
      <c r="A26" s="88" t="s">
        <v>12</v>
      </c>
      <c r="B26" s="305" t="s">
        <v>4</v>
      </c>
      <c r="C26" s="305" t="s">
        <v>5</v>
      </c>
      <c r="D26" s="305" t="s">
        <v>4</v>
      </c>
      <c r="E26" s="305" t="s">
        <v>5</v>
      </c>
      <c r="F26" s="305" t="s">
        <v>4</v>
      </c>
      <c r="G26" s="305" t="s">
        <v>5</v>
      </c>
    </row>
    <row r="27" spans="1:8" x14ac:dyDescent="0.2">
      <c r="A27" s="88" t="s">
        <v>13</v>
      </c>
      <c r="B27" s="305"/>
      <c r="C27" s="305"/>
      <c r="D27" s="305"/>
      <c r="E27" s="305"/>
      <c r="F27" s="305"/>
      <c r="G27" s="305"/>
    </row>
    <row r="28" spans="1:8" x14ac:dyDescent="0.2">
      <c r="A28" s="89">
        <v>1210</v>
      </c>
      <c r="B28" s="90">
        <v>4872986.16</v>
      </c>
      <c r="C28" s="91"/>
      <c r="D28" s="90">
        <v>162563907.44</v>
      </c>
      <c r="E28" s="90">
        <v>157454889.00999999</v>
      </c>
      <c r="F28" s="90">
        <v>9982004.5899999999</v>
      </c>
      <c r="G28" s="91"/>
    </row>
    <row r="29" spans="1:8" x14ac:dyDescent="0.2">
      <c r="A29" s="92" t="s">
        <v>10</v>
      </c>
      <c r="B29" s="93">
        <v>4872986.16</v>
      </c>
      <c r="C29" s="94"/>
      <c r="D29" s="93">
        <v>162563907.44</v>
      </c>
      <c r="E29" s="93">
        <v>157454889.00999999</v>
      </c>
      <c r="F29" s="93">
        <v>9982004.5899999999</v>
      </c>
      <c r="G29" s="94"/>
    </row>
    <row r="30" spans="1:8" x14ac:dyDescent="0.2">
      <c r="A30" s="196" t="s">
        <v>267</v>
      </c>
      <c r="B30" s="197"/>
      <c r="C30" s="197"/>
      <c r="D30" s="198">
        <v>98333.33</v>
      </c>
      <c r="E30" s="197"/>
      <c r="F30" s="198">
        <v>98333.33</v>
      </c>
      <c r="G30" s="197"/>
      <c r="H30" t="s">
        <v>317</v>
      </c>
    </row>
    <row r="31" spans="1:8" x14ac:dyDescent="0.2">
      <c r="A31" s="196" t="s">
        <v>312</v>
      </c>
      <c r="B31" s="197"/>
      <c r="C31" s="197"/>
      <c r="D31" s="198">
        <v>8287000</v>
      </c>
      <c r="E31" s="198">
        <v>3087000</v>
      </c>
      <c r="F31" s="198">
        <v>5200000</v>
      </c>
      <c r="G31" s="197"/>
    </row>
    <row r="32" spans="1:8" x14ac:dyDescent="0.2">
      <c r="A32" s="196" t="s">
        <v>269</v>
      </c>
      <c r="B32" s="197"/>
      <c r="C32" s="197"/>
      <c r="D32" s="198">
        <v>48387.1</v>
      </c>
      <c r="E32" s="197"/>
      <c r="F32" s="198">
        <v>48387.1</v>
      </c>
      <c r="G32" s="197"/>
      <c r="H32" t="s">
        <v>317</v>
      </c>
    </row>
    <row r="33" spans="1:9" x14ac:dyDescent="0.2">
      <c r="A33" s="196" t="s">
        <v>143</v>
      </c>
      <c r="B33" s="198">
        <v>3069564.16</v>
      </c>
      <c r="C33" s="197"/>
      <c r="D33" s="198">
        <v>392000</v>
      </c>
      <c r="E33" s="198">
        <v>2347024</v>
      </c>
      <c r="F33" s="201">
        <v>1114540.1599999999</v>
      </c>
      <c r="G33" s="197"/>
      <c r="H33" t="s">
        <v>229</v>
      </c>
      <c r="I33" s="3" t="s">
        <v>329</v>
      </c>
    </row>
    <row r="34" spans="1:9" x14ac:dyDescent="0.2">
      <c r="A34" s="196" t="s">
        <v>314</v>
      </c>
      <c r="B34" s="197"/>
      <c r="C34" s="197"/>
      <c r="D34" s="198">
        <v>200000</v>
      </c>
      <c r="E34" s="198">
        <v>187520</v>
      </c>
      <c r="F34" s="198">
        <v>12480</v>
      </c>
      <c r="G34" s="197"/>
    </row>
    <row r="35" spans="1:9" x14ac:dyDescent="0.2">
      <c r="A35" s="196" t="s">
        <v>315</v>
      </c>
      <c r="B35" s="197"/>
      <c r="C35" s="197"/>
      <c r="D35" s="198">
        <v>3048864</v>
      </c>
      <c r="E35" s="197"/>
      <c r="F35" s="198">
        <v>3048864</v>
      </c>
      <c r="G35" s="197"/>
    </row>
    <row r="36" spans="1:9" x14ac:dyDescent="0.2">
      <c r="A36" s="196" t="s">
        <v>227</v>
      </c>
      <c r="B36" s="198">
        <v>360000</v>
      </c>
      <c r="C36" s="197"/>
      <c r="D36" s="198">
        <v>96796509.530000001</v>
      </c>
      <c r="E36" s="198">
        <v>96697109.530000001</v>
      </c>
      <c r="F36" s="198">
        <v>459400</v>
      </c>
      <c r="G36" s="197"/>
    </row>
    <row r="39" spans="1:9" x14ac:dyDescent="0.2">
      <c r="A39" s="85" t="s">
        <v>24</v>
      </c>
    </row>
    <row r="40" spans="1:9" ht="15.75" x14ac:dyDescent="0.25">
      <c r="A40" s="86" t="s">
        <v>302</v>
      </c>
    </row>
    <row r="41" spans="1:9" x14ac:dyDescent="0.2">
      <c r="A41" s="87" t="s">
        <v>11</v>
      </c>
    </row>
    <row r="42" spans="1:9" x14ac:dyDescent="0.2">
      <c r="A42" s="88" t="s">
        <v>0</v>
      </c>
      <c r="B42" s="305" t="s">
        <v>1</v>
      </c>
      <c r="C42" s="305"/>
      <c r="D42" s="305" t="s">
        <v>2</v>
      </c>
      <c r="E42" s="305"/>
      <c r="F42" s="305" t="s">
        <v>3</v>
      </c>
      <c r="G42" s="305"/>
    </row>
    <row r="43" spans="1:9" x14ac:dyDescent="0.2">
      <c r="A43" s="88" t="s">
        <v>12</v>
      </c>
      <c r="B43" s="305" t="s">
        <v>4</v>
      </c>
      <c r="C43" s="305" t="s">
        <v>5</v>
      </c>
      <c r="D43" s="305" t="s">
        <v>4</v>
      </c>
      <c r="E43" s="305" t="s">
        <v>5</v>
      </c>
      <c r="F43" s="305" t="s">
        <v>4</v>
      </c>
      <c r="G43" s="305" t="s">
        <v>5</v>
      </c>
    </row>
    <row r="44" spans="1:9" x14ac:dyDescent="0.2">
      <c r="A44" s="88" t="s">
        <v>13</v>
      </c>
      <c r="B44" s="305"/>
      <c r="C44" s="305"/>
      <c r="D44" s="305"/>
      <c r="E44" s="305"/>
      <c r="F44" s="305"/>
      <c r="G44" s="305"/>
    </row>
    <row r="45" spans="1:9" x14ac:dyDescent="0.2">
      <c r="A45" s="88" t="s">
        <v>14</v>
      </c>
      <c r="B45" s="305"/>
      <c r="C45" s="305"/>
      <c r="D45" s="305"/>
      <c r="E45" s="305"/>
      <c r="F45" s="305"/>
      <c r="G45" s="305"/>
    </row>
    <row r="46" spans="1:9" x14ac:dyDescent="0.2">
      <c r="A46" s="89">
        <v>1284</v>
      </c>
      <c r="B46" s="91"/>
      <c r="C46" s="91"/>
      <c r="D46" s="90">
        <v>600000</v>
      </c>
      <c r="E46" s="91"/>
      <c r="F46" s="205">
        <v>600000</v>
      </c>
      <c r="G46" s="91"/>
    </row>
    <row r="47" spans="1:9" x14ac:dyDescent="0.2">
      <c r="A47" s="92" t="s">
        <v>10</v>
      </c>
      <c r="B47" s="94"/>
      <c r="C47" s="94"/>
      <c r="D47" s="93">
        <v>600000</v>
      </c>
      <c r="E47" s="94"/>
      <c r="F47" s="93">
        <v>600000</v>
      </c>
      <c r="G47" s="94"/>
    </row>
    <row r="48" spans="1:9" x14ac:dyDescent="0.2">
      <c r="A48" s="196" t="s">
        <v>158</v>
      </c>
      <c r="B48" s="197"/>
      <c r="C48" s="197"/>
      <c r="D48" s="198">
        <v>300000</v>
      </c>
      <c r="E48" s="197"/>
      <c r="F48" s="198">
        <v>300000</v>
      </c>
      <c r="G48" s="197"/>
      <c r="H48" t="s">
        <v>317</v>
      </c>
    </row>
    <row r="49" spans="1:8" x14ac:dyDescent="0.2">
      <c r="A49" s="95" t="s">
        <v>325</v>
      </c>
      <c r="B49" s="195"/>
      <c r="C49" s="195"/>
      <c r="D49" s="96">
        <v>300000</v>
      </c>
      <c r="E49" s="195"/>
      <c r="F49" s="96">
        <v>300000</v>
      </c>
      <c r="G49" s="195"/>
    </row>
    <row r="50" spans="1:8" x14ac:dyDescent="0.2">
      <c r="A50" s="196" t="s">
        <v>160</v>
      </c>
      <c r="B50" s="197"/>
      <c r="C50" s="197"/>
      <c r="D50" s="198">
        <v>300000</v>
      </c>
      <c r="E50" s="197"/>
      <c r="F50" s="198">
        <v>300000</v>
      </c>
      <c r="G50" s="197"/>
      <c r="H50" t="s">
        <v>317</v>
      </c>
    </row>
    <row r="51" spans="1:8" x14ac:dyDescent="0.2">
      <c r="A51" s="95" t="s">
        <v>326</v>
      </c>
      <c r="B51" s="195"/>
      <c r="C51" s="195"/>
      <c r="D51" s="96">
        <v>300000</v>
      </c>
      <c r="E51" s="195"/>
      <c r="F51" s="96">
        <v>300000</v>
      </c>
      <c r="G51" s="195"/>
    </row>
    <row r="57" spans="1:8" x14ac:dyDescent="0.2">
      <c r="A57" s="85" t="s">
        <v>24</v>
      </c>
    </row>
    <row r="58" spans="1:8" ht="15.75" x14ac:dyDescent="0.25">
      <c r="A58" s="86" t="s">
        <v>255</v>
      </c>
    </row>
    <row r="59" spans="1:8" x14ac:dyDescent="0.2">
      <c r="A59" s="87" t="s">
        <v>11</v>
      </c>
    </row>
    <row r="60" spans="1:8" x14ac:dyDescent="0.2">
      <c r="A60" s="88" t="s">
        <v>0</v>
      </c>
      <c r="B60" s="305" t="s">
        <v>1</v>
      </c>
      <c r="C60" s="305"/>
      <c r="D60" s="305" t="s">
        <v>2</v>
      </c>
      <c r="E60" s="305"/>
      <c r="F60" s="305" t="s">
        <v>3</v>
      </c>
      <c r="G60" s="305"/>
    </row>
    <row r="61" spans="1:8" x14ac:dyDescent="0.2">
      <c r="A61" s="88" t="s">
        <v>12</v>
      </c>
      <c r="B61" s="305" t="s">
        <v>4</v>
      </c>
      <c r="C61" s="305" t="s">
        <v>5</v>
      </c>
      <c r="D61" s="305" t="s">
        <v>4</v>
      </c>
      <c r="E61" s="305" t="s">
        <v>5</v>
      </c>
      <c r="F61" s="305" t="s">
        <v>4</v>
      </c>
      <c r="G61" s="305" t="s">
        <v>5</v>
      </c>
    </row>
    <row r="62" spans="1:8" x14ac:dyDescent="0.2">
      <c r="A62" s="88" t="s">
        <v>13</v>
      </c>
      <c r="B62" s="305"/>
      <c r="C62" s="305"/>
      <c r="D62" s="305"/>
      <c r="E62" s="305"/>
      <c r="F62" s="305"/>
      <c r="G62" s="305"/>
    </row>
    <row r="63" spans="1:8" x14ac:dyDescent="0.2">
      <c r="A63" s="89">
        <v>1610</v>
      </c>
      <c r="B63" s="90">
        <v>18285371.890000001</v>
      </c>
      <c r="C63" s="91"/>
      <c r="D63" s="90">
        <v>1157483.17</v>
      </c>
      <c r="E63" s="90">
        <v>13359258.75</v>
      </c>
      <c r="F63" s="90">
        <v>6083596.3099999996</v>
      </c>
      <c r="G63" s="91"/>
    </row>
    <row r="64" spans="1:8" x14ac:dyDescent="0.2">
      <c r="A64" s="92" t="s">
        <v>10</v>
      </c>
      <c r="B64" s="93">
        <v>18285371.890000001</v>
      </c>
      <c r="C64" s="94"/>
      <c r="D64" s="93">
        <v>1157483.17</v>
      </c>
      <c r="E64" s="93">
        <v>13359258.75</v>
      </c>
      <c r="F64" s="93">
        <v>6083596.3099999996</v>
      </c>
      <c r="G64" s="94"/>
    </row>
    <row r="65" spans="1:9" x14ac:dyDescent="0.2">
      <c r="A65" s="196" t="s">
        <v>303</v>
      </c>
      <c r="B65" s="198">
        <v>31405.93</v>
      </c>
      <c r="C65" s="197"/>
      <c r="D65" s="198">
        <v>220578.17</v>
      </c>
      <c r="E65" s="198">
        <v>251571.79</v>
      </c>
      <c r="F65" s="199">
        <v>412.31</v>
      </c>
      <c r="G65" s="197"/>
    </row>
    <row r="66" spans="1:9" x14ac:dyDescent="0.2">
      <c r="A66" s="196" t="s">
        <v>304</v>
      </c>
      <c r="B66" s="197"/>
      <c r="C66" s="197"/>
      <c r="D66" s="198">
        <v>636300</v>
      </c>
      <c r="E66" s="198">
        <v>554656</v>
      </c>
      <c r="F66" s="198">
        <v>81644</v>
      </c>
      <c r="G66" s="197"/>
    </row>
    <row r="67" spans="1:9" x14ac:dyDescent="0.2">
      <c r="A67" s="196" t="s">
        <v>305</v>
      </c>
      <c r="B67" s="198">
        <v>6000000</v>
      </c>
      <c r="C67" s="197"/>
      <c r="D67" s="197"/>
      <c r="E67" s="197"/>
      <c r="F67" s="201">
        <v>6000000</v>
      </c>
      <c r="G67" s="197"/>
      <c r="H67" t="s">
        <v>229</v>
      </c>
      <c r="I67" s="3" t="s">
        <v>330</v>
      </c>
    </row>
    <row r="68" spans="1:9" x14ac:dyDescent="0.2">
      <c r="A68" s="196" t="s">
        <v>306</v>
      </c>
      <c r="B68" s="198">
        <v>1540</v>
      </c>
      <c r="C68" s="197"/>
      <c r="D68" s="197"/>
      <c r="E68" s="197"/>
      <c r="F68" s="198">
        <v>1540</v>
      </c>
      <c r="G68" s="197"/>
    </row>
    <row r="72" spans="1:9" x14ac:dyDescent="0.2">
      <c r="A72" s="85" t="s">
        <v>24</v>
      </c>
    </row>
    <row r="73" spans="1:9" ht="15.75" x14ac:dyDescent="0.25">
      <c r="A73" s="86" t="s">
        <v>274</v>
      </c>
    </row>
    <row r="74" spans="1:9" x14ac:dyDescent="0.2">
      <c r="A74" s="87" t="s">
        <v>11</v>
      </c>
    </row>
    <row r="75" spans="1:9" x14ac:dyDescent="0.2">
      <c r="A75" s="88" t="s">
        <v>0</v>
      </c>
      <c r="B75" s="305" t="s">
        <v>1</v>
      </c>
      <c r="C75" s="305"/>
      <c r="D75" s="305" t="s">
        <v>2</v>
      </c>
      <c r="E75" s="305"/>
      <c r="F75" s="305" t="s">
        <v>3</v>
      </c>
      <c r="G75" s="305"/>
    </row>
    <row r="76" spans="1:9" x14ac:dyDescent="0.2">
      <c r="A76" s="88" t="s">
        <v>12</v>
      </c>
      <c r="B76" s="305" t="s">
        <v>4</v>
      </c>
      <c r="C76" s="305" t="s">
        <v>5</v>
      </c>
      <c r="D76" s="305" t="s">
        <v>4</v>
      </c>
      <c r="E76" s="305" t="s">
        <v>5</v>
      </c>
      <c r="F76" s="305" t="s">
        <v>4</v>
      </c>
      <c r="G76" s="305" t="s">
        <v>5</v>
      </c>
    </row>
    <row r="77" spans="1:9" x14ac:dyDescent="0.2">
      <c r="A77" s="88" t="s">
        <v>13</v>
      </c>
      <c r="B77" s="305"/>
      <c r="C77" s="305"/>
      <c r="D77" s="305"/>
      <c r="E77" s="305"/>
      <c r="F77" s="305"/>
      <c r="G77" s="305"/>
    </row>
    <row r="78" spans="1:9" x14ac:dyDescent="0.2">
      <c r="A78" s="89">
        <v>3310</v>
      </c>
      <c r="B78" s="91"/>
      <c r="C78" s="90">
        <v>18563475.300000001</v>
      </c>
      <c r="D78" s="90">
        <v>111952033.55</v>
      </c>
      <c r="E78" s="90">
        <v>130404807.54000001</v>
      </c>
      <c r="F78" s="91"/>
      <c r="G78" s="90">
        <v>37016249.289999999</v>
      </c>
    </row>
    <row r="79" spans="1:9" x14ac:dyDescent="0.2">
      <c r="A79" s="92" t="s">
        <v>10</v>
      </c>
      <c r="B79" s="94"/>
      <c r="C79" s="93">
        <v>18563475.300000001</v>
      </c>
      <c r="D79" s="93">
        <v>108543033.55</v>
      </c>
      <c r="E79" s="93">
        <v>123737807.54000001</v>
      </c>
      <c r="F79" s="94"/>
      <c r="G79" s="93">
        <v>33758249.289999999</v>
      </c>
    </row>
    <row r="80" spans="1:9" x14ac:dyDescent="0.2">
      <c r="A80" s="196" t="s">
        <v>313</v>
      </c>
      <c r="B80" s="197"/>
      <c r="C80" s="198">
        <v>5303200</v>
      </c>
      <c r="D80" s="198">
        <v>5724234.4800000004</v>
      </c>
      <c r="E80" s="198">
        <v>541034.48</v>
      </c>
      <c r="F80" s="197"/>
      <c r="G80" s="198">
        <v>120000</v>
      </c>
    </row>
    <row r="81" spans="1:8" x14ac:dyDescent="0.2">
      <c r="A81" s="196" t="s">
        <v>320</v>
      </c>
      <c r="B81" s="197"/>
      <c r="C81" s="197"/>
      <c r="D81" s="198">
        <v>561429</v>
      </c>
      <c r="E81" s="198">
        <v>665288</v>
      </c>
      <c r="F81" s="197"/>
      <c r="G81" s="198">
        <v>103859</v>
      </c>
    </row>
    <row r="82" spans="1:8" x14ac:dyDescent="0.2">
      <c r="A82" s="196" t="s">
        <v>321</v>
      </c>
      <c r="B82" s="197"/>
      <c r="C82" s="198">
        <v>29409</v>
      </c>
      <c r="D82" s="198">
        <v>242071.5</v>
      </c>
      <c r="E82" s="198">
        <v>246977.5</v>
      </c>
      <c r="F82" s="197"/>
      <c r="G82" s="198">
        <v>34315</v>
      </c>
    </row>
    <row r="83" spans="1:8" x14ac:dyDescent="0.2">
      <c r="A83" s="196" t="s">
        <v>318</v>
      </c>
      <c r="B83" s="197"/>
      <c r="C83" s="197"/>
      <c r="D83" s="198">
        <v>38013.160000000003</v>
      </c>
      <c r="E83" s="198">
        <v>38088.449999999997</v>
      </c>
      <c r="F83" s="197"/>
      <c r="G83" s="199">
        <v>75.290000000000006</v>
      </c>
    </row>
    <row r="84" spans="1:8" x14ac:dyDescent="0.2">
      <c r="A84" s="196" t="s">
        <v>316</v>
      </c>
      <c r="B84" s="197"/>
      <c r="C84" s="197"/>
      <c r="D84" s="198">
        <v>36500000</v>
      </c>
      <c r="E84" s="198">
        <v>70000000</v>
      </c>
      <c r="F84" s="197"/>
      <c r="G84" s="198">
        <v>33500000</v>
      </c>
      <c r="H84" t="s">
        <v>229</v>
      </c>
    </row>
    <row r="85" spans="1:8" x14ac:dyDescent="0.2">
      <c r="A85" s="92" t="s">
        <v>67</v>
      </c>
      <c r="B85" s="94"/>
      <c r="C85" s="94"/>
      <c r="D85" s="93">
        <v>3409000</v>
      </c>
      <c r="E85" s="93">
        <v>6667000</v>
      </c>
      <c r="F85" s="94"/>
      <c r="G85" s="93">
        <v>3258000</v>
      </c>
    </row>
    <row r="86" spans="1:8" x14ac:dyDescent="0.2">
      <c r="A86" s="196" t="s">
        <v>322</v>
      </c>
      <c r="B86" s="197"/>
      <c r="C86" s="197"/>
      <c r="D86" s="198">
        <v>2174000</v>
      </c>
      <c r="E86" s="198">
        <v>5432000</v>
      </c>
      <c r="F86" s="197"/>
      <c r="G86" s="198">
        <v>3258000</v>
      </c>
    </row>
    <row r="90" spans="1:8" x14ac:dyDescent="0.2">
      <c r="A90" s="85" t="s">
        <v>24</v>
      </c>
    </row>
    <row r="91" spans="1:8" ht="15.75" x14ac:dyDescent="0.25">
      <c r="A91" s="86" t="s">
        <v>258</v>
      </c>
    </row>
    <row r="92" spans="1:8" x14ac:dyDescent="0.2">
      <c r="A92" s="87" t="s">
        <v>11</v>
      </c>
    </row>
    <row r="93" spans="1:8" x14ac:dyDescent="0.2">
      <c r="A93" s="88" t="s">
        <v>0</v>
      </c>
      <c r="B93" s="305" t="s">
        <v>1</v>
      </c>
      <c r="C93" s="305"/>
      <c r="D93" s="305" t="s">
        <v>2</v>
      </c>
      <c r="E93" s="305"/>
      <c r="F93" s="305" t="s">
        <v>3</v>
      </c>
      <c r="G93" s="305"/>
    </row>
    <row r="94" spans="1:8" x14ac:dyDescent="0.2">
      <c r="A94" s="88" t="s">
        <v>12</v>
      </c>
      <c r="B94" s="305" t="s">
        <v>4</v>
      </c>
      <c r="C94" s="305" t="s">
        <v>5</v>
      </c>
      <c r="D94" s="305" t="s">
        <v>4</v>
      </c>
      <c r="E94" s="305" t="s">
        <v>5</v>
      </c>
      <c r="F94" s="305" t="s">
        <v>4</v>
      </c>
      <c r="G94" s="305" t="s">
        <v>5</v>
      </c>
    </row>
    <row r="95" spans="1:8" x14ac:dyDescent="0.2">
      <c r="A95" s="88" t="s">
        <v>13</v>
      </c>
      <c r="B95" s="305"/>
      <c r="C95" s="305"/>
      <c r="D95" s="305"/>
      <c r="E95" s="305"/>
      <c r="F95" s="305"/>
      <c r="G95" s="305"/>
    </row>
    <row r="96" spans="1:8" x14ac:dyDescent="0.2">
      <c r="A96" s="89">
        <v>3397</v>
      </c>
      <c r="B96" s="91"/>
      <c r="C96" s="91"/>
      <c r="D96" s="90">
        <v>4360921.05</v>
      </c>
      <c r="E96" s="90">
        <v>104636406.05</v>
      </c>
      <c r="F96" s="91"/>
      <c r="G96" s="90">
        <v>100275485</v>
      </c>
    </row>
    <row r="97" spans="1:9" x14ac:dyDescent="0.2">
      <c r="A97" s="92" t="s">
        <v>10</v>
      </c>
      <c r="B97" s="94"/>
      <c r="C97" s="94"/>
      <c r="D97" s="93">
        <v>4360921.05</v>
      </c>
      <c r="E97" s="93">
        <v>104636406.05</v>
      </c>
      <c r="F97" s="94"/>
      <c r="G97" s="93">
        <v>100275485</v>
      </c>
    </row>
    <row r="98" spans="1:9" x14ac:dyDescent="0.2">
      <c r="A98" s="196" t="s">
        <v>267</v>
      </c>
      <c r="B98" s="197"/>
      <c r="C98" s="197"/>
      <c r="D98" s="197"/>
      <c r="E98" s="198">
        <v>27403141</v>
      </c>
      <c r="F98" s="197"/>
      <c r="G98" s="198">
        <v>27403141</v>
      </c>
      <c r="H98" t="s">
        <v>317</v>
      </c>
      <c r="I98" s="3" t="s">
        <v>327</v>
      </c>
    </row>
    <row r="99" spans="1:9" x14ac:dyDescent="0.2">
      <c r="A99" s="196" t="s">
        <v>150</v>
      </c>
      <c r="B99" s="197"/>
      <c r="C99" s="197"/>
      <c r="D99" s="197"/>
      <c r="E99" s="198">
        <v>300000</v>
      </c>
      <c r="F99" s="197"/>
      <c r="G99" s="198">
        <v>300000</v>
      </c>
      <c r="H99" t="s">
        <v>317</v>
      </c>
      <c r="I99" s="3" t="s">
        <v>327</v>
      </c>
    </row>
    <row r="100" spans="1:9" x14ac:dyDescent="0.2">
      <c r="A100" s="196" t="s">
        <v>319</v>
      </c>
      <c r="B100" s="197"/>
      <c r="C100" s="197"/>
      <c r="D100" s="197"/>
      <c r="E100" s="198">
        <v>91900</v>
      </c>
      <c r="F100" s="197"/>
      <c r="G100" s="198">
        <v>91900</v>
      </c>
    </row>
    <row r="101" spans="1:9" x14ac:dyDescent="0.2">
      <c r="A101" s="196" t="s">
        <v>269</v>
      </c>
      <c r="B101" s="197"/>
      <c r="C101" s="197"/>
      <c r="D101" s="197"/>
      <c r="E101" s="198">
        <v>72480444</v>
      </c>
      <c r="F101" s="197"/>
      <c r="G101" s="198">
        <v>72480444</v>
      </c>
      <c r="H101" t="s">
        <v>317</v>
      </c>
      <c r="I101" s="3" t="s">
        <v>327</v>
      </c>
    </row>
    <row r="105" spans="1:9" x14ac:dyDescent="0.2">
      <c r="A105" s="85" t="s">
        <v>24</v>
      </c>
    </row>
    <row r="106" spans="1:9" ht="15.75" x14ac:dyDescent="0.25">
      <c r="A106" s="86" t="s">
        <v>307</v>
      </c>
    </row>
    <row r="107" spans="1:9" x14ac:dyDescent="0.2">
      <c r="A107" s="87" t="s">
        <v>11</v>
      </c>
    </row>
    <row r="108" spans="1:9" x14ac:dyDescent="0.2">
      <c r="A108" s="88" t="s">
        <v>0</v>
      </c>
      <c r="B108" s="305" t="s">
        <v>1</v>
      </c>
      <c r="C108" s="305"/>
      <c r="D108" s="305" t="s">
        <v>2</v>
      </c>
      <c r="E108" s="305"/>
      <c r="F108" s="305" t="s">
        <v>3</v>
      </c>
      <c r="G108" s="305"/>
    </row>
    <row r="109" spans="1:9" x14ac:dyDescent="0.2">
      <c r="A109" s="88" t="s">
        <v>12</v>
      </c>
      <c r="B109" s="305" t="s">
        <v>4</v>
      </c>
      <c r="C109" s="305" t="s">
        <v>5</v>
      </c>
      <c r="D109" s="305" t="s">
        <v>4</v>
      </c>
      <c r="E109" s="305" t="s">
        <v>5</v>
      </c>
      <c r="F109" s="305" t="s">
        <v>4</v>
      </c>
      <c r="G109" s="305" t="s">
        <v>5</v>
      </c>
    </row>
    <row r="110" spans="1:9" x14ac:dyDescent="0.2">
      <c r="A110" s="88" t="s">
        <v>13</v>
      </c>
      <c r="B110" s="305"/>
      <c r="C110" s="305"/>
      <c r="D110" s="305"/>
      <c r="E110" s="305"/>
      <c r="F110" s="305"/>
      <c r="G110" s="305"/>
    </row>
    <row r="111" spans="1:9" x14ac:dyDescent="0.2">
      <c r="A111" s="89">
        <v>3540</v>
      </c>
      <c r="B111" s="91"/>
      <c r="C111" s="90">
        <v>125329809.53</v>
      </c>
      <c r="D111" s="90">
        <v>149179809.53</v>
      </c>
      <c r="E111" s="90">
        <v>27370000</v>
      </c>
      <c r="F111" s="91"/>
      <c r="G111" s="90">
        <v>3520000</v>
      </c>
    </row>
    <row r="112" spans="1:9" x14ac:dyDescent="0.2">
      <c r="A112" s="92" t="s">
        <v>10</v>
      </c>
      <c r="B112" s="94"/>
      <c r="C112" s="93">
        <v>125329809.53</v>
      </c>
      <c r="D112" s="93">
        <v>149179809.53</v>
      </c>
      <c r="E112" s="93">
        <v>27370000</v>
      </c>
      <c r="F112" s="94"/>
      <c r="G112" s="93">
        <v>3520000</v>
      </c>
    </row>
    <row r="113" spans="1:8" x14ac:dyDescent="0.2">
      <c r="A113" s="196" t="s">
        <v>152</v>
      </c>
      <c r="B113" s="197"/>
      <c r="C113" s="198">
        <v>38200000</v>
      </c>
      <c r="D113" s="198">
        <v>62050000</v>
      </c>
      <c r="E113" s="198">
        <v>24370000</v>
      </c>
      <c r="F113" s="197"/>
      <c r="G113" s="206">
        <v>520000</v>
      </c>
      <c r="H113" t="s">
        <v>317</v>
      </c>
    </row>
    <row r="114" spans="1:8" x14ac:dyDescent="0.2">
      <c r="A114" s="196" t="s">
        <v>226</v>
      </c>
      <c r="B114" s="197"/>
      <c r="C114" s="197"/>
      <c r="D114" s="197"/>
      <c r="E114" s="198">
        <v>3000000</v>
      </c>
      <c r="F114" s="197"/>
      <c r="G114" s="198">
        <v>3000000</v>
      </c>
    </row>
    <row r="118" spans="1:8" x14ac:dyDescent="0.2">
      <c r="A118" s="85" t="s">
        <v>24</v>
      </c>
    </row>
    <row r="119" spans="1:8" ht="15.75" x14ac:dyDescent="0.25">
      <c r="A119" s="86" t="s">
        <v>308</v>
      </c>
    </row>
    <row r="120" spans="1:8" x14ac:dyDescent="0.2">
      <c r="A120" s="87" t="s">
        <v>11</v>
      </c>
    </row>
    <row r="121" spans="1:8" x14ac:dyDescent="0.2">
      <c r="A121" s="88" t="s">
        <v>0</v>
      </c>
      <c r="B121" s="305" t="s">
        <v>1</v>
      </c>
      <c r="C121" s="305"/>
      <c r="D121" s="305" t="s">
        <v>2</v>
      </c>
      <c r="E121" s="305"/>
      <c r="F121" s="305" t="s">
        <v>3</v>
      </c>
      <c r="G121" s="305"/>
    </row>
    <row r="122" spans="1:8" x14ac:dyDescent="0.2">
      <c r="A122" s="88" t="s">
        <v>12</v>
      </c>
      <c r="B122" s="305" t="s">
        <v>4</v>
      </c>
      <c r="C122" s="305" t="s">
        <v>5</v>
      </c>
      <c r="D122" s="305" t="s">
        <v>4</v>
      </c>
      <c r="E122" s="305" t="s">
        <v>5</v>
      </c>
      <c r="F122" s="305" t="s">
        <v>4</v>
      </c>
      <c r="G122" s="305" t="s">
        <v>5</v>
      </c>
    </row>
    <row r="123" spans="1:8" x14ac:dyDescent="0.2">
      <c r="A123" s="88" t="s">
        <v>13</v>
      </c>
      <c r="B123" s="305"/>
      <c r="C123" s="305"/>
      <c r="D123" s="305"/>
      <c r="E123" s="305"/>
      <c r="F123" s="305"/>
      <c r="G123" s="305"/>
    </row>
    <row r="124" spans="1:8" x14ac:dyDescent="0.2">
      <c r="A124" s="89">
        <v>4110</v>
      </c>
      <c r="B124" s="91"/>
      <c r="C124" s="90">
        <v>107053658.14</v>
      </c>
      <c r="D124" s="90">
        <v>44477994.840000004</v>
      </c>
      <c r="E124" s="90">
        <v>17767370.75</v>
      </c>
      <c r="F124" s="91"/>
      <c r="G124" s="90">
        <v>80343034.049999997</v>
      </c>
    </row>
    <row r="125" spans="1:8" x14ac:dyDescent="0.2">
      <c r="A125" s="92" t="s">
        <v>18</v>
      </c>
      <c r="B125" s="94"/>
      <c r="C125" s="93">
        <v>107053658.14</v>
      </c>
      <c r="D125" s="93">
        <v>44477994.840000004</v>
      </c>
      <c r="E125" s="93">
        <v>17767370.75</v>
      </c>
      <c r="F125" s="94"/>
      <c r="G125" s="207">
        <v>80343034.049999997</v>
      </c>
      <c r="H125" t="s">
        <v>229</v>
      </c>
    </row>
    <row r="126" spans="1:8" x14ac:dyDescent="0.2">
      <c r="A126" s="196" t="s">
        <v>228</v>
      </c>
      <c r="B126" s="197"/>
      <c r="C126" s="198">
        <v>103383590.2</v>
      </c>
      <c r="D126" s="198">
        <v>40275027.119999997</v>
      </c>
      <c r="E126" s="198">
        <v>17234470.969999999</v>
      </c>
      <c r="F126" s="197"/>
      <c r="G126" s="198">
        <v>80343034.049999997</v>
      </c>
    </row>
    <row r="132" spans="1:9" x14ac:dyDescent="0.2">
      <c r="A132" s="85" t="s">
        <v>9</v>
      </c>
    </row>
    <row r="133" spans="1:9" ht="15.75" x14ac:dyDescent="0.25">
      <c r="A133" s="86" t="s">
        <v>302</v>
      </c>
    </row>
    <row r="134" spans="1:9" x14ac:dyDescent="0.2">
      <c r="A134" s="87" t="s">
        <v>11</v>
      </c>
    </row>
    <row r="135" spans="1:9" x14ac:dyDescent="0.2">
      <c r="A135" s="88" t="s">
        <v>0</v>
      </c>
      <c r="B135" s="305" t="s">
        <v>1</v>
      </c>
      <c r="C135" s="305"/>
      <c r="D135" s="305" t="s">
        <v>2</v>
      </c>
      <c r="E135" s="305"/>
      <c r="F135" s="305" t="s">
        <v>3</v>
      </c>
      <c r="G135" s="305"/>
    </row>
    <row r="136" spans="1:9" x14ac:dyDescent="0.2">
      <c r="A136" s="88" t="s">
        <v>12</v>
      </c>
      <c r="B136" s="305" t="s">
        <v>4</v>
      </c>
      <c r="C136" s="305" t="s">
        <v>5</v>
      </c>
      <c r="D136" s="305" t="s">
        <v>4</v>
      </c>
      <c r="E136" s="305" t="s">
        <v>5</v>
      </c>
      <c r="F136" s="305" t="s">
        <v>4</v>
      </c>
      <c r="G136" s="305" t="s">
        <v>5</v>
      </c>
    </row>
    <row r="137" spans="1:9" x14ac:dyDescent="0.2">
      <c r="A137" s="88" t="s">
        <v>13</v>
      </c>
      <c r="B137" s="305"/>
      <c r="C137" s="305"/>
      <c r="D137" s="305"/>
      <c r="E137" s="305"/>
      <c r="F137" s="305"/>
      <c r="G137" s="305"/>
    </row>
    <row r="138" spans="1:9" x14ac:dyDescent="0.2">
      <c r="A138" s="89">
        <v>1284</v>
      </c>
      <c r="B138" s="90">
        <v>29395452.170000002</v>
      </c>
      <c r="C138" s="91"/>
      <c r="D138" s="90">
        <v>1585617800</v>
      </c>
      <c r="E138" s="90">
        <v>2807652</v>
      </c>
      <c r="F138" s="90">
        <v>1612205600.1699998</v>
      </c>
      <c r="G138" s="91"/>
    </row>
    <row r="139" spans="1:9" x14ac:dyDescent="0.2">
      <c r="A139" s="92" t="s">
        <v>10</v>
      </c>
      <c r="B139" s="93">
        <v>26000752.170000002</v>
      </c>
      <c r="C139" s="94"/>
      <c r="D139" s="93">
        <v>1573714000</v>
      </c>
      <c r="E139" s="93">
        <v>840752</v>
      </c>
      <c r="F139" s="93">
        <v>1598874000.1699998</v>
      </c>
      <c r="G139" s="94"/>
    </row>
    <row r="140" spans="1:9" x14ac:dyDescent="0.2">
      <c r="A140" s="196" t="s">
        <v>62</v>
      </c>
      <c r="B140" s="197"/>
      <c r="C140" s="197"/>
      <c r="D140" s="198">
        <v>3010000</v>
      </c>
      <c r="E140" s="197"/>
      <c r="F140" s="198">
        <v>3010000</v>
      </c>
      <c r="G140" s="197"/>
    </row>
    <row r="141" spans="1:9" x14ac:dyDescent="0.2">
      <c r="A141" s="196" t="s">
        <v>63</v>
      </c>
      <c r="B141" s="197"/>
      <c r="C141" s="197"/>
      <c r="D141" s="198">
        <v>510000</v>
      </c>
      <c r="E141" s="197"/>
      <c r="F141" s="201">
        <v>510000</v>
      </c>
      <c r="G141" s="197"/>
      <c r="H141" t="s">
        <v>229</v>
      </c>
      <c r="I141" s="3" t="s">
        <v>330</v>
      </c>
    </row>
    <row r="142" spans="1:9" x14ac:dyDescent="0.2">
      <c r="A142" s="196" t="s">
        <v>15</v>
      </c>
      <c r="B142" s="199">
        <v>752.17</v>
      </c>
      <c r="C142" s="197"/>
      <c r="D142" s="197"/>
      <c r="E142" s="199">
        <v>752</v>
      </c>
      <c r="F142" s="199">
        <v>0.17</v>
      </c>
      <c r="G142" s="197"/>
    </row>
    <row r="143" spans="1:9" x14ac:dyDescent="0.2">
      <c r="A143" s="196" t="s">
        <v>16</v>
      </c>
      <c r="B143" s="198">
        <v>26000000</v>
      </c>
      <c r="C143" s="197"/>
      <c r="D143" s="198">
        <v>14000000</v>
      </c>
      <c r="E143" s="197"/>
      <c r="F143" s="204">
        <v>40000000</v>
      </c>
      <c r="G143" s="197"/>
      <c r="H143" t="s">
        <v>229</v>
      </c>
      <c r="I143" s="202" t="s">
        <v>331</v>
      </c>
    </row>
    <row r="144" spans="1:9" x14ac:dyDescent="0.2">
      <c r="A144" s="196" t="s">
        <v>323</v>
      </c>
      <c r="B144" s="197"/>
      <c r="C144" s="197"/>
      <c r="D144" s="198">
        <v>1555354000</v>
      </c>
      <c r="E144" s="197"/>
      <c r="F144" s="198">
        <v>1555354000</v>
      </c>
      <c r="G144" s="197"/>
    </row>
    <row r="145" spans="1:9" x14ac:dyDescent="0.2">
      <c r="A145" s="92" t="s">
        <v>18</v>
      </c>
      <c r="B145" s="93">
        <v>3394700</v>
      </c>
      <c r="C145" s="94"/>
      <c r="D145" s="93">
        <v>11903800</v>
      </c>
      <c r="E145" s="93">
        <v>1966900</v>
      </c>
      <c r="F145" s="93">
        <v>13331600</v>
      </c>
      <c r="G145" s="94"/>
    </row>
    <row r="146" spans="1:9" x14ac:dyDescent="0.2">
      <c r="A146" s="196" t="s">
        <v>19</v>
      </c>
      <c r="B146" s="198">
        <v>3394700</v>
      </c>
      <c r="C146" s="197"/>
      <c r="D146" s="198">
        <v>11861450</v>
      </c>
      <c r="E146" s="198">
        <v>1924550</v>
      </c>
      <c r="F146" s="198">
        <v>13331600</v>
      </c>
      <c r="G146" s="197"/>
    </row>
    <row r="150" spans="1:9" x14ac:dyDescent="0.2">
      <c r="A150" s="85" t="s">
        <v>9</v>
      </c>
    </row>
    <row r="151" spans="1:9" ht="15.75" x14ac:dyDescent="0.25">
      <c r="A151" s="86" t="s">
        <v>265</v>
      </c>
    </row>
    <row r="152" spans="1:9" x14ac:dyDescent="0.2">
      <c r="A152" s="87" t="s">
        <v>11</v>
      </c>
    </row>
    <row r="153" spans="1:9" x14ac:dyDescent="0.2">
      <c r="A153" s="88" t="s">
        <v>0</v>
      </c>
      <c r="B153" s="305" t="s">
        <v>1</v>
      </c>
      <c r="C153" s="305"/>
      <c r="D153" s="305" t="s">
        <v>2</v>
      </c>
      <c r="E153" s="305"/>
      <c r="F153" s="305" t="s">
        <v>3</v>
      </c>
      <c r="G153" s="305"/>
    </row>
    <row r="154" spans="1:9" x14ac:dyDescent="0.2">
      <c r="A154" s="88" t="s">
        <v>12</v>
      </c>
      <c r="B154" s="305" t="s">
        <v>4</v>
      </c>
      <c r="C154" s="305" t="s">
        <v>5</v>
      </c>
      <c r="D154" s="305" t="s">
        <v>4</v>
      </c>
      <c r="E154" s="305" t="s">
        <v>5</v>
      </c>
      <c r="F154" s="305" t="s">
        <v>4</v>
      </c>
      <c r="G154" s="305" t="s">
        <v>5</v>
      </c>
    </row>
    <row r="155" spans="1:9" x14ac:dyDescent="0.2">
      <c r="A155" s="88" t="s">
        <v>13</v>
      </c>
      <c r="B155" s="305"/>
      <c r="C155" s="305"/>
      <c r="D155" s="305"/>
      <c r="E155" s="305"/>
      <c r="F155" s="305"/>
      <c r="G155" s="305"/>
    </row>
    <row r="156" spans="1:9" x14ac:dyDescent="0.2">
      <c r="A156" s="89">
        <v>2184</v>
      </c>
      <c r="B156" s="90">
        <v>1285186900</v>
      </c>
      <c r="C156" s="91"/>
      <c r="D156" s="90">
        <v>1028246200</v>
      </c>
      <c r="E156" s="90">
        <v>883051704.99000001</v>
      </c>
      <c r="F156" s="90">
        <v>1430381395.01</v>
      </c>
      <c r="G156" s="91"/>
    </row>
    <row r="157" spans="1:9" x14ac:dyDescent="0.2">
      <c r="A157" s="92" t="s">
        <v>10</v>
      </c>
      <c r="B157" s="93">
        <v>1258029300</v>
      </c>
      <c r="C157" s="94"/>
      <c r="D157" s="93">
        <v>1023719000</v>
      </c>
      <c r="E157" s="93">
        <v>878030104.99000001</v>
      </c>
      <c r="F157" s="93">
        <v>1403718195.01</v>
      </c>
      <c r="G157" s="94"/>
    </row>
    <row r="158" spans="1:9" x14ac:dyDescent="0.2">
      <c r="A158" s="196" t="s">
        <v>139</v>
      </c>
      <c r="B158" s="198">
        <v>144725000</v>
      </c>
      <c r="C158" s="197"/>
      <c r="D158" s="198">
        <v>23300000</v>
      </c>
      <c r="E158" s="197"/>
      <c r="F158" s="204">
        <v>168025000</v>
      </c>
      <c r="G158" s="197"/>
      <c r="H158" t="s">
        <v>229</v>
      </c>
      <c r="I158" s="203" t="s">
        <v>211</v>
      </c>
    </row>
    <row r="159" spans="1:9" x14ac:dyDescent="0.2">
      <c r="A159" s="196" t="s">
        <v>140</v>
      </c>
      <c r="B159" s="198">
        <v>36810000</v>
      </c>
      <c r="C159" s="197"/>
      <c r="D159" s="198">
        <v>5170000</v>
      </c>
      <c r="E159" s="197"/>
      <c r="F159" s="206">
        <v>41980000</v>
      </c>
      <c r="G159" s="197"/>
      <c r="H159" t="s">
        <v>317</v>
      </c>
    </row>
    <row r="160" spans="1:9" x14ac:dyDescent="0.2">
      <c r="A160" s="196" t="s">
        <v>141</v>
      </c>
      <c r="B160" s="198">
        <v>38200000</v>
      </c>
      <c r="C160" s="197"/>
      <c r="D160" s="198">
        <v>24370000</v>
      </c>
      <c r="E160" s="198">
        <v>62050000</v>
      </c>
      <c r="F160" s="198">
        <v>520000</v>
      </c>
      <c r="G160" s="197"/>
      <c r="H160" t="s">
        <v>317</v>
      </c>
      <c r="I160" s="3" t="s">
        <v>212</v>
      </c>
    </row>
    <row r="161" spans="1:9" x14ac:dyDescent="0.2">
      <c r="A161" s="196" t="s">
        <v>142</v>
      </c>
      <c r="B161" s="198">
        <v>3400000</v>
      </c>
      <c r="C161" s="197"/>
      <c r="D161" s="197"/>
      <c r="E161" s="197"/>
      <c r="F161" s="198">
        <v>3400000</v>
      </c>
      <c r="G161" s="197"/>
    </row>
    <row r="162" spans="1:9" x14ac:dyDescent="0.2">
      <c r="A162" s="196" t="s">
        <v>143</v>
      </c>
      <c r="B162" s="198">
        <v>327685000</v>
      </c>
      <c r="C162" s="197"/>
      <c r="D162" s="198">
        <v>82000000</v>
      </c>
      <c r="E162" s="198">
        <v>106481104.98999999</v>
      </c>
      <c r="F162" s="204">
        <v>303203895.00999999</v>
      </c>
      <c r="G162" s="197"/>
      <c r="H162" t="s">
        <v>229</v>
      </c>
      <c r="I162" s="203" t="s">
        <v>211</v>
      </c>
    </row>
    <row r="163" spans="1:9" x14ac:dyDescent="0.2">
      <c r="A163" s="196" t="s">
        <v>144</v>
      </c>
      <c r="B163" s="198">
        <v>30000000</v>
      </c>
      <c r="C163" s="197"/>
      <c r="D163" s="197"/>
      <c r="E163" s="197"/>
      <c r="F163" s="201">
        <v>30000000</v>
      </c>
      <c r="G163" s="197"/>
      <c r="H163" t="s">
        <v>229</v>
      </c>
      <c r="I163" s="3" t="s">
        <v>330</v>
      </c>
    </row>
    <row r="164" spans="1:9" x14ac:dyDescent="0.2">
      <c r="A164" s="196" t="s">
        <v>324</v>
      </c>
      <c r="B164" s="197"/>
      <c r="C164" s="197"/>
      <c r="D164" s="198">
        <v>5000000</v>
      </c>
      <c r="E164" s="197"/>
      <c r="F164" s="198">
        <v>5000000</v>
      </c>
      <c r="G164" s="197"/>
    </row>
    <row r="165" spans="1:9" x14ac:dyDescent="0.2">
      <c r="A165" s="196" t="s">
        <v>266</v>
      </c>
      <c r="B165" s="197"/>
      <c r="C165" s="197"/>
      <c r="D165" s="198">
        <v>900000</v>
      </c>
      <c r="E165" s="197"/>
      <c r="F165" s="204">
        <v>900000</v>
      </c>
      <c r="G165" s="197"/>
      <c r="H165" t="s">
        <v>229</v>
      </c>
      <c r="I165" s="202" t="s">
        <v>332</v>
      </c>
    </row>
    <row r="166" spans="1:9" x14ac:dyDescent="0.2">
      <c r="A166" s="196" t="s">
        <v>145</v>
      </c>
      <c r="B166" s="198">
        <v>183700000</v>
      </c>
      <c r="C166" s="197"/>
      <c r="D166" s="198">
        <v>13000000</v>
      </c>
      <c r="E166" s="198">
        <v>94800000</v>
      </c>
      <c r="F166" s="204">
        <v>101900000</v>
      </c>
      <c r="G166" s="197"/>
      <c r="H166" t="s">
        <v>229</v>
      </c>
      <c r="I166" s="203" t="s">
        <v>211</v>
      </c>
    </row>
    <row r="167" spans="1:9" x14ac:dyDescent="0.2">
      <c r="A167" s="196" t="s">
        <v>146</v>
      </c>
      <c r="B167" s="198">
        <v>493509300</v>
      </c>
      <c r="C167" s="197"/>
      <c r="D167" s="198">
        <v>312260000</v>
      </c>
      <c r="E167" s="198">
        <v>56980000</v>
      </c>
      <c r="F167" s="204">
        <v>748789300</v>
      </c>
      <c r="G167" s="197"/>
      <c r="H167" t="s">
        <v>229</v>
      </c>
      <c r="I167" s="202" t="s">
        <v>332</v>
      </c>
    </row>
    <row r="168" spans="1:9" x14ac:dyDescent="0.2">
      <c r="A168" s="92" t="s">
        <v>18</v>
      </c>
      <c r="B168" s="93">
        <v>27157600</v>
      </c>
      <c r="C168" s="94"/>
      <c r="D168" s="93">
        <v>4527200</v>
      </c>
      <c r="E168" s="93">
        <v>5021600</v>
      </c>
      <c r="F168" s="93">
        <v>26663200</v>
      </c>
      <c r="G168" s="94"/>
    </row>
    <row r="169" spans="1:9" x14ac:dyDescent="0.2">
      <c r="A169" s="196" t="s">
        <v>147</v>
      </c>
      <c r="B169" s="198">
        <v>27157600</v>
      </c>
      <c r="C169" s="197"/>
      <c r="D169" s="198">
        <v>4527200</v>
      </c>
      <c r="E169" s="198">
        <v>5021600</v>
      </c>
      <c r="F169" s="198">
        <v>26663200</v>
      </c>
      <c r="G169" s="197"/>
    </row>
    <row r="173" spans="1:9" x14ac:dyDescent="0.2">
      <c r="A173" s="85" t="s">
        <v>9</v>
      </c>
    </row>
    <row r="174" spans="1:9" ht="15.75" x14ac:dyDescent="0.25">
      <c r="A174" s="86" t="s">
        <v>258</v>
      </c>
    </row>
    <row r="175" spans="1:9" x14ac:dyDescent="0.2">
      <c r="A175" s="87" t="s">
        <v>11</v>
      </c>
    </row>
    <row r="176" spans="1:9" x14ac:dyDescent="0.2">
      <c r="A176" s="88" t="s">
        <v>0</v>
      </c>
      <c r="B176" s="305" t="s">
        <v>1</v>
      </c>
      <c r="C176" s="305"/>
      <c r="D176" s="305" t="s">
        <v>2</v>
      </c>
      <c r="E176" s="305"/>
      <c r="F176" s="305" t="s">
        <v>3</v>
      </c>
      <c r="G176" s="305"/>
    </row>
    <row r="177" spans="1:7" x14ac:dyDescent="0.2">
      <c r="A177" s="88" t="s">
        <v>12</v>
      </c>
      <c r="B177" s="305" t="s">
        <v>4</v>
      </c>
      <c r="C177" s="305" t="s">
        <v>5</v>
      </c>
      <c r="D177" s="305" t="s">
        <v>4</v>
      </c>
      <c r="E177" s="305" t="s">
        <v>5</v>
      </c>
      <c r="F177" s="305" t="s">
        <v>4</v>
      </c>
      <c r="G177" s="305" t="s">
        <v>5</v>
      </c>
    </row>
    <row r="178" spans="1:7" x14ac:dyDescent="0.2">
      <c r="A178" s="88" t="s">
        <v>13</v>
      </c>
      <c r="B178" s="305"/>
      <c r="C178" s="305"/>
      <c r="D178" s="305"/>
      <c r="E178" s="305"/>
      <c r="F178" s="305"/>
      <c r="G178" s="305"/>
    </row>
    <row r="179" spans="1:7" x14ac:dyDescent="0.2">
      <c r="A179" s="89">
        <v>3397</v>
      </c>
      <c r="B179" s="91"/>
      <c r="C179" s="90">
        <v>2269260000</v>
      </c>
      <c r="D179" s="90">
        <v>26425000</v>
      </c>
      <c r="E179" s="90">
        <v>560719000</v>
      </c>
      <c r="F179" s="91"/>
      <c r="G179" s="90">
        <v>2803554000</v>
      </c>
    </row>
    <row r="180" spans="1:7" x14ac:dyDescent="0.2">
      <c r="A180" s="92" t="s">
        <v>10</v>
      </c>
      <c r="B180" s="94"/>
      <c r="C180" s="93">
        <v>2269260000</v>
      </c>
      <c r="D180" s="93">
        <v>26425000</v>
      </c>
      <c r="E180" s="93">
        <v>560719000</v>
      </c>
      <c r="F180" s="94"/>
      <c r="G180" s="93">
        <v>2803554000</v>
      </c>
    </row>
    <row r="181" spans="1:7" x14ac:dyDescent="0.2">
      <c r="A181" s="196" t="s">
        <v>86</v>
      </c>
      <c r="B181" s="197"/>
      <c r="C181" s="198">
        <v>503500000</v>
      </c>
      <c r="D181" s="197"/>
      <c r="E181" s="197"/>
      <c r="F181" s="197"/>
      <c r="G181" s="198">
        <v>503500000</v>
      </c>
    </row>
    <row r="182" spans="1:7" x14ac:dyDescent="0.2">
      <c r="A182" s="196" t="s">
        <v>89</v>
      </c>
      <c r="B182" s="197"/>
      <c r="C182" s="198">
        <v>10900000</v>
      </c>
      <c r="D182" s="197"/>
      <c r="E182" s="197"/>
      <c r="F182" s="197"/>
      <c r="G182" s="198">
        <v>10900000</v>
      </c>
    </row>
    <row r="183" spans="1:7" x14ac:dyDescent="0.2">
      <c r="A183" s="196" t="s">
        <v>91</v>
      </c>
      <c r="B183" s="197"/>
      <c r="C183" s="198">
        <v>1694860000</v>
      </c>
      <c r="D183" s="198">
        <v>23425000</v>
      </c>
      <c r="E183" s="198">
        <v>557719000</v>
      </c>
      <c r="F183" s="197"/>
      <c r="G183" s="198">
        <v>2229154000</v>
      </c>
    </row>
    <row r="184" spans="1:7" x14ac:dyDescent="0.2">
      <c r="A184" s="196" t="s">
        <v>23</v>
      </c>
      <c r="B184" s="197"/>
      <c r="C184" s="198">
        <v>60000000</v>
      </c>
      <c r="D184" s="197"/>
      <c r="E184" s="197"/>
      <c r="F184" s="197"/>
      <c r="G184" s="198">
        <v>60000000</v>
      </c>
    </row>
    <row r="188" spans="1:7" x14ac:dyDescent="0.2">
      <c r="A188" s="85" t="s">
        <v>9</v>
      </c>
    </row>
    <row r="189" spans="1:7" ht="15.75" x14ac:dyDescent="0.25">
      <c r="A189" s="86" t="s">
        <v>264</v>
      </c>
    </row>
    <row r="190" spans="1:7" x14ac:dyDescent="0.2">
      <c r="A190" s="87" t="s">
        <v>11</v>
      </c>
    </row>
    <row r="191" spans="1:7" x14ac:dyDescent="0.2">
      <c r="A191" s="88" t="s">
        <v>0</v>
      </c>
      <c r="B191" s="305" t="s">
        <v>1</v>
      </c>
      <c r="C191" s="305"/>
      <c r="D191" s="305" t="s">
        <v>2</v>
      </c>
      <c r="E191" s="305"/>
      <c r="F191" s="305" t="s">
        <v>3</v>
      </c>
      <c r="G191" s="305"/>
    </row>
    <row r="192" spans="1:7" x14ac:dyDescent="0.2">
      <c r="A192" s="88" t="s">
        <v>12</v>
      </c>
      <c r="B192" s="305" t="s">
        <v>4</v>
      </c>
      <c r="C192" s="305" t="s">
        <v>5</v>
      </c>
      <c r="D192" s="305" t="s">
        <v>4</v>
      </c>
      <c r="E192" s="305" t="s">
        <v>5</v>
      </c>
      <c r="F192" s="305" t="s">
        <v>4</v>
      </c>
      <c r="G192" s="305" t="s">
        <v>5</v>
      </c>
    </row>
    <row r="193" spans="1:7" x14ac:dyDescent="0.2">
      <c r="A193" s="88" t="s">
        <v>13</v>
      </c>
      <c r="B193" s="305"/>
      <c r="C193" s="305"/>
      <c r="D193" s="305"/>
      <c r="E193" s="305"/>
      <c r="F193" s="305"/>
      <c r="G193" s="305"/>
    </row>
    <row r="194" spans="1:7" x14ac:dyDescent="0.2">
      <c r="A194" s="88" t="s">
        <v>14</v>
      </c>
      <c r="B194" s="305"/>
      <c r="C194" s="305"/>
      <c r="D194" s="305"/>
      <c r="E194" s="305"/>
      <c r="F194" s="305"/>
      <c r="G194" s="305"/>
    </row>
    <row r="195" spans="1:7" x14ac:dyDescent="0.2">
      <c r="A195" s="89">
        <v>3510</v>
      </c>
      <c r="B195" s="91"/>
      <c r="C195" s="90">
        <v>5000000</v>
      </c>
      <c r="D195" s="90">
        <v>15080000</v>
      </c>
      <c r="E195" s="90">
        <v>25000000</v>
      </c>
      <c r="F195" s="91"/>
      <c r="G195" s="90">
        <v>14920000</v>
      </c>
    </row>
    <row r="196" spans="1:7" x14ac:dyDescent="0.2">
      <c r="A196" s="92" t="s">
        <v>10</v>
      </c>
      <c r="B196" s="94"/>
      <c r="C196" s="93">
        <v>5000000</v>
      </c>
      <c r="D196" s="93">
        <v>15080000</v>
      </c>
      <c r="E196" s="93">
        <v>25000000</v>
      </c>
      <c r="F196" s="94"/>
      <c r="G196" s="93">
        <v>14920000</v>
      </c>
    </row>
    <row r="197" spans="1:7" x14ac:dyDescent="0.2">
      <c r="A197" s="196" t="s">
        <v>23</v>
      </c>
      <c r="B197" s="197"/>
      <c r="C197" s="198">
        <v>5000000</v>
      </c>
      <c r="D197" s="198">
        <v>15080000</v>
      </c>
      <c r="E197" s="198">
        <v>25000000</v>
      </c>
      <c r="F197" s="197"/>
      <c r="G197" s="198">
        <v>14920000</v>
      </c>
    </row>
    <row r="198" spans="1:7" x14ac:dyDescent="0.2">
      <c r="A198" s="95" t="s">
        <v>119</v>
      </c>
      <c r="B198" s="195"/>
      <c r="C198" s="195"/>
      <c r="D198" s="195"/>
      <c r="E198" s="96">
        <v>25000000</v>
      </c>
      <c r="F198" s="195"/>
      <c r="G198" s="96">
        <v>25000000</v>
      </c>
    </row>
    <row r="199" spans="1:7" x14ac:dyDescent="0.2">
      <c r="A199" s="95" t="s">
        <v>95</v>
      </c>
      <c r="B199" s="195"/>
      <c r="C199" s="195"/>
      <c r="D199" s="96">
        <v>15080000</v>
      </c>
      <c r="E199" s="195"/>
      <c r="F199" s="195"/>
      <c r="G199" s="97">
        <v>-15080000</v>
      </c>
    </row>
    <row r="200" spans="1:7" x14ac:dyDescent="0.2">
      <c r="A200" s="95" t="s">
        <v>120</v>
      </c>
      <c r="B200" s="195"/>
      <c r="C200" s="96">
        <v>5000000</v>
      </c>
      <c r="D200" s="195"/>
      <c r="E200" s="195"/>
      <c r="F200" s="195"/>
      <c r="G200" s="96">
        <v>5000000</v>
      </c>
    </row>
    <row r="204" spans="1:7" x14ac:dyDescent="0.2">
      <c r="A204" s="85" t="s">
        <v>9</v>
      </c>
    </row>
    <row r="205" spans="1:7" ht="15.75" x14ac:dyDescent="0.25">
      <c r="A205" s="86" t="s">
        <v>259</v>
      </c>
    </row>
    <row r="206" spans="1:7" x14ac:dyDescent="0.2">
      <c r="A206" s="87" t="s">
        <v>11</v>
      </c>
    </row>
    <row r="207" spans="1:7" x14ac:dyDescent="0.2">
      <c r="A207" s="88" t="s">
        <v>0</v>
      </c>
      <c r="B207" s="305" t="s">
        <v>1</v>
      </c>
      <c r="C207" s="305"/>
      <c r="D207" s="305" t="s">
        <v>2</v>
      </c>
      <c r="E207" s="305"/>
      <c r="F207" s="305" t="s">
        <v>3</v>
      </c>
      <c r="G207" s="305"/>
    </row>
    <row r="208" spans="1:7" x14ac:dyDescent="0.2">
      <c r="A208" s="88" t="s">
        <v>12</v>
      </c>
      <c r="B208" s="305" t="s">
        <v>4</v>
      </c>
      <c r="C208" s="305" t="s">
        <v>5</v>
      </c>
      <c r="D208" s="305" t="s">
        <v>4</v>
      </c>
      <c r="E208" s="305" t="s">
        <v>5</v>
      </c>
      <c r="F208" s="305" t="s">
        <v>4</v>
      </c>
      <c r="G208" s="305" t="s">
        <v>5</v>
      </c>
    </row>
    <row r="209" spans="1:8" x14ac:dyDescent="0.2">
      <c r="A209" s="88" t="s">
        <v>13</v>
      </c>
      <c r="B209" s="305"/>
      <c r="C209" s="305"/>
      <c r="D209" s="305"/>
      <c r="E209" s="305"/>
      <c r="F209" s="305"/>
      <c r="G209" s="305"/>
    </row>
    <row r="210" spans="1:8" x14ac:dyDescent="0.2">
      <c r="A210" s="88" t="s">
        <v>14</v>
      </c>
      <c r="B210" s="305"/>
      <c r="C210" s="305"/>
      <c r="D210" s="305"/>
      <c r="E210" s="305"/>
      <c r="F210" s="305"/>
      <c r="G210" s="305"/>
    </row>
    <row r="211" spans="1:8" x14ac:dyDescent="0.2">
      <c r="A211" s="89">
        <v>4020</v>
      </c>
      <c r="B211" s="91"/>
      <c r="C211" s="90">
        <v>413000000</v>
      </c>
      <c r="D211" s="90">
        <v>421412000</v>
      </c>
      <c r="E211" s="90">
        <v>408360000</v>
      </c>
      <c r="F211" s="91"/>
      <c r="G211" s="90">
        <v>399948000</v>
      </c>
    </row>
    <row r="212" spans="1:8" x14ac:dyDescent="0.2">
      <c r="A212" s="92" t="s">
        <v>10</v>
      </c>
      <c r="B212" s="94"/>
      <c r="C212" s="93">
        <v>413000000</v>
      </c>
      <c r="D212" s="93">
        <v>413000000</v>
      </c>
      <c r="E212" s="94"/>
      <c r="F212" s="94"/>
      <c r="G212" s="94"/>
    </row>
    <row r="213" spans="1:8" x14ac:dyDescent="0.2">
      <c r="A213" s="196" t="s">
        <v>17</v>
      </c>
      <c r="B213" s="197"/>
      <c r="C213" s="198">
        <v>413000000</v>
      </c>
      <c r="D213" s="198">
        <v>413000000</v>
      </c>
      <c r="E213" s="197"/>
      <c r="F213" s="197"/>
      <c r="G213" s="197"/>
    </row>
    <row r="214" spans="1:8" x14ac:dyDescent="0.2">
      <c r="A214" s="95" t="s">
        <v>98</v>
      </c>
      <c r="B214" s="195"/>
      <c r="C214" s="96">
        <v>413000000</v>
      </c>
      <c r="D214" s="96">
        <v>413000000</v>
      </c>
      <c r="E214" s="195"/>
      <c r="F214" s="195"/>
      <c r="G214" s="195"/>
    </row>
    <row r="215" spans="1:8" x14ac:dyDescent="0.2">
      <c r="A215" s="92" t="s">
        <v>18</v>
      </c>
      <c r="B215" s="94"/>
      <c r="C215" s="94"/>
      <c r="D215" s="93">
        <v>8412000</v>
      </c>
      <c r="E215" s="93">
        <v>408360000</v>
      </c>
      <c r="F215" s="94"/>
      <c r="G215" s="93">
        <v>399948000</v>
      </c>
    </row>
    <row r="216" spans="1:8" x14ac:dyDescent="0.2">
      <c r="A216" s="196" t="s">
        <v>228</v>
      </c>
      <c r="B216" s="197"/>
      <c r="C216" s="197"/>
      <c r="D216" s="198">
        <v>8412000</v>
      </c>
      <c r="E216" s="198">
        <v>408360000</v>
      </c>
      <c r="F216" s="197"/>
      <c r="G216" s="206">
        <v>399948000</v>
      </c>
      <c r="H216" t="s">
        <v>229</v>
      </c>
    </row>
    <row r="217" spans="1:8" x14ac:dyDescent="0.2">
      <c r="A217" s="95" t="s">
        <v>263</v>
      </c>
      <c r="B217" s="195"/>
      <c r="C217" s="195"/>
      <c r="D217" s="96">
        <v>8412000</v>
      </c>
      <c r="E217" s="96">
        <v>408360000</v>
      </c>
      <c r="F217" s="195"/>
      <c r="G217" s="96">
        <v>399948000</v>
      </c>
    </row>
    <row r="221" spans="1:8" x14ac:dyDescent="0.2">
      <c r="A221" s="85" t="s">
        <v>9</v>
      </c>
    </row>
    <row r="222" spans="1:8" ht="15.75" x14ac:dyDescent="0.25">
      <c r="A222" s="86" t="s">
        <v>309</v>
      </c>
    </row>
    <row r="223" spans="1:8" x14ac:dyDescent="0.2">
      <c r="A223" s="87" t="s">
        <v>11</v>
      </c>
    </row>
    <row r="224" spans="1:8" x14ac:dyDescent="0.2">
      <c r="A224" s="88" t="s">
        <v>0</v>
      </c>
      <c r="B224" s="305" t="s">
        <v>1</v>
      </c>
      <c r="C224" s="305"/>
      <c r="D224" s="305" t="s">
        <v>2</v>
      </c>
      <c r="E224" s="305"/>
      <c r="F224" s="305" t="s">
        <v>3</v>
      </c>
      <c r="G224" s="305"/>
    </row>
    <row r="225" spans="1:7" x14ac:dyDescent="0.2">
      <c r="A225" s="88" t="s">
        <v>12</v>
      </c>
      <c r="B225" s="305" t="s">
        <v>4</v>
      </c>
      <c r="C225" s="305" t="s">
        <v>5</v>
      </c>
      <c r="D225" s="305" t="s">
        <v>4</v>
      </c>
      <c r="E225" s="305" t="s">
        <v>5</v>
      </c>
      <c r="F225" s="305" t="s">
        <v>4</v>
      </c>
      <c r="G225" s="305" t="s">
        <v>5</v>
      </c>
    </row>
    <row r="226" spans="1:7" x14ac:dyDescent="0.2">
      <c r="A226" s="88" t="s">
        <v>13</v>
      </c>
      <c r="B226" s="305"/>
      <c r="C226" s="305"/>
      <c r="D226" s="305"/>
      <c r="E226" s="305"/>
      <c r="F226" s="305"/>
      <c r="G226" s="305"/>
    </row>
    <row r="227" spans="1:7" x14ac:dyDescent="0.2">
      <c r="A227" s="88" t="s">
        <v>14</v>
      </c>
      <c r="B227" s="305"/>
      <c r="C227" s="305"/>
      <c r="D227" s="305"/>
      <c r="E227" s="305"/>
      <c r="F227" s="305"/>
      <c r="G227" s="305"/>
    </row>
    <row r="228" spans="1:7" x14ac:dyDescent="0.2">
      <c r="A228" s="89">
        <v>4177</v>
      </c>
      <c r="B228" s="91"/>
      <c r="C228" s="91"/>
      <c r="D228" s="91"/>
      <c r="E228" s="90">
        <v>94000000</v>
      </c>
      <c r="F228" s="91"/>
      <c r="G228" s="90">
        <v>94000000</v>
      </c>
    </row>
    <row r="229" spans="1:7" x14ac:dyDescent="0.2">
      <c r="A229" s="92" t="s">
        <v>10</v>
      </c>
      <c r="B229" s="94"/>
      <c r="C229" s="94"/>
      <c r="D229" s="94"/>
      <c r="E229" s="93">
        <v>94000000</v>
      </c>
      <c r="F229" s="94"/>
      <c r="G229" s="93">
        <v>94000000</v>
      </c>
    </row>
    <row r="230" spans="1:7" x14ac:dyDescent="0.2">
      <c r="A230" s="196" t="s">
        <v>23</v>
      </c>
      <c r="B230" s="197"/>
      <c r="C230" s="197"/>
      <c r="D230" s="197"/>
      <c r="E230" s="198">
        <v>94000000</v>
      </c>
      <c r="F230" s="197"/>
      <c r="G230" s="198">
        <v>94000000</v>
      </c>
    </row>
    <row r="231" spans="1:7" x14ac:dyDescent="0.2">
      <c r="A231" s="95" t="s">
        <v>310</v>
      </c>
      <c r="B231" s="195"/>
      <c r="C231" s="195"/>
      <c r="D231" s="195"/>
      <c r="E231" s="96">
        <v>94000000</v>
      </c>
      <c r="F231" s="195"/>
      <c r="G231" s="96">
        <v>94000000</v>
      </c>
    </row>
  </sheetData>
  <autoFilter ref="A20:H231"/>
  <mergeCells count="117">
    <mergeCell ref="B42:C42"/>
    <mergeCell ref="D42:E42"/>
    <mergeCell ref="F42:G42"/>
    <mergeCell ref="B43:B45"/>
    <mergeCell ref="C43:C45"/>
    <mergeCell ref="D43:D45"/>
    <mergeCell ref="E43:E45"/>
    <mergeCell ref="F43:F45"/>
    <mergeCell ref="G43:G45"/>
    <mergeCell ref="B224:C224"/>
    <mergeCell ref="D224:E224"/>
    <mergeCell ref="F224:G224"/>
    <mergeCell ref="B225:B227"/>
    <mergeCell ref="C225:C227"/>
    <mergeCell ref="D225:D227"/>
    <mergeCell ref="E225:E227"/>
    <mergeCell ref="F225:F227"/>
    <mergeCell ref="G225:G227"/>
    <mergeCell ref="B207:C207"/>
    <mergeCell ref="D207:E207"/>
    <mergeCell ref="F207:G207"/>
    <mergeCell ref="B208:B210"/>
    <mergeCell ref="C208:C210"/>
    <mergeCell ref="D208:D210"/>
    <mergeCell ref="E208:E210"/>
    <mergeCell ref="F208:F210"/>
    <mergeCell ref="G208:G210"/>
    <mergeCell ref="B191:C191"/>
    <mergeCell ref="D191:E191"/>
    <mergeCell ref="F191:G191"/>
    <mergeCell ref="B192:B194"/>
    <mergeCell ref="C192:C194"/>
    <mergeCell ref="D192:D194"/>
    <mergeCell ref="E192:E194"/>
    <mergeCell ref="F192:F194"/>
    <mergeCell ref="G192:G194"/>
    <mergeCell ref="B176:C176"/>
    <mergeCell ref="D176:E176"/>
    <mergeCell ref="F176:G176"/>
    <mergeCell ref="B177:B178"/>
    <mergeCell ref="C177:C178"/>
    <mergeCell ref="D177:D178"/>
    <mergeCell ref="E177:E178"/>
    <mergeCell ref="F177:F178"/>
    <mergeCell ref="G177:G178"/>
    <mergeCell ref="B153:C153"/>
    <mergeCell ref="D153:E153"/>
    <mergeCell ref="F153:G153"/>
    <mergeCell ref="B154:B155"/>
    <mergeCell ref="C154:C155"/>
    <mergeCell ref="D154:D155"/>
    <mergeCell ref="E154:E155"/>
    <mergeCell ref="F154:F155"/>
    <mergeCell ref="G154:G155"/>
    <mergeCell ref="B135:C135"/>
    <mergeCell ref="D135:E135"/>
    <mergeCell ref="F135:G135"/>
    <mergeCell ref="B136:B137"/>
    <mergeCell ref="C136:C137"/>
    <mergeCell ref="D136:D137"/>
    <mergeCell ref="E136:E137"/>
    <mergeCell ref="F136:F137"/>
    <mergeCell ref="G136:G137"/>
    <mergeCell ref="B121:C121"/>
    <mergeCell ref="D121:E121"/>
    <mergeCell ref="F121:G121"/>
    <mergeCell ref="B122:B123"/>
    <mergeCell ref="C122:C123"/>
    <mergeCell ref="D122:D123"/>
    <mergeCell ref="E122:E123"/>
    <mergeCell ref="F122:F123"/>
    <mergeCell ref="G122:G123"/>
    <mergeCell ref="B108:C108"/>
    <mergeCell ref="D108:E108"/>
    <mergeCell ref="F108:G108"/>
    <mergeCell ref="B109:B110"/>
    <mergeCell ref="C109:C110"/>
    <mergeCell ref="D109:D110"/>
    <mergeCell ref="E109:E110"/>
    <mergeCell ref="F109:F110"/>
    <mergeCell ref="G109:G110"/>
    <mergeCell ref="B93:C93"/>
    <mergeCell ref="D93:E93"/>
    <mergeCell ref="F93:G93"/>
    <mergeCell ref="B94:B95"/>
    <mergeCell ref="C94:C95"/>
    <mergeCell ref="D94:D95"/>
    <mergeCell ref="E94:E95"/>
    <mergeCell ref="F94:F95"/>
    <mergeCell ref="G94:G95"/>
    <mergeCell ref="B75:C75"/>
    <mergeCell ref="D75:E75"/>
    <mergeCell ref="F75:G75"/>
    <mergeCell ref="B76:B77"/>
    <mergeCell ref="C76:C77"/>
    <mergeCell ref="D76:D77"/>
    <mergeCell ref="E76:E77"/>
    <mergeCell ref="F76:F77"/>
    <mergeCell ref="G76:G77"/>
    <mergeCell ref="B60:C60"/>
    <mergeCell ref="D60:E60"/>
    <mergeCell ref="F60:G60"/>
    <mergeCell ref="B61:B62"/>
    <mergeCell ref="C61:C62"/>
    <mergeCell ref="D61:D62"/>
    <mergeCell ref="E61:E62"/>
    <mergeCell ref="F61:F62"/>
    <mergeCell ref="G61:G62"/>
    <mergeCell ref="B25:C25"/>
    <mergeCell ref="D25:E25"/>
    <mergeCell ref="F25:G25"/>
    <mergeCell ref="B26:B27"/>
    <mergeCell ref="C26:C27"/>
    <mergeCell ref="D26:D27"/>
    <mergeCell ref="E26:E27"/>
    <mergeCell ref="F26:F27"/>
    <mergeCell ref="G26:G2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="80" zoomScaleNormal="80" workbookViewId="0">
      <selection activeCell="D6" sqref="D6"/>
    </sheetView>
  </sheetViews>
  <sheetFormatPr defaultRowHeight="12.75" x14ac:dyDescent="0.2"/>
  <cols>
    <col min="1" max="1" width="91.140625" bestFit="1" customWidth="1"/>
    <col min="2" max="2" width="11.28515625" bestFit="1" customWidth="1"/>
    <col min="3" max="3" width="7" bestFit="1" customWidth="1"/>
    <col min="4" max="4" width="13.42578125" bestFit="1" customWidth="1"/>
    <col min="5" max="5" width="7" bestFit="1" customWidth="1"/>
    <col min="6" max="6" width="13.42578125" bestFit="1" customWidth="1"/>
    <col min="7" max="7" width="7" bestFit="1" customWidth="1"/>
    <col min="10" max="10" width="50.140625" bestFit="1" customWidth="1"/>
    <col min="11" max="11" width="14.140625" style="3" bestFit="1" customWidth="1"/>
  </cols>
  <sheetData>
    <row r="1" spans="1:11" x14ac:dyDescent="0.2">
      <c r="A1" s="4" t="s">
        <v>149</v>
      </c>
    </row>
    <row r="5" spans="1:11" x14ac:dyDescent="0.2">
      <c r="A5" s="98" t="s">
        <v>24</v>
      </c>
    </row>
    <row r="6" spans="1:11" ht="15.75" x14ac:dyDescent="0.25">
      <c r="A6" s="99" t="s">
        <v>256</v>
      </c>
      <c r="J6" t="s">
        <v>161</v>
      </c>
      <c r="K6" s="3">
        <f>-K7</f>
        <v>102335485</v>
      </c>
    </row>
    <row r="7" spans="1:11" x14ac:dyDescent="0.2">
      <c r="A7" s="100" t="s">
        <v>11</v>
      </c>
      <c r="J7" t="s">
        <v>71</v>
      </c>
      <c r="K7" s="3">
        <f>-F12-F38</f>
        <v>-102335485</v>
      </c>
    </row>
    <row r="8" spans="1:11" ht="13.15" customHeight="1" x14ac:dyDescent="0.2">
      <c r="A8" s="101" t="s">
        <v>0</v>
      </c>
      <c r="B8" s="307" t="s">
        <v>1</v>
      </c>
      <c r="C8" s="307"/>
      <c r="D8" s="307" t="s">
        <v>2</v>
      </c>
      <c r="E8" s="307"/>
      <c r="F8" s="307" t="s">
        <v>3</v>
      </c>
      <c r="G8" s="307"/>
    </row>
    <row r="9" spans="1:11" x14ac:dyDescent="0.2">
      <c r="A9" s="101" t="s">
        <v>12</v>
      </c>
      <c r="B9" s="307" t="s">
        <v>4</v>
      </c>
      <c r="C9" s="307" t="s">
        <v>5</v>
      </c>
      <c r="D9" s="307" t="s">
        <v>4</v>
      </c>
      <c r="E9" s="307" t="s">
        <v>5</v>
      </c>
      <c r="F9" s="307" t="s">
        <v>4</v>
      </c>
      <c r="G9" s="307" t="s">
        <v>5</v>
      </c>
    </row>
    <row r="10" spans="1:11" x14ac:dyDescent="0.2">
      <c r="A10" s="101" t="s">
        <v>13</v>
      </c>
      <c r="B10" s="307"/>
      <c r="C10" s="307"/>
      <c r="D10" s="307"/>
      <c r="E10" s="307"/>
      <c r="F10" s="307"/>
      <c r="G10" s="307"/>
    </row>
    <row r="11" spans="1:11" x14ac:dyDescent="0.2">
      <c r="A11" s="101" t="s">
        <v>14</v>
      </c>
      <c r="B11" s="307"/>
      <c r="C11" s="307"/>
      <c r="D11" s="307"/>
      <c r="E11" s="307"/>
      <c r="F11" s="307"/>
      <c r="G11" s="307"/>
    </row>
    <row r="12" spans="1:11" x14ac:dyDescent="0.2">
      <c r="A12" s="102">
        <v>2210</v>
      </c>
      <c r="B12" s="103">
        <v>1091900</v>
      </c>
      <c r="C12" s="104"/>
      <c r="D12" s="103">
        <v>100933585</v>
      </c>
      <c r="E12" s="104"/>
      <c r="F12" s="103">
        <v>102025485</v>
      </c>
      <c r="G12" s="104"/>
    </row>
    <row r="13" spans="1:11" x14ac:dyDescent="0.2">
      <c r="A13" s="105" t="s">
        <v>10</v>
      </c>
      <c r="B13" s="106">
        <v>1091900</v>
      </c>
      <c r="C13" s="107"/>
      <c r="D13" s="106">
        <v>100933585</v>
      </c>
      <c r="E13" s="107"/>
      <c r="F13" s="106">
        <v>102025485</v>
      </c>
      <c r="G13" s="107"/>
    </row>
    <row r="14" spans="1:11" x14ac:dyDescent="0.2">
      <c r="A14" s="179" t="s">
        <v>267</v>
      </c>
      <c r="B14" s="180"/>
      <c r="C14" s="180"/>
      <c r="D14" s="181">
        <v>27403141</v>
      </c>
      <c r="E14" s="180"/>
      <c r="F14" s="181">
        <v>27403141</v>
      </c>
      <c r="G14" s="180"/>
    </row>
    <row r="15" spans="1:11" x14ac:dyDescent="0.2">
      <c r="A15" s="108" t="s">
        <v>268</v>
      </c>
      <c r="B15" s="109"/>
      <c r="C15" s="109"/>
      <c r="D15" s="110">
        <v>27403141</v>
      </c>
      <c r="E15" s="109"/>
      <c r="F15" s="110">
        <v>27403141</v>
      </c>
      <c r="G15" s="109"/>
    </row>
    <row r="16" spans="1:11" x14ac:dyDescent="0.2">
      <c r="A16" s="179" t="s">
        <v>150</v>
      </c>
      <c r="B16" s="180"/>
      <c r="C16" s="180"/>
      <c r="D16" s="181">
        <v>300000</v>
      </c>
      <c r="E16" s="180"/>
      <c r="F16" s="181">
        <v>300000</v>
      </c>
      <c r="G16" s="180"/>
    </row>
    <row r="17" spans="1:7" x14ac:dyDescent="0.2">
      <c r="A17" s="108" t="s">
        <v>151</v>
      </c>
      <c r="B17" s="109"/>
      <c r="C17" s="109"/>
      <c r="D17" s="110">
        <v>300000</v>
      </c>
      <c r="E17" s="109"/>
      <c r="F17" s="110">
        <v>300000</v>
      </c>
      <c r="G17" s="109"/>
    </row>
    <row r="18" spans="1:7" x14ac:dyDescent="0.2">
      <c r="A18" s="179" t="s">
        <v>152</v>
      </c>
      <c r="B18" s="181">
        <v>91900</v>
      </c>
      <c r="C18" s="180"/>
      <c r="D18" s="180"/>
      <c r="E18" s="180"/>
      <c r="F18" s="181">
        <v>91900</v>
      </c>
      <c r="G18" s="180"/>
    </row>
    <row r="19" spans="1:7" x14ac:dyDescent="0.2">
      <c r="A19" s="108" t="s">
        <v>153</v>
      </c>
      <c r="B19" s="110">
        <v>91900</v>
      </c>
      <c r="C19" s="109"/>
      <c r="D19" s="109"/>
      <c r="E19" s="109"/>
      <c r="F19" s="110">
        <v>91900</v>
      </c>
      <c r="G19" s="109"/>
    </row>
    <row r="20" spans="1:7" x14ac:dyDescent="0.2">
      <c r="A20" s="179" t="s">
        <v>154</v>
      </c>
      <c r="B20" s="181">
        <v>1000000</v>
      </c>
      <c r="C20" s="180"/>
      <c r="D20" s="180"/>
      <c r="E20" s="180"/>
      <c r="F20" s="181">
        <v>1000000</v>
      </c>
      <c r="G20" s="180"/>
    </row>
    <row r="21" spans="1:7" x14ac:dyDescent="0.2">
      <c r="A21" s="108" t="s">
        <v>155</v>
      </c>
      <c r="B21" s="110">
        <v>1000000</v>
      </c>
      <c r="C21" s="109"/>
      <c r="D21" s="109"/>
      <c r="E21" s="109"/>
      <c r="F21" s="110">
        <v>1000000</v>
      </c>
      <c r="G21" s="109"/>
    </row>
    <row r="22" spans="1:7" x14ac:dyDescent="0.2">
      <c r="A22" s="179" t="s">
        <v>156</v>
      </c>
      <c r="B22" s="180"/>
      <c r="C22" s="180"/>
      <c r="D22" s="181">
        <v>300000</v>
      </c>
      <c r="E22" s="180"/>
      <c r="F22" s="181">
        <v>300000</v>
      </c>
      <c r="G22" s="180"/>
    </row>
    <row r="23" spans="1:7" x14ac:dyDescent="0.2">
      <c r="A23" s="108" t="s">
        <v>157</v>
      </c>
      <c r="B23" s="109"/>
      <c r="C23" s="109"/>
      <c r="D23" s="110">
        <v>300000</v>
      </c>
      <c r="E23" s="109"/>
      <c r="F23" s="110">
        <v>300000</v>
      </c>
      <c r="G23" s="109"/>
    </row>
    <row r="24" spans="1:7" x14ac:dyDescent="0.2">
      <c r="A24" s="179" t="s">
        <v>158</v>
      </c>
      <c r="B24" s="180"/>
      <c r="C24" s="180"/>
      <c r="D24" s="181">
        <v>225000</v>
      </c>
      <c r="E24" s="180"/>
      <c r="F24" s="181">
        <v>225000</v>
      </c>
      <c r="G24" s="180"/>
    </row>
    <row r="25" spans="1:7" x14ac:dyDescent="0.2">
      <c r="A25" s="108" t="s">
        <v>159</v>
      </c>
      <c r="B25" s="109"/>
      <c r="C25" s="109"/>
      <c r="D25" s="110">
        <v>225000</v>
      </c>
      <c r="E25" s="109"/>
      <c r="F25" s="110">
        <v>225000</v>
      </c>
      <c r="G25" s="109"/>
    </row>
    <row r="26" spans="1:7" x14ac:dyDescent="0.2">
      <c r="A26" s="179" t="s">
        <v>160</v>
      </c>
      <c r="B26" s="180"/>
      <c r="C26" s="180"/>
      <c r="D26" s="181">
        <v>225000</v>
      </c>
      <c r="E26" s="180"/>
      <c r="F26" s="181">
        <v>225000</v>
      </c>
      <c r="G26" s="180"/>
    </row>
    <row r="27" spans="1:7" x14ac:dyDescent="0.2">
      <c r="A27" s="108" t="s">
        <v>159</v>
      </c>
      <c r="B27" s="109"/>
      <c r="C27" s="109"/>
      <c r="D27" s="110">
        <v>225000</v>
      </c>
      <c r="E27" s="109"/>
      <c r="F27" s="110">
        <v>225000</v>
      </c>
      <c r="G27" s="109"/>
    </row>
    <row r="28" spans="1:7" x14ac:dyDescent="0.2">
      <c r="A28" s="179" t="s">
        <v>269</v>
      </c>
      <c r="B28" s="180"/>
      <c r="C28" s="180"/>
      <c r="D28" s="181">
        <v>72480444</v>
      </c>
      <c r="E28" s="180"/>
      <c r="F28" s="181">
        <v>72480444</v>
      </c>
      <c r="G28" s="180"/>
    </row>
    <row r="29" spans="1:7" x14ac:dyDescent="0.2">
      <c r="A29" s="108" t="s">
        <v>270</v>
      </c>
      <c r="B29" s="109"/>
      <c r="C29" s="109"/>
      <c r="D29" s="110">
        <v>72480444</v>
      </c>
      <c r="E29" s="109"/>
      <c r="F29" s="110">
        <v>72480444</v>
      </c>
      <c r="G29" s="109"/>
    </row>
    <row r="33" spans="1:9" x14ac:dyDescent="0.2">
      <c r="A33" s="98" t="s">
        <v>48</v>
      </c>
    </row>
    <row r="34" spans="1:9" ht="15.75" x14ac:dyDescent="0.25">
      <c r="A34" s="99" t="s">
        <v>271</v>
      </c>
    </row>
    <row r="35" spans="1:9" x14ac:dyDescent="0.2">
      <c r="A35" s="100" t="s">
        <v>11</v>
      </c>
    </row>
    <row r="36" spans="1:9" x14ac:dyDescent="0.2">
      <c r="A36" s="306" t="s">
        <v>0</v>
      </c>
      <c r="B36" s="307" t="s">
        <v>1</v>
      </c>
      <c r="C36" s="307"/>
      <c r="D36" s="307" t="s">
        <v>2</v>
      </c>
      <c r="E36" s="307"/>
      <c r="F36" s="307" t="s">
        <v>3</v>
      </c>
      <c r="G36" s="307"/>
    </row>
    <row r="37" spans="1:9" ht="25.5" x14ac:dyDescent="0.2">
      <c r="A37" s="306"/>
      <c r="B37" s="154" t="s">
        <v>4</v>
      </c>
      <c r="C37" s="154" t="s">
        <v>5</v>
      </c>
      <c r="D37" s="154" t="s">
        <v>4</v>
      </c>
      <c r="E37" s="154" t="s">
        <v>5</v>
      </c>
      <c r="F37" s="154" t="s">
        <v>4</v>
      </c>
      <c r="G37" s="154" t="s">
        <v>5</v>
      </c>
    </row>
    <row r="38" spans="1:9" x14ac:dyDescent="0.2">
      <c r="A38" s="182">
        <v>2040</v>
      </c>
      <c r="B38" s="109"/>
      <c r="C38" s="109"/>
      <c r="D38" s="110">
        <v>310000</v>
      </c>
      <c r="E38" s="109"/>
      <c r="F38" s="110">
        <v>310000</v>
      </c>
      <c r="G38" s="109"/>
      <c r="I38" t="s">
        <v>272</v>
      </c>
    </row>
  </sheetData>
  <mergeCells count="13">
    <mergeCell ref="A36:A37"/>
    <mergeCell ref="B36:C36"/>
    <mergeCell ref="D36:E36"/>
    <mergeCell ref="F36:G36"/>
    <mergeCell ref="B8:C8"/>
    <mergeCell ref="D8:E8"/>
    <mergeCell ref="F8:G8"/>
    <mergeCell ref="B9:B11"/>
    <mergeCell ref="C9:C11"/>
    <mergeCell ref="D9:D11"/>
    <mergeCell ref="E9:E11"/>
    <mergeCell ref="F9:F11"/>
    <mergeCell ref="G9:G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6"/>
  <sheetViews>
    <sheetView zoomScale="80" zoomScaleNormal="80" workbookViewId="0">
      <selection activeCell="D6" sqref="D6"/>
    </sheetView>
  </sheetViews>
  <sheetFormatPr defaultRowHeight="12.75" x14ac:dyDescent="0.2"/>
  <cols>
    <col min="1" max="1" width="91.140625" bestFit="1" customWidth="1"/>
    <col min="2" max="2" width="11.28515625" bestFit="1" customWidth="1"/>
    <col min="3" max="3" width="7" bestFit="1" customWidth="1"/>
    <col min="4" max="4" width="6" bestFit="1" customWidth="1"/>
    <col min="5" max="5" width="7" bestFit="1" customWidth="1"/>
    <col min="6" max="6" width="11.28515625" bestFit="1" customWidth="1"/>
    <col min="7" max="7" width="7" bestFit="1" customWidth="1"/>
    <col min="10" max="10" width="44.42578125" bestFit="1" customWidth="1"/>
    <col min="11" max="11" width="14.140625" style="3" bestFit="1" customWidth="1"/>
  </cols>
  <sheetData>
    <row r="1" spans="1:12" x14ac:dyDescent="0.2">
      <c r="A1" s="4" t="s">
        <v>165</v>
      </c>
    </row>
    <row r="5" spans="1:12" x14ac:dyDescent="0.2">
      <c r="J5" t="s">
        <v>60</v>
      </c>
    </row>
    <row r="6" spans="1:12" x14ac:dyDescent="0.2">
      <c r="A6" s="111" t="s">
        <v>24</v>
      </c>
      <c r="J6" t="s">
        <v>148</v>
      </c>
    </row>
    <row r="7" spans="1:12" ht="15.75" x14ac:dyDescent="0.25">
      <c r="A7" s="112" t="s">
        <v>162</v>
      </c>
    </row>
    <row r="8" spans="1:12" x14ac:dyDescent="0.2">
      <c r="A8" s="113" t="s">
        <v>11</v>
      </c>
    </row>
    <row r="9" spans="1:12" x14ac:dyDescent="0.2">
      <c r="A9" s="114" t="s">
        <v>0</v>
      </c>
      <c r="B9" s="308" t="s">
        <v>1</v>
      </c>
      <c r="C9" s="308"/>
      <c r="D9" s="308" t="s">
        <v>2</v>
      </c>
      <c r="E9" s="308"/>
      <c r="F9" s="308" t="s">
        <v>3</v>
      </c>
      <c r="G9" s="308"/>
      <c r="H9" s="115"/>
      <c r="I9" s="115"/>
      <c r="J9" s="115"/>
      <c r="K9" s="128"/>
      <c r="L9" s="115"/>
    </row>
    <row r="10" spans="1:12" x14ac:dyDescent="0.2">
      <c r="A10" s="114" t="s">
        <v>12</v>
      </c>
      <c r="B10" s="308" t="s">
        <v>4</v>
      </c>
      <c r="C10" s="308" t="s">
        <v>5</v>
      </c>
      <c r="D10" s="308" t="s">
        <v>4</v>
      </c>
      <c r="E10" s="308" t="s">
        <v>5</v>
      </c>
      <c r="F10" s="308" t="s">
        <v>4</v>
      </c>
      <c r="G10" s="308" t="s">
        <v>5</v>
      </c>
      <c r="H10" s="115"/>
      <c r="I10" s="115"/>
      <c r="J10" s="115"/>
      <c r="K10" s="128"/>
      <c r="L10" s="115"/>
    </row>
    <row r="11" spans="1:12" x14ac:dyDescent="0.2">
      <c r="A11" s="114" t="s">
        <v>13</v>
      </c>
      <c r="B11" s="308"/>
      <c r="C11" s="308"/>
      <c r="D11" s="308"/>
      <c r="E11" s="308"/>
      <c r="F11" s="308"/>
      <c r="G11" s="308"/>
      <c r="H11" s="115"/>
      <c r="I11" s="115"/>
      <c r="J11" s="115"/>
      <c r="K11" s="128"/>
      <c r="L11" s="115"/>
    </row>
    <row r="12" spans="1:12" x14ac:dyDescent="0.2">
      <c r="A12" s="114" t="s">
        <v>14</v>
      </c>
      <c r="B12" s="308"/>
      <c r="C12" s="308"/>
      <c r="D12" s="308"/>
      <c r="E12" s="308"/>
      <c r="F12" s="308"/>
      <c r="G12" s="308"/>
      <c r="H12" s="115"/>
      <c r="I12" s="115"/>
      <c r="J12" s="115"/>
      <c r="K12" s="128"/>
      <c r="L12" s="115"/>
    </row>
    <row r="13" spans="1:12" x14ac:dyDescent="0.2">
      <c r="A13" s="116">
        <v>2110</v>
      </c>
      <c r="B13" s="117">
        <v>4256940.5599999996</v>
      </c>
      <c r="C13" s="118"/>
      <c r="D13" s="118"/>
      <c r="E13" s="118"/>
      <c r="F13" s="117">
        <v>4256940.5599999996</v>
      </c>
      <c r="G13" s="118"/>
      <c r="H13" s="115"/>
      <c r="I13" s="115"/>
      <c r="J13" s="115"/>
      <c r="K13" s="128"/>
      <c r="L13" s="115"/>
    </row>
    <row r="14" spans="1:12" x14ac:dyDescent="0.2">
      <c r="A14" s="119" t="s">
        <v>10</v>
      </c>
      <c r="B14" s="120">
        <v>4256940.5599999996</v>
      </c>
      <c r="C14" s="121"/>
      <c r="D14" s="121"/>
      <c r="E14" s="121"/>
      <c r="F14" s="120">
        <v>4256940.5599999996</v>
      </c>
      <c r="G14" s="121"/>
      <c r="H14" s="115"/>
      <c r="I14" s="115"/>
      <c r="J14" s="115"/>
      <c r="K14" s="128"/>
      <c r="L14" s="115"/>
    </row>
    <row r="15" spans="1:12" x14ac:dyDescent="0.2">
      <c r="A15" s="122" t="s">
        <v>163</v>
      </c>
      <c r="B15" s="123">
        <v>4256940.5599999996</v>
      </c>
      <c r="C15" s="124"/>
      <c r="D15" s="124"/>
      <c r="E15" s="124"/>
      <c r="F15" s="123">
        <v>4256940.5599999996</v>
      </c>
      <c r="G15" s="124"/>
      <c r="H15" s="115"/>
      <c r="I15" s="115"/>
      <c r="J15" s="115"/>
      <c r="K15" s="128"/>
      <c r="L15" s="115"/>
    </row>
    <row r="16" spans="1:12" x14ac:dyDescent="0.2">
      <c r="A16" s="125" t="s">
        <v>164</v>
      </c>
      <c r="B16" s="126">
        <v>4256940.5599999996</v>
      </c>
      <c r="C16" s="127"/>
      <c r="D16" s="127"/>
      <c r="E16" s="127"/>
      <c r="F16" s="126">
        <v>4256940.5599999996</v>
      </c>
      <c r="G16" s="127"/>
      <c r="H16" s="115"/>
      <c r="I16" s="115"/>
      <c r="J16" s="115"/>
      <c r="K16" s="128"/>
      <c r="L16" s="115"/>
    </row>
  </sheetData>
  <mergeCells count="9">
    <mergeCell ref="B9:C9"/>
    <mergeCell ref="D9:E9"/>
    <mergeCell ref="F9:G9"/>
    <mergeCell ref="B10:B12"/>
    <mergeCell ref="C10:C12"/>
    <mergeCell ref="D10:D12"/>
    <mergeCell ref="E10:E12"/>
    <mergeCell ref="F10:F12"/>
    <mergeCell ref="G10:G1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opLeftCell="A27" zoomScale="80" zoomScaleNormal="80" workbookViewId="0">
      <selection activeCell="D6" sqref="D6"/>
    </sheetView>
  </sheetViews>
  <sheetFormatPr defaultRowHeight="12.75" x14ac:dyDescent="0.2"/>
  <cols>
    <col min="1" max="1" width="97" customWidth="1"/>
    <col min="2" max="2" width="6" bestFit="1" customWidth="1"/>
    <col min="3" max="3" width="12" bestFit="1" customWidth="1"/>
    <col min="4" max="4" width="13" bestFit="1" customWidth="1"/>
    <col min="5" max="5" width="12.28515625" bestFit="1" customWidth="1"/>
    <col min="6" max="6" width="6" bestFit="1" customWidth="1"/>
    <col min="7" max="7" width="15.5703125" customWidth="1"/>
    <col min="10" max="10" width="46.140625" bestFit="1" customWidth="1"/>
    <col min="11" max="11" width="14.140625" style="3" bestFit="1" customWidth="1"/>
  </cols>
  <sheetData>
    <row r="1" spans="1:11" x14ac:dyDescent="0.2">
      <c r="A1" s="4" t="s">
        <v>204</v>
      </c>
    </row>
    <row r="5" spans="1:11" x14ac:dyDescent="0.2">
      <c r="A5" s="129" t="s">
        <v>9</v>
      </c>
    </row>
    <row r="6" spans="1:11" ht="15.75" x14ac:dyDescent="0.25">
      <c r="A6" s="130" t="s">
        <v>273</v>
      </c>
    </row>
    <row r="7" spans="1:11" x14ac:dyDescent="0.2">
      <c r="A7" s="131" t="s">
        <v>11</v>
      </c>
      <c r="J7" t="s">
        <v>171</v>
      </c>
      <c r="K7" s="3">
        <f>-G13</f>
        <v>234464</v>
      </c>
    </row>
    <row r="8" spans="1:11" x14ac:dyDescent="0.2">
      <c r="A8" s="132" t="s">
        <v>0</v>
      </c>
      <c r="B8" s="309" t="s">
        <v>1</v>
      </c>
      <c r="C8" s="309"/>
      <c r="D8" s="309" t="s">
        <v>2</v>
      </c>
      <c r="E8" s="309"/>
      <c r="F8" s="309" t="s">
        <v>3</v>
      </c>
      <c r="G8" s="309"/>
      <c r="J8" t="s">
        <v>172</v>
      </c>
      <c r="K8" s="3">
        <f>-K7</f>
        <v>-234464</v>
      </c>
    </row>
    <row r="9" spans="1:11" x14ac:dyDescent="0.2">
      <c r="A9" s="310" t="s">
        <v>76</v>
      </c>
      <c r="B9" s="309" t="s">
        <v>4</v>
      </c>
      <c r="C9" s="309" t="s">
        <v>5</v>
      </c>
      <c r="D9" s="309" t="s">
        <v>4</v>
      </c>
      <c r="E9" s="309" t="s">
        <v>5</v>
      </c>
      <c r="F9" s="309" t="s">
        <v>4</v>
      </c>
      <c r="G9" s="309" t="s">
        <v>5</v>
      </c>
    </row>
    <row r="10" spans="1:11" x14ac:dyDescent="0.2">
      <c r="A10" s="310"/>
      <c r="B10" s="309"/>
      <c r="C10" s="309"/>
      <c r="D10" s="309"/>
      <c r="E10" s="309"/>
      <c r="F10" s="309"/>
      <c r="G10" s="309"/>
    </row>
    <row r="11" spans="1:11" x14ac:dyDescent="0.2">
      <c r="A11" s="133">
        <v>3100</v>
      </c>
      <c r="B11" s="134"/>
      <c r="C11" s="135">
        <v>1901238.87</v>
      </c>
      <c r="D11" s="135">
        <v>31681869</v>
      </c>
      <c r="E11" s="135">
        <v>2302021</v>
      </c>
      <c r="F11" s="134"/>
      <c r="G11" s="136">
        <v>-27478609.129999999</v>
      </c>
      <c r="J11" t="s">
        <v>128</v>
      </c>
      <c r="K11" s="3">
        <f>-K12</f>
        <v>7859484.9000000004</v>
      </c>
    </row>
    <row r="12" spans="1:11" x14ac:dyDescent="0.2">
      <c r="A12" s="137" t="s">
        <v>166</v>
      </c>
      <c r="B12" s="138"/>
      <c r="C12" s="139">
        <v>273482.65999999997</v>
      </c>
      <c r="D12" s="139">
        <v>815000</v>
      </c>
      <c r="E12" s="139">
        <v>715977</v>
      </c>
      <c r="F12" s="138"/>
      <c r="G12" s="139">
        <v>174459.66</v>
      </c>
      <c r="J12" t="s">
        <v>126</v>
      </c>
      <c r="K12" s="3">
        <f>G82</f>
        <v>-7859484.9000000004</v>
      </c>
    </row>
    <row r="13" spans="1:11" ht="24" x14ac:dyDescent="0.2">
      <c r="A13" s="137" t="s">
        <v>167</v>
      </c>
      <c r="B13" s="138"/>
      <c r="C13" s="140">
        <v>-234464</v>
      </c>
      <c r="D13" s="138"/>
      <c r="E13" s="138"/>
      <c r="F13" s="138"/>
      <c r="G13" s="140">
        <v>-234464</v>
      </c>
    </row>
    <row r="14" spans="1:11" x14ac:dyDescent="0.2">
      <c r="A14" s="137" t="s">
        <v>168</v>
      </c>
      <c r="B14" s="138"/>
      <c r="C14" s="139">
        <v>1866824</v>
      </c>
      <c r="D14" s="139">
        <v>2600000</v>
      </c>
      <c r="E14" s="139">
        <v>759430</v>
      </c>
      <c r="F14" s="138"/>
      <c r="G14" s="139">
        <v>26254</v>
      </c>
      <c r="J14" s="167" t="s">
        <v>128</v>
      </c>
      <c r="K14" s="168">
        <f>-K15</f>
        <v>7327032.3099999996</v>
      </c>
    </row>
    <row r="15" spans="1:11" x14ac:dyDescent="0.2">
      <c r="A15" s="137" t="s">
        <v>169</v>
      </c>
      <c r="B15" s="138"/>
      <c r="C15" s="141">
        <v>-555</v>
      </c>
      <c r="D15" s="138"/>
      <c r="E15" s="151">
        <v>555</v>
      </c>
      <c r="F15" s="138"/>
      <c r="G15" s="138"/>
      <c r="J15" s="167" t="s">
        <v>126</v>
      </c>
      <c r="K15" s="168">
        <f>G91</f>
        <v>-7327032.3099999996</v>
      </c>
    </row>
    <row r="16" spans="1:11" x14ac:dyDescent="0.2">
      <c r="A16" s="137" t="s">
        <v>170</v>
      </c>
      <c r="B16" s="138"/>
      <c r="C16" s="139">
        <v>135143</v>
      </c>
      <c r="D16" s="139">
        <v>258769</v>
      </c>
      <c r="E16" s="139">
        <v>258769</v>
      </c>
      <c r="F16" s="138"/>
      <c r="G16" s="139">
        <v>135143</v>
      </c>
    </row>
    <row r="17" spans="1:7" x14ac:dyDescent="0.2">
      <c r="A17" s="137" t="s">
        <v>170</v>
      </c>
      <c r="B17" s="138"/>
      <c r="C17" s="139">
        <v>13017</v>
      </c>
      <c r="D17" s="138"/>
      <c r="E17" s="138"/>
      <c r="F17" s="138"/>
      <c r="G17" s="139">
        <v>13017</v>
      </c>
    </row>
    <row r="18" spans="1:7" x14ac:dyDescent="0.2">
      <c r="A18" s="137" t="s">
        <v>78</v>
      </c>
      <c r="B18" s="138"/>
      <c r="C18" s="140">
        <v>-4048</v>
      </c>
      <c r="D18" s="139">
        <v>5100</v>
      </c>
      <c r="E18" s="139">
        <v>4226</v>
      </c>
      <c r="F18" s="138"/>
      <c r="G18" s="140">
        <v>-4922</v>
      </c>
    </row>
    <row r="19" spans="1:7" x14ac:dyDescent="0.2">
      <c r="A19" s="137" t="s">
        <v>82</v>
      </c>
      <c r="B19" s="138"/>
      <c r="C19" s="138"/>
      <c r="D19" s="139">
        <v>27500000</v>
      </c>
      <c r="E19" s="138"/>
      <c r="F19" s="138"/>
      <c r="G19" s="140">
        <v>-27500000</v>
      </c>
    </row>
    <row r="20" spans="1:7" x14ac:dyDescent="0.2">
      <c r="A20" s="137" t="s">
        <v>83</v>
      </c>
      <c r="B20" s="138"/>
      <c r="C20" s="140">
        <v>-148160</v>
      </c>
      <c r="D20" s="138"/>
      <c r="E20" s="138"/>
      <c r="F20" s="138"/>
      <c r="G20" s="140">
        <v>-148160</v>
      </c>
    </row>
    <row r="21" spans="1:7" x14ac:dyDescent="0.2">
      <c r="A21" s="137" t="s">
        <v>7</v>
      </c>
      <c r="B21" s="138"/>
      <c r="C21" s="141">
        <v>-0.79</v>
      </c>
      <c r="D21" s="139">
        <v>503000</v>
      </c>
      <c r="E21" s="139">
        <v>563064</v>
      </c>
      <c r="F21" s="138"/>
      <c r="G21" s="139">
        <v>60063.21</v>
      </c>
    </row>
    <row r="26" spans="1:7" x14ac:dyDescent="0.2">
      <c r="A26" s="129" t="s">
        <v>9</v>
      </c>
    </row>
    <row r="27" spans="1:7" ht="15.75" x14ac:dyDescent="0.25">
      <c r="A27" s="130" t="s">
        <v>274</v>
      </c>
    </row>
    <row r="28" spans="1:7" x14ac:dyDescent="0.2">
      <c r="A28" s="131" t="s">
        <v>11</v>
      </c>
    </row>
    <row r="29" spans="1:7" x14ac:dyDescent="0.2">
      <c r="A29" s="132" t="s">
        <v>0</v>
      </c>
      <c r="B29" s="309" t="s">
        <v>1</v>
      </c>
      <c r="C29" s="309"/>
      <c r="D29" s="309" t="s">
        <v>2</v>
      </c>
      <c r="E29" s="309"/>
      <c r="F29" s="309" t="s">
        <v>3</v>
      </c>
      <c r="G29" s="309"/>
    </row>
    <row r="30" spans="1:7" ht="25.5" x14ac:dyDescent="0.2">
      <c r="A30" s="132" t="s">
        <v>12</v>
      </c>
      <c r="B30" s="152" t="s">
        <v>4</v>
      </c>
      <c r="C30" s="152" t="s">
        <v>5</v>
      </c>
      <c r="D30" s="152" t="s">
        <v>4</v>
      </c>
      <c r="E30" s="152" t="s">
        <v>5</v>
      </c>
      <c r="F30" s="152" t="s">
        <v>4</v>
      </c>
      <c r="G30" s="152" t="s">
        <v>5</v>
      </c>
    </row>
    <row r="31" spans="1:7" x14ac:dyDescent="0.2">
      <c r="A31" s="132" t="s">
        <v>13</v>
      </c>
      <c r="B31" s="152"/>
      <c r="C31" s="152"/>
      <c r="D31" s="152"/>
      <c r="E31" s="152"/>
      <c r="F31" s="152"/>
      <c r="G31" s="152"/>
    </row>
    <row r="32" spans="1:7" x14ac:dyDescent="0.2">
      <c r="A32" s="142">
        <v>3310</v>
      </c>
      <c r="B32" s="143"/>
      <c r="C32" s="144">
        <v>-7334539.1900000004</v>
      </c>
      <c r="D32" s="145">
        <v>130463777.75</v>
      </c>
      <c r="E32" s="145">
        <v>133956224.09999999</v>
      </c>
      <c r="F32" s="143"/>
      <c r="G32" s="144">
        <v>-3842092.84</v>
      </c>
    </row>
    <row r="33" spans="1:7" x14ac:dyDescent="0.2">
      <c r="A33" s="146" t="s">
        <v>10</v>
      </c>
      <c r="B33" s="147"/>
      <c r="C33" s="148">
        <v>-7334539.1900000004</v>
      </c>
      <c r="D33" s="149">
        <v>130463777.75</v>
      </c>
      <c r="E33" s="149">
        <v>133956224.09999999</v>
      </c>
      <c r="F33" s="147"/>
      <c r="G33" s="148">
        <v>-3842092.84</v>
      </c>
    </row>
    <row r="34" spans="1:7" x14ac:dyDescent="0.2">
      <c r="A34" s="150" t="s">
        <v>173</v>
      </c>
      <c r="B34" s="138"/>
      <c r="C34" s="138"/>
      <c r="D34" s="139">
        <v>105718</v>
      </c>
      <c r="E34" s="138"/>
      <c r="F34" s="138"/>
      <c r="G34" s="140">
        <v>-105718</v>
      </c>
    </row>
    <row r="35" spans="1:7" x14ac:dyDescent="0.2">
      <c r="A35" s="150" t="s">
        <v>174</v>
      </c>
      <c r="B35" s="138"/>
      <c r="C35" s="138"/>
      <c r="D35" s="139">
        <v>168464</v>
      </c>
      <c r="E35" s="139">
        <v>168464</v>
      </c>
      <c r="F35" s="138"/>
      <c r="G35" s="138"/>
    </row>
    <row r="36" spans="1:7" x14ac:dyDescent="0.2">
      <c r="A36" s="150" t="s">
        <v>175</v>
      </c>
      <c r="B36" s="138"/>
      <c r="C36" s="140">
        <v>-137237.91</v>
      </c>
      <c r="D36" s="139">
        <v>714276</v>
      </c>
      <c r="E36" s="139">
        <v>781941.29</v>
      </c>
      <c r="F36" s="138"/>
      <c r="G36" s="140">
        <v>-69572.62</v>
      </c>
    </row>
    <row r="37" spans="1:7" x14ac:dyDescent="0.2">
      <c r="A37" s="150" t="s">
        <v>176</v>
      </c>
      <c r="B37" s="138"/>
      <c r="C37" s="138"/>
      <c r="D37" s="139">
        <v>43145</v>
      </c>
      <c r="E37" s="139">
        <v>43145</v>
      </c>
      <c r="F37" s="138"/>
      <c r="G37" s="138"/>
    </row>
    <row r="38" spans="1:7" x14ac:dyDescent="0.2">
      <c r="A38" s="150" t="s">
        <v>177</v>
      </c>
      <c r="B38" s="138"/>
      <c r="C38" s="138"/>
      <c r="D38" s="139">
        <v>170464</v>
      </c>
      <c r="E38" s="139">
        <v>170464</v>
      </c>
      <c r="F38" s="138"/>
      <c r="G38" s="138"/>
    </row>
    <row r="39" spans="1:7" x14ac:dyDescent="0.2">
      <c r="A39" s="150" t="s">
        <v>178</v>
      </c>
      <c r="B39" s="138"/>
      <c r="C39" s="138"/>
      <c r="D39" s="139">
        <v>164920</v>
      </c>
      <c r="E39" s="139">
        <v>164920</v>
      </c>
      <c r="F39" s="138"/>
      <c r="G39" s="138"/>
    </row>
    <row r="40" spans="1:7" x14ac:dyDescent="0.2">
      <c r="A40" s="150" t="s">
        <v>275</v>
      </c>
      <c r="B40" s="138"/>
      <c r="C40" s="138"/>
      <c r="D40" s="139">
        <v>102518</v>
      </c>
      <c r="E40" s="139">
        <v>102518</v>
      </c>
      <c r="F40" s="138"/>
      <c r="G40" s="138"/>
    </row>
    <row r="41" spans="1:7" x14ac:dyDescent="0.2">
      <c r="A41" s="150" t="s">
        <v>179</v>
      </c>
      <c r="B41" s="138"/>
      <c r="C41" s="138"/>
      <c r="D41" s="139">
        <v>14000000</v>
      </c>
      <c r="E41" s="139">
        <v>14000000</v>
      </c>
      <c r="F41" s="138"/>
      <c r="G41" s="138"/>
    </row>
    <row r="42" spans="1:7" x14ac:dyDescent="0.2">
      <c r="A42" s="150" t="s">
        <v>180</v>
      </c>
      <c r="B42" s="138"/>
      <c r="C42" s="140">
        <v>-3065333</v>
      </c>
      <c r="D42" s="138"/>
      <c r="E42" s="139">
        <v>3065333</v>
      </c>
      <c r="F42" s="138"/>
      <c r="G42" s="138"/>
    </row>
    <row r="43" spans="1:7" x14ac:dyDescent="0.2">
      <c r="A43" s="150" t="s">
        <v>181</v>
      </c>
      <c r="B43" s="138"/>
      <c r="C43" s="138"/>
      <c r="D43" s="139">
        <v>10400</v>
      </c>
      <c r="E43" s="139">
        <v>10400</v>
      </c>
      <c r="F43" s="138"/>
      <c r="G43" s="138"/>
    </row>
    <row r="44" spans="1:7" x14ac:dyDescent="0.2">
      <c r="A44" s="150" t="s">
        <v>182</v>
      </c>
      <c r="B44" s="138"/>
      <c r="C44" s="138"/>
      <c r="D44" s="139">
        <v>10000</v>
      </c>
      <c r="E44" s="139">
        <v>10000</v>
      </c>
      <c r="F44" s="138"/>
      <c r="G44" s="138"/>
    </row>
    <row r="45" spans="1:7" x14ac:dyDescent="0.2">
      <c r="A45" s="150" t="s">
        <v>183</v>
      </c>
      <c r="B45" s="138"/>
      <c r="C45" s="138"/>
      <c r="D45" s="139">
        <v>50000</v>
      </c>
      <c r="E45" s="139">
        <v>50000</v>
      </c>
      <c r="F45" s="138"/>
      <c r="G45" s="138"/>
    </row>
    <row r="46" spans="1:7" x14ac:dyDescent="0.2">
      <c r="A46" s="150" t="s">
        <v>143</v>
      </c>
      <c r="B46" s="138"/>
      <c r="C46" s="138"/>
      <c r="D46" s="139">
        <v>110481104.98999999</v>
      </c>
      <c r="E46" s="139">
        <v>110481104.98999999</v>
      </c>
      <c r="F46" s="138"/>
      <c r="G46" s="138"/>
    </row>
    <row r="47" spans="1:7" x14ac:dyDescent="0.2">
      <c r="A47" s="150" t="s">
        <v>184</v>
      </c>
      <c r="B47" s="138"/>
      <c r="C47" s="140">
        <v>-8846.36</v>
      </c>
      <c r="D47" s="139">
        <v>45000</v>
      </c>
      <c r="E47" s="139">
        <v>39397.58</v>
      </c>
      <c r="F47" s="138"/>
      <c r="G47" s="140">
        <v>-14448.78</v>
      </c>
    </row>
    <row r="48" spans="1:7" x14ac:dyDescent="0.2">
      <c r="A48" s="150" t="s">
        <v>185</v>
      </c>
      <c r="B48" s="138"/>
      <c r="C48" s="138"/>
      <c r="D48" s="139">
        <v>979721.88</v>
      </c>
      <c r="E48" s="139">
        <v>514174.38</v>
      </c>
      <c r="F48" s="138"/>
      <c r="G48" s="140">
        <v>-465547.5</v>
      </c>
    </row>
    <row r="49" spans="1:7" x14ac:dyDescent="0.2">
      <c r="A49" s="150" t="s">
        <v>131</v>
      </c>
      <c r="B49" s="138"/>
      <c r="C49" s="138"/>
      <c r="D49" s="139">
        <v>44174</v>
      </c>
      <c r="E49" s="139">
        <v>44174</v>
      </c>
      <c r="F49" s="138"/>
      <c r="G49" s="138"/>
    </row>
    <row r="50" spans="1:7" x14ac:dyDescent="0.2">
      <c r="A50" s="150" t="s">
        <v>186</v>
      </c>
      <c r="B50" s="138"/>
      <c r="C50" s="139">
        <v>1954.79</v>
      </c>
      <c r="D50" s="138"/>
      <c r="E50" s="138"/>
      <c r="F50" s="138"/>
      <c r="G50" s="139">
        <v>1954.79</v>
      </c>
    </row>
    <row r="51" spans="1:7" x14ac:dyDescent="0.2">
      <c r="A51" s="150" t="s">
        <v>22</v>
      </c>
      <c r="B51" s="138"/>
      <c r="C51" s="151">
        <v>629.6</v>
      </c>
      <c r="D51" s="138"/>
      <c r="E51" s="138"/>
      <c r="F51" s="138"/>
      <c r="G51" s="151">
        <v>629.6</v>
      </c>
    </row>
    <row r="52" spans="1:7" x14ac:dyDescent="0.2">
      <c r="A52" s="150" t="s">
        <v>187</v>
      </c>
      <c r="B52" s="138"/>
      <c r="C52" s="138"/>
      <c r="D52" s="139">
        <v>8000</v>
      </c>
      <c r="E52" s="139">
        <v>8000</v>
      </c>
      <c r="F52" s="138"/>
      <c r="G52" s="138"/>
    </row>
    <row r="53" spans="1:7" x14ac:dyDescent="0.2">
      <c r="A53" s="150" t="s">
        <v>188</v>
      </c>
      <c r="B53" s="138"/>
      <c r="C53" s="138"/>
      <c r="D53" s="139">
        <v>23760</v>
      </c>
      <c r="E53" s="139">
        <v>23760</v>
      </c>
      <c r="F53" s="138"/>
      <c r="G53" s="138"/>
    </row>
    <row r="54" spans="1:7" x14ac:dyDescent="0.2">
      <c r="A54" s="150" t="s">
        <v>189</v>
      </c>
      <c r="B54" s="138"/>
      <c r="C54" s="140">
        <v>-5460000</v>
      </c>
      <c r="D54" s="138"/>
      <c r="E54" s="138"/>
      <c r="F54" s="138"/>
      <c r="G54" s="140">
        <v>-5460000</v>
      </c>
    </row>
    <row r="55" spans="1:7" x14ac:dyDescent="0.2">
      <c r="A55" s="150" t="s">
        <v>190</v>
      </c>
      <c r="B55" s="138"/>
      <c r="C55" s="139">
        <v>2015.42</v>
      </c>
      <c r="D55" s="138"/>
      <c r="E55" s="138"/>
      <c r="F55" s="138"/>
      <c r="G55" s="139">
        <v>2015.42</v>
      </c>
    </row>
    <row r="56" spans="1:7" x14ac:dyDescent="0.2">
      <c r="A56" s="150" t="s">
        <v>191</v>
      </c>
      <c r="B56" s="138"/>
      <c r="C56" s="138"/>
      <c r="D56" s="139">
        <v>81655</v>
      </c>
      <c r="E56" s="139">
        <v>81655</v>
      </c>
      <c r="F56" s="138"/>
      <c r="G56" s="138"/>
    </row>
    <row r="57" spans="1:7" x14ac:dyDescent="0.2">
      <c r="A57" s="150" t="s">
        <v>192</v>
      </c>
      <c r="B57" s="138"/>
      <c r="C57" s="138"/>
      <c r="D57" s="138"/>
      <c r="E57" s="139">
        <v>24801.98</v>
      </c>
      <c r="F57" s="138"/>
      <c r="G57" s="139">
        <v>24801.98</v>
      </c>
    </row>
    <row r="58" spans="1:7" x14ac:dyDescent="0.2">
      <c r="A58" s="150" t="s">
        <v>193</v>
      </c>
      <c r="B58" s="138"/>
      <c r="C58" s="138"/>
      <c r="D58" s="139">
        <v>400000</v>
      </c>
      <c r="E58" s="138"/>
      <c r="F58" s="138"/>
      <c r="G58" s="140">
        <v>-400000</v>
      </c>
    </row>
    <row r="59" spans="1:7" x14ac:dyDescent="0.2">
      <c r="A59" s="150" t="s">
        <v>276</v>
      </c>
      <c r="B59" s="138"/>
      <c r="C59" s="138"/>
      <c r="D59" s="139">
        <v>500000</v>
      </c>
      <c r="E59" s="138"/>
      <c r="F59" s="138"/>
      <c r="G59" s="140">
        <v>-500000</v>
      </c>
    </row>
    <row r="60" spans="1:7" x14ac:dyDescent="0.2">
      <c r="A60" s="150" t="s">
        <v>277</v>
      </c>
      <c r="B60" s="138"/>
      <c r="C60" s="138"/>
      <c r="D60" s="139">
        <v>16000</v>
      </c>
      <c r="E60" s="138"/>
      <c r="F60" s="138"/>
      <c r="G60" s="140">
        <v>-16000</v>
      </c>
    </row>
    <row r="61" spans="1:7" x14ac:dyDescent="0.2">
      <c r="A61" s="150" t="s">
        <v>194</v>
      </c>
      <c r="B61" s="138"/>
      <c r="C61" s="140">
        <v>-3500</v>
      </c>
      <c r="D61" s="139">
        <v>5000</v>
      </c>
      <c r="E61" s="139">
        <v>1000</v>
      </c>
      <c r="F61" s="138"/>
      <c r="G61" s="140">
        <v>-7500</v>
      </c>
    </row>
    <row r="62" spans="1:7" x14ac:dyDescent="0.2">
      <c r="A62" s="150" t="s">
        <v>146</v>
      </c>
      <c r="B62" s="138"/>
      <c r="C62" s="139">
        <v>1344598.27</v>
      </c>
      <c r="D62" s="139">
        <v>700000</v>
      </c>
      <c r="E62" s="139">
        <v>896400</v>
      </c>
      <c r="F62" s="138"/>
      <c r="G62" s="139">
        <v>1540998.27</v>
      </c>
    </row>
    <row r="63" spans="1:7" x14ac:dyDescent="0.2">
      <c r="A63" s="150" t="s">
        <v>195</v>
      </c>
      <c r="B63" s="138"/>
      <c r="C63" s="138"/>
      <c r="D63" s="139">
        <v>20515</v>
      </c>
      <c r="E63" s="139">
        <v>20515</v>
      </c>
      <c r="F63" s="138"/>
      <c r="G63" s="138"/>
    </row>
    <row r="64" spans="1:7" x14ac:dyDescent="0.2">
      <c r="A64" s="150" t="s">
        <v>196</v>
      </c>
      <c r="B64" s="138"/>
      <c r="C64" s="138"/>
      <c r="D64" s="139">
        <v>29281.88</v>
      </c>
      <c r="E64" s="139">
        <v>29281.88</v>
      </c>
      <c r="F64" s="138"/>
      <c r="G64" s="138"/>
    </row>
    <row r="65" spans="1:7" x14ac:dyDescent="0.2">
      <c r="A65" s="150" t="s">
        <v>197</v>
      </c>
      <c r="B65" s="138"/>
      <c r="C65" s="138"/>
      <c r="D65" s="139">
        <v>224199</v>
      </c>
      <c r="E65" s="139">
        <v>224199</v>
      </c>
      <c r="F65" s="138"/>
      <c r="G65" s="138"/>
    </row>
    <row r="66" spans="1:7" x14ac:dyDescent="0.2">
      <c r="A66" s="150" t="s">
        <v>198</v>
      </c>
      <c r="B66" s="138"/>
      <c r="C66" s="138"/>
      <c r="D66" s="139">
        <v>124542</v>
      </c>
      <c r="E66" s="138"/>
      <c r="F66" s="138"/>
      <c r="G66" s="140">
        <v>-124542</v>
      </c>
    </row>
    <row r="67" spans="1:7" x14ac:dyDescent="0.2">
      <c r="A67" s="150" t="s">
        <v>136</v>
      </c>
      <c r="B67" s="138"/>
      <c r="C67" s="138"/>
      <c r="D67" s="139">
        <v>645456</v>
      </c>
      <c r="E67" s="138"/>
      <c r="F67" s="138"/>
      <c r="G67" s="140">
        <v>-645456</v>
      </c>
    </row>
    <row r="68" spans="1:7" x14ac:dyDescent="0.2">
      <c r="A68" s="150" t="s">
        <v>199</v>
      </c>
      <c r="B68" s="138"/>
      <c r="C68" s="138"/>
      <c r="D68" s="139">
        <v>95000</v>
      </c>
      <c r="E68" s="139">
        <v>95000</v>
      </c>
      <c r="F68" s="138"/>
      <c r="G68" s="138"/>
    </row>
    <row r="69" spans="1:7" x14ac:dyDescent="0.2">
      <c r="A69" s="150" t="s">
        <v>138</v>
      </c>
      <c r="B69" s="138"/>
      <c r="C69" s="138"/>
      <c r="D69" s="139">
        <v>2613</v>
      </c>
      <c r="E69" s="139">
        <v>32908</v>
      </c>
      <c r="F69" s="138"/>
      <c r="G69" s="139">
        <v>30295</v>
      </c>
    </row>
    <row r="70" spans="1:7" x14ac:dyDescent="0.2">
      <c r="A70" s="150" t="s">
        <v>278</v>
      </c>
      <c r="B70" s="138"/>
      <c r="C70" s="138"/>
      <c r="D70" s="138"/>
      <c r="E70" s="139">
        <v>2400697</v>
      </c>
      <c r="F70" s="138"/>
      <c r="G70" s="139">
        <v>2400697</v>
      </c>
    </row>
    <row r="71" spans="1:7" x14ac:dyDescent="0.2">
      <c r="A71" s="150" t="s">
        <v>200</v>
      </c>
      <c r="B71" s="138"/>
      <c r="C71" s="140">
        <v>-8820</v>
      </c>
      <c r="D71" s="138"/>
      <c r="E71" s="138"/>
      <c r="F71" s="138"/>
      <c r="G71" s="140">
        <v>-8820</v>
      </c>
    </row>
    <row r="72" spans="1:7" x14ac:dyDescent="0.2">
      <c r="A72" s="150" t="s">
        <v>201</v>
      </c>
      <c r="B72" s="138"/>
      <c r="C72" s="138"/>
      <c r="D72" s="139">
        <v>55970</v>
      </c>
      <c r="E72" s="139">
        <v>55970</v>
      </c>
      <c r="F72" s="138"/>
      <c r="G72" s="138"/>
    </row>
    <row r="73" spans="1:7" x14ac:dyDescent="0.2">
      <c r="A73" s="150" t="s">
        <v>202</v>
      </c>
      <c r="B73" s="138"/>
      <c r="C73" s="138"/>
      <c r="D73" s="139">
        <v>400000</v>
      </c>
      <c r="E73" s="139">
        <v>400000</v>
      </c>
      <c r="F73" s="138"/>
      <c r="G73" s="138"/>
    </row>
    <row r="74" spans="1:7" x14ac:dyDescent="0.2">
      <c r="A74" s="150" t="s">
        <v>279</v>
      </c>
      <c r="B74" s="138"/>
      <c r="C74" s="138"/>
      <c r="D74" s="139">
        <v>41880</v>
      </c>
      <c r="E74" s="138"/>
      <c r="F74" s="138"/>
      <c r="G74" s="140">
        <v>-41880</v>
      </c>
    </row>
    <row r="75" spans="1:7" x14ac:dyDescent="0.2">
      <c r="A75" s="150" t="s">
        <v>203</v>
      </c>
      <c r="B75" s="138"/>
      <c r="C75" s="138"/>
      <c r="D75" s="138"/>
      <c r="E75" s="139">
        <v>16000</v>
      </c>
      <c r="F75" s="138"/>
      <c r="G75" s="139">
        <v>16000</v>
      </c>
    </row>
    <row r="82" spans="1:8" x14ac:dyDescent="0.2">
      <c r="G82" s="5">
        <f>G34+G36+G47+G48+G54+G58+G59+G60+G61+G66+G67+G71+G74</f>
        <v>-7859484.9000000004</v>
      </c>
    </row>
    <row r="85" spans="1:8" x14ac:dyDescent="0.2">
      <c r="A85" s="129" t="s">
        <v>48</v>
      </c>
    </row>
    <row r="86" spans="1:8" ht="15.75" x14ac:dyDescent="0.25">
      <c r="A86" s="130" t="s">
        <v>274</v>
      </c>
    </row>
    <row r="87" spans="1:8" x14ac:dyDescent="0.2">
      <c r="A87" s="131" t="s">
        <v>11</v>
      </c>
    </row>
    <row r="88" spans="1:8" x14ac:dyDescent="0.2">
      <c r="A88" s="132" t="s">
        <v>0</v>
      </c>
      <c r="B88" s="309" t="s">
        <v>1</v>
      </c>
      <c r="C88" s="309"/>
      <c r="D88" s="309" t="s">
        <v>2</v>
      </c>
      <c r="E88" s="309"/>
      <c r="F88" s="309" t="s">
        <v>3</v>
      </c>
      <c r="G88" s="309"/>
    </row>
    <row r="89" spans="1:8" x14ac:dyDescent="0.2">
      <c r="A89" s="132" t="s">
        <v>12</v>
      </c>
      <c r="B89" s="309" t="s">
        <v>4</v>
      </c>
      <c r="C89" s="309" t="s">
        <v>5</v>
      </c>
      <c r="D89" s="309" t="s">
        <v>4</v>
      </c>
      <c r="E89" s="309" t="s">
        <v>5</v>
      </c>
      <c r="F89" s="309" t="s">
        <v>4</v>
      </c>
      <c r="G89" s="309" t="s">
        <v>5</v>
      </c>
    </row>
    <row r="90" spans="1:8" x14ac:dyDescent="0.2">
      <c r="A90" s="132" t="s">
        <v>13</v>
      </c>
      <c r="B90" s="309"/>
      <c r="C90" s="309"/>
      <c r="D90" s="309"/>
      <c r="E90" s="309"/>
      <c r="F90" s="309"/>
      <c r="G90" s="309"/>
    </row>
    <row r="91" spans="1:8" x14ac:dyDescent="0.2">
      <c r="A91" s="142">
        <v>3310</v>
      </c>
      <c r="B91" s="143"/>
      <c r="C91" s="143"/>
      <c r="D91" s="145">
        <v>32017558</v>
      </c>
      <c r="E91" s="145">
        <v>24690525.690000001</v>
      </c>
      <c r="F91" s="143"/>
      <c r="G91" s="144">
        <v>-7327032.3099999996</v>
      </c>
    </row>
    <row r="92" spans="1:8" x14ac:dyDescent="0.2">
      <c r="A92" s="146" t="s">
        <v>10</v>
      </c>
      <c r="B92" s="147"/>
      <c r="C92" s="147"/>
      <c r="D92" s="149">
        <v>32017558</v>
      </c>
      <c r="E92" s="149">
        <v>24690525.690000001</v>
      </c>
      <c r="F92" s="147"/>
      <c r="G92" s="148">
        <v>-7327032.3099999996</v>
      </c>
    </row>
    <row r="93" spans="1:8" x14ac:dyDescent="0.2">
      <c r="A93" s="150" t="s">
        <v>205</v>
      </c>
      <c r="B93" s="138"/>
      <c r="C93" s="138"/>
      <c r="D93" s="139">
        <v>9621748</v>
      </c>
      <c r="E93" s="139">
        <v>6000000</v>
      </c>
      <c r="F93" s="138"/>
      <c r="G93" s="140">
        <v>-3621748</v>
      </c>
      <c r="H93" t="s">
        <v>229</v>
      </c>
    </row>
    <row r="94" spans="1:8" x14ac:dyDescent="0.2">
      <c r="A94" s="150" t="s">
        <v>206</v>
      </c>
      <c r="B94" s="138"/>
      <c r="C94" s="138"/>
      <c r="D94" s="139">
        <v>1728000</v>
      </c>
      <c r="E94" s="138"/>
      <c r="F94" s="138"/>
      <c r="G94" s="140">
        <v>-1728000</v>
      </c>
    </row>
    <row r="95" spans="1:8" x14ac:dyDescent="0.2">
      <c r="A95" s="150" t="s">
        <v>207</v>
      </c>
      <c r="B95" s="138"/>
      <c r="C95" s="138"/>
      <c r="D95" s="139">
        <v>7950000</v>
      </c>
      <c r="E95" s="139">
        <v>5999999.9800000004</v>
      </c>
      <c r="F95" s="138"/>
      <c r="G95" s="140">
        <v>-1950000.02</v>
      </c>
    </row>
    <row r="96" spans="1:8" x14ac:dyDescent="0.2">
      <c r="A96" s="150" t="s">
        <v>208</v>
      </c>
      <c r="B96" s="138"/>
      <c r="C96" s="138"/>
      <c r="D96" s="139">
        <v>4129810</v>
      </c>
      <c r="E96" s="139">
        <v>4129810</v>
      </c>
      <c r="F96" s="138"/>
      <c r="G96" s="138"/>
    </row>
    <row r="97" spans="1:8" x14ac:dyDescent="0.2">
      <c r="A97" s="150" t="s">
        <v>209</v>
      </c>
      <c r="B97" s="138"/>
      <c r="C97" s="138"/>
      <c r="D97" s="139">
        <v>8588000</v>
      </c>
      <c r="E97" s="139">
        <v>8560715.7100000009</v>
      </c>
      <c r="F97" s="138"/>
      <c r="G97" s="140">
        <v>-27284.29</v>
      </c>
      <c r="H97" t="s">
        <v>229</v>
      </c>
    </row>
  </sheetData>
  <autoFilter ref="A32:G75"/>
  <mergeCells count="22">
    <mergeCell ref="A9:A10"/>
    <mergeCell ref="B9:B10"/>
    <mergeCell ref="C9:C10"/>
    <mergeCell ref="D9:D10"/>
    <mergeCell ref="E9:E10"/>
    <mergeCell ref="B29:C29"/>
    <mergeCell ref="D29:E29"/>
    <mergeCell ref="F29:G29"/>
    <mergeCell ref="B8:C8"/>
    <mergeCell ref="D8:E8"/>
    <mergeCell ref="F8:G8"/>
    <mergeCell ref="F9:F10"/>
    <mergeCell ref="G9:G10"/>
    <mergeCell ref="B88:C88"/>
    <mergeCell ref="D88:E88"/>
    <mergeCell ref="F88:G88"/>
    <mergeCell ref="B89:B90"/>
    <mergeCell ref="C89:C90"/>
    <mergeCell ref="D89:D90"/>
    <mergeCell ref="E89:E90"/>
    <mergeCell ref="F89:F90"/>
    <mergeCell ref="G89:G9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20"/>
  <sheetViews>
    <sheetView zoomScale="80" zoomScaleNormal="80" workbookViewId="0">
      <selection activeCell="D6" sqref="D6"/>
    </sheetView>
  </sheetViews>
  <sheetFormatPr defaultRowHeight="12.75" x14ac:dyDescent="0.2"/>
  <cols>
    <col min="2" max="2" width="44.42578125" bestFit="1" customWidth="1"/>
    <col min="3" max="3" width="18" customWidth="1"/>
    <col min="4" max="4" width="17.7109375" customWidth="1"/>
    <col min="5" max="5" width="26.7109375" customWidth="1"/>
  </cols>
  <sheetData>
    <row r="4" spans="2:15" x14ac:dyDescent="0.2">
      <c r="B4" s="3" t="s">
        <v>244</v>
      </c>
      <c r="D4" s="84">
        <f>D5</f>
        <v>146720.43</v>
      </c>
    </row>
    <row r="5" spans="2:15" x14ac:dyDescent="0.2">
      <c r="B5" s="3" t="s">
        <v>245</v>
      </c>
      <c r="D5" s="3">
        <f>-D6</f>
        <v>146720.43</v>
      </c>
    </row>
    <row r="6" spans="2:15" x14ac:dyDescent="0.2">
      <c r="B6" s="3" t="s">
        <v>242</v>
      </c>
      <c r="D6" s="3">
        <f>-G15-G19-G20</f>
        <v>-146720.43</v>
      </c>
    </row>
    <row r="7" spans="2:15" x14ac:dyDescent="0.2">
      <c r="B7" s="3" t="s">
        <v>148</v>
      </c>
      <c r="D7" s="3">
        <f>D6</f>
        <v>-146720.43</v>
      </c>
    </row>
    <row r="8" spans="2:15" x14ac:dyDescent="0.2">
      <c r="B8" s="3" t="s">
        <v>232</v>
      </c>
    </row>
    <row r="9" spans="2:15" x14ac:dyDescent="0.2">
      <c r="B9" s="3"/>
    </row>
    <row r="10" spans="2:15" x14ac:dyDescent="0.2">
      <c r="B10" s="3"/>
    </row>
    <row r="13" spans="2:15" x14ac:dyDescent="0.2">
      <c r="B13" s="4" t="s">
        <v>243</v>
      </c>
    </row>
    <row r="15" spans="2:15" ht="60" x14ac:dyDescent="0.2">
      <c r="B15" s="155" t="s">
        <v>236</v>
      </c>
      <c r="C15" s="156" t="s">
        <v>237</v>
      </c>
      <c r="D15" s="156" t="s">
        <v>238</v>
      </c>
      <c r="E15" s="156" t="s">
        <v>239</v>
      </c>
      <c r="F15" s="155" t="s">
        <v>240</v>
      </c>
      <c r="G15" s="311">
        <v>48387.1</v>
      </c>
      <c r="H15" s="311"/>
      <c r="I15" s="155" t="s">
        <v>241</v>
      </c>
      <c r="J15" s="312" t="s">
        <v>232</v>
      </c>
      <c r="K15" s="312"/>
      <c r="L15" s="157"/>
      <c r="M15" s="158">
        <v>0</v>
      </c>
      <c r="N15" s="159"/>
      <c r="O15" s="160"/>
    </row>
    <row r="17" spans="2:15" x14ac:dyDescent="0.2">
      <c r="B17" s="4" t="s">
        <v>252</v>
      </c>
    </row>
    <row r="19" spans="2:15" ht="60" x14ac:dyDescent="0.2">
      <c r="B19" s="161" t="s">
        <v>246</v>
      </c>
      <c r="C19" s="162" t="s">
        <v>247</v>
      </c>
      <c r="D19" s="162" t="s">
        <v>248</v>
      </c>
      <c r="E19" s="162" t="s">
        <v>249</v>
      </c>
      <c r="F19" s="161" t="s">
        <v>240</v>
      </c>
      <c r="G19" s="313">
        <v>48333.33</v>
      </c>
      <c r="H19" s="313"/>
      <c r="I19" s="161" t="s">
        <v>241</v>
      </c>
      <c r="J19" s="314" t="s">
        <v>232</v>
      </c>
      <c r="K19" s="314"/>
      <c r="L19" s="163" t="s">
        <v>250</v>
      </c>
      <c r="M19" s="164">
        <v>48333.33</v>
      </c>
      <c r="N19" s="165"/>
      <c r="O19" s="166"/>
    </row>
    <row r="20" spans="2:15" ht="60" x14ac:dyDescent="0.2">
      <c r="B20" s="161" t="s">
        <v>236</v>
      </c>
      <c r="C20" s="162" t="s">
        <v>251</v>
      </c>
      <c r="D20" s="162" t="s">
        <v>248</v>
      </c>
      <c r="E20" s="162" t="s">
        <v>249</v>
      </c>
      <c r="F20" s="161" t="s">
        <v>240</v>
      </c>
      <c r="G20" s="313">
        <v>50000</v>
      </c>
      <c r="H20" s="313"/>
      <c r="I20" s="161" t="s">
        <v>241</v>
      </c>
      <c r="J20" s="314" t="s">
        <v>232</v>
      </c>
      <c r="K20" s="314"/>
      <c r="L20" s="163" t="s">
        <v>250</v>
      </c>
      <c r="M20" s="164">
        <v>98333.33</v>
      </c>
      <c r="N20" s="165"/>
      <c r="O20" s="166"/>
    </row>
  </sheetData>
  <mergeCells count="6">
    <mergeCell ref="G15:H15"/>
    <mergeCell ref="J15:K15"/>
    <mergeCell ref="G19:H19"/>
    <mergeCell ref="J19:K19"/>
    <mergeCell ref="G20:H20"/>
    <mergeCell ref="J20:K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48"/>
  <sheetViews>
    <sheetView showGridLines="0" tabSelected="1" topLeftCell="A12" zoomScale="80" zoomScaleNormal="80" workbookViewId="0">
      <selection activeCell="B37" sqref="B37"/>
    </sheetView>
  </sheetViews>
  <sheetFormatPr defaultColWidth="24.28515625" defaultRowHeight="15" x14ac:dyDescent="0.3"/>
  <cols>
    <col min="1" max="1" width="60.28515625" style="214" bestFit="1" customWidth="1"/>
    <col min="2" max="2" width="11.28515625" style="214" customWidth="1"/>
    <col min="3" max="3" width="17.28515625" style="241" customWidth="1"/>
    <col min="4" max="4" width="17.28515625" style="263" customWidth="1"/>
    <col min="5" max="16384" width="24.28515625" style="214"/>
  </cols>
  <sheetData>
    <row r="1" spans="1:4" x14ac:dyDescent="0.3">
      <c r="A1" s="211" t="s">
        <v>25</v>
      </c>
      <c r="B1" s="242" t="s">
        <v>337</v>
      </c>
      <c r="C1" s="243" t="s">
        <v>359</v>
      </c>
      <c r="D1" s="243" t="s">
        <v>358</v>
      </c>
    </row>
    <row r="2" spans="1:4" x14ac:dyDescent="0.3">
      <c r="A2" s="244"/>
      <c r="B2" s="245"/>
      <c r="C2" s="246"/>
      <c r="D2" s="246"/>
    </row>
    <row r="3" spans="1:4" x14ac:dyDescent="0.3">
      <c r="A3" s="247" t="s">
        <v>27</v>
      </c>
      <c r="B3" s="244"/>
      <c r="C3" s="244"/>
      <c r="D3" s="244"/>
    </row>
    <row r="4" spans="1:4" x14ac:dyDescent="0.3">
      <c r="A4" s="247" t="s">
        <v>336</v>
      </c>
      <c r="B4" s="244"/>
      <c r="C4" s="248"/>
      <c r="D4" s="248"/>
    </row>
    <row r="5" spans="1:4" x14ac:dyDescent="0.3">
      <c r="A5" s="249" t="s">
        <v>6</v>
      </c>
      <c r="B5" s="250">
        <v>9</v>
      </c>
      <c r="C5" s="251">
        <v>80706.620980000007</v>
      </c>
      <c r="D5" s="251">
        <v>80447</v>
      </c>
    </row>
    <row r="6" spans="1:4" x14ac:dyDescent="0.3">
      <c r="A6" s="249" t="s">
        <v>338</v>
      </c>
      <c r="B6" s="250">
        <v>10</v>
      </c>
      <c r="C6" s="251">
        <v>361409.68383000005</v>
      </c>
      <c r="D6" s="251">
        <v>272049</v>
      </c>
    </row>
    <row r="7" spans="1:4" x14ac:dyDescent="0.3">
      <c r="A7" s="249" t="s">
        <v>28</v>
      </c>
      <c r="B7" s="250">
        <v>11</v>
      </c>
      <c r="C7" s="251">
        <v>77.132130000000004</v>
      </c>
      <c r="D7" s="251">
        <v>14</v>
      </c>
    </row>
    <row r="8" spans="1:4" x14ac:dyDescent="0.3">
      <c r="A8" s="249" t="s">
        <v>333</v>
      </c>
      <c r="B8" s="250">
        <v>12</v>
      </c>
      <c r="C8" s="252">
        <v>19272</v>
      </c>
      <c r="D8" s="252">
        <v>18272</v>
      </c>
    </row>
    <row r="9" spans="1:4" ht="15.75" thickBot="1" x14ac:dyDescent="0.35">
      <c r="A9" s="247" t="s">
        <v>339</v>
      </c>
      <c r="B9" s="250"/>
      <c r="C9" s="253">
        <v>461465.43694000004</v>
      </c>
      <c r="D9" s="253">
        <v>370782</v>
      </c>
    </row>
    <row r="10" spans="1:4" ht="15.75" thickTop="1" x14ac:dyDescent="0.3">
      <c r="A10" s="247" t="s">
        <v>340</v>
      </c>
      <c r="B10" s="250"/>
      <c r="C10" s="251"/>
      <c r="D10" s="251"/>
    </row>
    <row r="11" spans="1:4" x14ac:dyDescent="0.3">
      <c r="A11" s="249" t="s">
        <v>29</v>
      </c>
      <c r="B11" s="250">
        <v>13</v>
      </c>
      <c r="C11" s="251">
        <v>10066.620540000007</v>
      </c>
      <c r="D11" s="251">
        <v>2860</v>
      </c>
    </row>
    <row r="12" spans="1:4" x14ac:dyDescent="0.3">
      <c r="A12" s="249" t="s">
        <v>30</v>
      </c>
      <c r="B12" s="250">
        <v>14</v>
      </c>
      <c r="C12" s="251">
        <v>117320.21824000002</v>
      </c>
      <c r="D12" s="251">
        <v>17936</v>
      </c>
    </row>
    <row r="13" spans="1:4" x14ac:dyDescent="0.3">
      <c r="A13" s="249" t="s">
        <v>341</v>
      </c>
      <c r="B13" s="250"/>
      <c r="C13" s="251">
        <v>1625</v>
      </c>
      <c r="D13" s="251">
        <v>1625</v>
      </c>
    </row>
    <row r="14" spans="1:4" x14ac:dyDescent="0.3">
      <c r="A14" s="249" t="s">
        <v>47</v>
      </c>
      <c r="B14" s="250">
        <v>15</v>
      </c>
      <c r="C14" s="251">
        <v>540046.16</v>
      </c>
      <c r="D14" s="251">
        <v>3253531</v>
      </c>
    </row>
    <row r="15" spans="1:4" x14ac:dyDescent="0.3">
      <c r="A15" s="249" t="s">
        <v>342</v>
      </c>
      <c r="B15" s="250"/>
      <c r="C15" s="251">
        <v>7344.3884799999996</v>
      </c>
      <c r="D15" s="251">
        <v>6591</v>
      </c>
    </row>
    <row r="16" spans="1:4" x14ac:dyDescent="0.3">
      <c r="A16" s="249" t="s">
        <v>343</v>
      </c>
      <c r="B16" s="250">
        <v>16</v>
      </c>
      <c r="C16" s="251">
        <v>49250.610560000001</v>
      </c>
      <c r="D16" s="251">
        <v>77395</v>
      </c>
    </row>
    <row r="17" spans="1:6" x14ac:dyDescent="0.3">
      <c r="A17" s="249" t="s">
        <v>31</v>
      </c>
      <c r="B17" s="250">
        <v>17</v>
      </c>
      <c r="C17" s="252">
        <v>50596.527529999999</v>
      </c>
      <c r="D17" s="252">
        <v>814</v>
      </c>
    </row>
    <row r="18" spans="1:6" ht="15.75" thickBot="1" x14ac:dyDescent="0.35">
      <c r="A18" s="247" t="s">
        <v>344</v>
      </c>
      <c r="B18" s="250"/>
      <c r="C18" s="254">
        <v>776249.52534999989</v>
      </c>
      <c r="D18" s="254">
        <v>3360752</v>
      </c>
    </row>
    <row r="19" spans="1:6" ht="16.5" thickTop="1" thickBot="1" x14ac:dyDescent="0.35">
      <c r="A19" s="249" t="s">
        <v>345</v>
      </c>
      <c r="B19" s="250">
        <v>18</v>
      </c>
      <c r="C19" s="254">
        <v>5420.8271799999993</v>
      </c>
      <c r="D19" s="254">
        <v>7081</v>
      </c>
    </row>
    <row r="20" spans="1:6" ht="16.5" thickTop="1" thickBot="1" x14ac:dyDescent="0.35">
      <c r="A20" s="247" t="s">
        <v>346</v>
      </c>
      <c r="B20" s="250"/>
      <c r="C20" s="254">
        <v>1243135.78947</v>
      </c>
      <c r="D20" s="254">
        <v>3738615</v>
      </c>
    </row>
    <row r="21" spans="1:6" ht="15.75" thickTop="1" x14ac:dyDescent="0.3">
      <c r="A21" s="247"/>
      <c r="B21" s="250"/>
      <c r="C21" s="255"/>
      <c r="D21" s="255"/>
    </row>
    <row r="22" spans="1:6" x14ac:dyDescent="0.3">
      <c r="A22" s="247"/>
      <c r="B22" s="250"/>
      <c r="C22" s="255"/>
      <c r="D22" s="255"/>
    </row>
    <row r="23" spans="1:6" x14ac:dyDescent="0.3">
      <c r="A23" s="247" t="s">
        <v>347</v>
      </c>
      <c r="B23" s="250"/>
      <c r="C23" s="251"/>
      <c r="D23" s="251"/>
    </row>
    <row r="24" spans="1:6" x14ac:dyDescent="0.3">
      <c r="A24" s="247" t="s">
        <v>32</v>
      </c>
      <c r="B24" s="250"/>
      <c r="C24" s="251"/>
      <c r="D24" s="251"/>
      <c r="E24" s="256"/>
    </row>
    <row r="25" spans="1:6" x14ac:dyDescent="0.3">
      <c r="A25" s="249" t="s">
        <v>348</v>
      </c>
      <c r="B25" s="250">
        <v>19</v>
      </c>
      <c r="C25" s="251">
        <v>48560</v>
      </c>
      <c r="D25" s="251">
        <v>48560</v>
      </c>
      <c r="E25" s="256"/>
      <c r="F25" s="256"/>
    </row>
    <row r="26" spans="1:6" x14ac:dyDescent="0.3">
      <c r="A26" s="249" t="s">
        <v>334</v>
      </c>
      <c r="B26" s="250"/>
      <c r="C26" s="251">
        <v>58598</v>
      </c>
      <c r="D26" s="251">
        <v>58598</v>
      </c>
      <c r="E26" s="256"/>
    </row>
    <row r="27" spans="1:6" x14ac:dyDescent="0.3">
      <c r="A27" s="249" t="s">
        <v>349</v>
      </c>
      <c r="B27" s="250"/>
      <c r="C27" s="220">
        <v>-273354.90909633</v>
      </c>
      <c r="D27" s="220">
        <v>-295898</v>
      </c>
      <c r="E27" s="256"/>
    </row>
    <row r="28" spans="1:6" ht="30" x14ac:dyDescent="0.3">
      <c r="A28" s="247" t="s">
        <v>350</v>
      </c>
      <c r="B28" s="250"/>
      <c r="C28" s="257">
        <v>-166196.90909633</v>
      </c>
      <c r="D28" s="257">
        <v>-188740</v>
      </c>
      <c r="E28" s="256"/>
    </row>
    <row r="29" spans="1:6" x14ac:dyDescent="0.3">
      <c r="A29" s="249" t="s">
        <v>253</v>
      </c>
      <c r="B29" s="250"/>
      <c r="C29" s="220">
        <v>-13691.104463670001</v>
      </c>
      <c r="D29" s="220">
        <v>-13642</v>
      </c>
    </row>
    <row r="30" spans="1:6" x14ac:dyDescent="0.3">
      <c r="A30" s="247" t="s">
        <v>351</v>
      </c>
      <c r="B30" s="250"/>
      <c r="C30" s="258">
        <v>-179888.01355999999</v>
      </c>
      <c r="D30" s="258">
        <v>-202382</v>
      </c>
    </row>
    <row r="31" spans="1:6" x14ac:dyDescent="0.3">
      <c r="A31" s="247" t="s">
        <v>38</v>
      </c>
      <c r="B31" s="250"/>
      <c r="C31" s="251"/>
      <c r="D31" s="251"/>
    </row>
    <row r="32" spans="1:6" x14ac:dyDescent="0.3">
      <c r="A32" s="249" t="s">
        <v>352</v>
      </c>
      <c r="B32" s="250">
        <v>20</v>
      </c>
      <c r="C32" s="259">
        <v>440043.30749000004</v>
      </c>
      <c r="D32" s="251">
        <v>756834</v>
      </c>
    </row>
    <row r="33" spans="1:4" x14ac:dyDescent="0.3">
      <c r="A33" s="249" t="s">
        <v>37</v>
      </c>
      <c r="B33" s="250"/>
      <c r="C33" s="252">
        <v>12088</v>
      </c>
      <c r="D33" s="252">
        <v>12088</v>
      </c>
    </row>
    <row r="34" spans="1:4" ht="15.75" thickBot="1" x14ac:dyDescent="0.35">
      <c r="A34" s="247" t="s">
        <v>353</v>
      </c>
      <c r="B34" s="250"/>
      <c r="C34" s="254">
        <v>452131.30749000004</v>
      </c>
      <c r="D34" s="254">
        <v>768922</v>
      </c>
    </row>
    <row r="35" spans="1:4" ht="15.75" thickTop="1" x14ac:dyDescent="0.3">
      <c r="A35" s="247" t="s">
        <v>40</v>
      </c>
      <c r="B35" s="250"/>
      <c r="C35" s="251"/>
      <c r="D35" s="251"/>
    </row>
    <row r="36" spans="1:4" x14ac:dyDescent="0.3">
      <c r="A36" s="249" t="s">
        <v>39</v>
      </c>
      <c r="B36" s="250">
        <v>21</v>
      </c>
      <c r="C36" s="251">
        <v>331099.85991</v>
      </c>
      <c r="D36" s="251">
        <v>262419</v>
      </c>
    </row>
    <row r="37" spans="1:4" x14ac:dyDescent="0.3">
      <c r="A37" s="249" t="s">
        <v>354</v>
      </c>
      <c r="B37" s="250"/>
      <c r="C37" s="251">
        <v>12770.635629999999</v>
      </c>
      <c r="D37" s="251">
        <v>0</v>
      </c>
    </row>
    <row r="38" spans="1:4" x14ac:dyDescent="0.3">
      <c r="A38" s="249" t="s">
        <v>352</v>
      </c>
      <c r="B38" s="250"/>
      <c r="C38" s="251">
        <v>605779</v>
      </c>
      <c r="D38" s="251">
        <v>2888413</v>
      </c>
    </row>
    <row r="39" spans="1:4" x14ac:dyDescent="0.3">
      <c r="A39" s="249" t="s">
        <v>254</v>
      </c>
      <c r="B39" s="250"/>
      <c r="C39" s="259">
        <v>4534</v>
      </c>
      <c r="D39" s="259">
        <v>4534</v>
      </c>
    </row>
    <row r="40" spans="1:4" x14ac:dyDescent="0.3">
      <c r="A40" s="249" t="s">
        <v>335</v>
      </c>
      <c r="B40" s="250"/>
      <c r="C40" s="252">
        <v>16709</v>
      </c>
      <c r="D40" s="252">
        <v>16709</v>
      </c>
    </row>
    <row r="41" spans="1:4" ht="15.75" thickBot="1" x14ac:dyDescent="0.35">
      <c r="A41" s="247" t="s">
        <v>355</v>
      </c>
      <c r="B41" s="250"/>
      <c r="C41" s="254">
        <v>970892.49554000003</v>
      </c>
      <c r="D41" s="254">
        <v>3172075</v>
      </c>
    </row>
    <row r="42" spans="1:4" ht="16.5" thickTop="1" thickBot="1" x14ac:dyDescent="0.35">
      <c r="A42" s="247" t="s">
        <v>356</v>
      </c>
      <c r="B42" s="250"/>
      <c r="C42" s="254">
        <v>1423023.8030300001</v>
      </c>
      <c r="D42" s="254">
        <v>3940997</v>
      </c>
    </row>
    <row r="43" spans="1:4" ht="16.5" thickTop="1" thickBot="1" x14ac:dyDescent="0.35">
      <c r="A43" s="247" t="s">
        <v>357</v>
      </c>
      <c r="B43" s="250"/>
      <c r="C43" s="254">
        <v>1243135.7894700002</v>
      </c>
      <c r="D43" s="254">
        <v>3738615</v>
      </c>
    </row>
    <row r="44" spans="1:4" ht="15.75" thickTop="1" x14ac:dyDescent="0.3">
      <c r="C44" s="251"/>
      <c r="D44" s="251"/>
    </row>
    <row r="45" spans="1:4" x14ac:dyDescent="0.3">
      <c r="C45" s="260">
        <v>0</v>
      </c>
      <c r="D45" s="260">
        <v>0</v>
      </c>
    </row>
    <row r="46" spans="1:4" x14ac:dyDescent="0.3">
      <c r="A46" s="214" t="s">
        <v>233</v>
      </c>
      <c r="C46" s="261">
        <v>-5.6215004237499997</v>
      </c>
      <c r="D46" s="261">
        <v>-6.3244375000000002</v>
      </c>
    </row>
    <row r="47" spans="1:4" x14ac:dyDescent="0.3">
      <c r="C47" s="251"/>
      <c r="D47" s="251"/>
    </row>
    <row r="48" spans="1:4" x14ac:dyDescent="0.3">
      <c r="C48" s="262"/>
      <c r="D48" s="262"/>
    </row>
  </sheetData>
  <pageMargins left="0.7" right="0.7" top="0.75" bottom="0.75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43"/>
  <sheetViews>
    <sheetView showGridLines="0" zoomScale="80" zoomScaleNormal="80" workbookViewId="0">
      <selection activeCell="D11" sqref="D11"/>
    </sheetView>
  </sheetViews>
  <sheetFormatPr defaultColWidth="9" defaultRowHeight="15" x14ac:dyDescent="0.3"/>
  <cols>
    <col min="1" max="1" width="56.7109375" style="214" customWidth="1"/>
    <col min="2" max="2" width="12.42578125" style="214" customWidth="1"/>
    <col min="3" max="4" width="16.7109375" style="241" customWidth="1"/>
    <col min="5" max="16384" width="9" style="214"/>
  </cols>
  <sheetData>
    <row r="1" spans="1:4" ht="30" x14ac:dyDescent="0.3">
      <c r="A1" s="211" t="s">
        <v>25</v>
      </c>
      <c r="B1" s="264" t="s">
        <v>26</v>
      </c>
      <c r="C1" s="213" t="s">
        <v>383</v>
      </c>
      <c r="D1" s="213" t="s">
        <v>384</v>
      </c>
    </row>
    <row r="2" spans="1:4" x14ac:dyDescent="0.3">
      <c r="A2" s="211"/>
      <c r="B2" s="264"/>
      <c r="C2" s="216"/>
      <c r="D2" s="216"/>
    </row>
    <row r="3" spans="1:4" x14ac:dyDescent="0.3">
      <c r="A3" s="211" t="s">
        <v>101</v>
      </c>
      <c r="B3" s="235"/>
      <c r="C3" s="239"/>
      <c r="D3" s="239"/>
    </row>
    <row r="4" spans="1:4" x14ac:dyDescent="0.3">
      <c r="A4" s="237" t="s">
        <v>213</v>
      </c>
      <c r="B4" s="235"/>
      <c r="C4" s="236">
        <v>15302</v>
      </c>
      <c r="D4" s="236">
        <v>0</v>
      </c>
    </row>
    <row r="5" spans="1:4" hidden="1" x14ac:dyDescent="0.3">
      <c r="A5" s="237" t="s">
        <v>214</v>
      </c>
      <c r="B5" s="235"/>
      <c r="C5" s="236">
        <v>0</v>
      </c>
      <c r="D5" s="236">
        <v>0</v>
      </c>
    </row>
    <row r="6" spans="1:4" hidden="1" x14ac:dyDescent="0.3">
      <c r="A6" s="237" t="s">
        <v>297</v>
      </c>
      <c r="B6" s="235"/>
      <c r="C6" s="236">
        <v>0</v>
      </c>
      <c r="D6" s="236">
        <v>0</v>
      </c>
    </row>
    <row r="7" spans="1:4" x14ac:dyDescent="0.3">
      <c r="A7" s="237" t="s">
        <v>215</v>
      </c>
      <c r="B7" s="235"/>
      <c r="C7" s="236">
        <v>0</v>
      </c>
      <c r="D7" s="236">
        <v>12327.544</v>
      </c>
    </row>
    <row r="8" spans="1:4" x14ac:dyDescent="0.3">
      <c r="A8" s="237" t="s">
        <v>216</v>
      </c>
      <c r="B8" s="235"/>
      <c r="C8" s="236">
        <v>-79074.405339999998</v>
      </c>
      <c r="D8" s="236">
        <v>-40680.47797</v>
      </c>
    </row>
    <row r="9" spans="1:4" x14ac:dyDescent="0.3">
      <c r="A9" s="237" t="s">
        <v>217</v>
      </c>
      <c r="B9" s="235"/>
      <c r="C9" s="236">
        <v>-31417.550010000003</v>
      </c>
      <c r="D9" s="236">
        <v>0</v>
      </c>
    </row>
    <row r="10" spans="1:4" x14ac:dyDescent="0.3">
      <c r="A10" s="237" t="s">
        <v>218</v>
      </c>
      <c r="B10" s="235"/>
      <c r="C10" s="267">
        <v>-18675.27044</v>
      </c>
      <c r="D10" s="267">
        <v>-10052.736940000001</v>
      </c>
    </row>
    <row r="11" spans="1:4" x14ac:dyDescent="0.3">
      <c r="A11" s="237" t="s">
        <v>219</v>
      </c>
      <c r="B11" s="235"/>
      <c r="C11" s="267">
        <v>-1912.1166500000004</v>
      </c>
      <c r="D11" s="236">
        <v>-29991.226329999998</v>
      </c>
    </row>
    <row r="12" spans="1:4" hidden="1" x14ac:dyDescent="0.3">
      <c r="A12" s="237" t="s">
        <v>296</v>
      </c>
      <c r="B12" s="235"/>
      <c r="C12" s="236">
        <v>0</v>
      </c>
      <c r="D12" s="236">
        <v>0</v>
      </c>
    </row>
    <row r="13" spans="1:4" hidden="1" x14ac:dyDescent="0.3">
      <c r="A13" s="237" t="s">
        <v>220</v>
      </c>
      <c r="B13" s="235"/>
      <c r="C13" s="236">
        <v>0</v>
      </c>
      <c r="D13" s="236">
        <v>0</v>
      </c>
    </row>
    <row r="14" spans="1:4" ht="15.75" thickBot="1" x14ac:dyDescent="0.35">
      <c r="A14" s="237"/>
      <c r="B14" s="235"/>
      <c r="C14" s="277"/>
      <c r="D14" s="277"/>
    </row>
    <row r="15" spans="1:4" ht="30.75" thickBot="1" x14ac:dyDescent="0.35">
      <c r="A15" s="211" t="s">
        <v>102</v>
      </c>
      <c r="B15" s="235"/>
      <c r="C15" s="278">
        <v>-115777.34243999999</v>
      </c>
      <c r="D15" s="278">
        <v>-68396.897239999991</v>
      </c>
    </row>
    <row r="16" spans="1:4" x14ac:dyDescent="0.3">
      <c r="A16" s="237"/>
      <c r="B16" s="235"/>
      <c r="C16" s="236"/>
      <c r="D16" s="236"/>
    </row>
    <row r="17" spans="1:4" x14ac:dyDescent="0.3">
      <c r="A17" s="211" t="s">
        <v>103</v>
      </c>
      <c r="B17" s="235"/>
      <c r="C17" s="267"/>
      <c r="D17" s="267"/>
    </row>
    <row r="18" spans="1:4" x14ac:dyDescent="0.3">
      <c r="A18" s="237" t="s">
        <v>104</v>
      </c>
      <c r="B18" s="235"/>
      <c r="C18" s="236">
        <v>0</v>
      </c>
      <c r="D18" s="236">
        <v>54504.503700000001</v>
      </c>
    </row>
    <row r="19" spans="1:4" x14ac:dyDescent="0.3">
      <c r="A19" s="237" t="s">
        <v>222</v>
      </c>
      <c r="B19" s="235"/>
      <c r="C19" s="236">
        <v>109045</v>
      </c>
      <c r="D19" s="236">
        <v>0</v>
      </c>
    </row>
    <row r="20" spans="1:4" ht="15.75" thickBot="1" x14ac:dyDescent="0.35">
      <c r="A20" s="237" t="s">
        <v>223</v>
      </c>
      <c r="B20" s="235"/>
      <c r="C20" s="236">
        <v>0</v>
      </c>
      <c r="D20" s="236">
        <v>-256443.448</v>
      </c>
    </row>
    <row r="21" spans="1:4" hidden="1" x14ac:dyDescent="0.3">
      <c r="A21" s="237" t="s">
        <v>105</v>
      </c>
      <c r="B21" s="235"/>
      <c r="C21" s="236">
        <v>0</v>
      </c>
      <c r="D21" s="236">
        <v>0</v>
      </c>
    </row>
    <row r="22" spans="1:4" hidden="1" x14ac:dyDescent="0.3">
      <c r="A22" s="237" t="s">
        <v>106</v>
      </c>
      <c r="B22" s="235"/>
      <c r="C22" s="236">
        <v>0</v>
      </c>
      <c r="D22" s="236">
        <v>0</v>
      </c>
    </row>
    <row r="23" spans="1:4" hidden="1" x14ac:dyDescent="0.3">
      <c r="A23" s="237" t="s">
        <v>107</v>
      </c>
      <c r="B23" s="235"/>
      <c r="C23" s="236">
        <v>0</v>
      </c>
      <c r="D23" s="236">
        <v>0</v>
      </c>
    </row>
    <row r="24" spans="1:4" hidden="1" x14ac:dyDescent="0.3">
      <c r="A24" s="237" t="s">
        <v>108</v>
      </c>
      <c r="B24" s="235"/>
      <c r="C24" s="236">
        <v>0</v>
      </c>
      <c r="D24" s="236">
        <v>0</v>
      </c>
    </row>
    <row r="25" spans="1:4" ht="15.75" hidden="1" thickBot="1" x14ac:dyDescent="0.35">
      <c r="A25" s="237" t="s">
        <v>221</v>
      </c>
      <c r="B25" s="235"/>
      <c r="C25" s="236">
        <v>0</v>
      </c>
      <c r="D25" s="236">
        <v>0</v>
      </c>
    </row>
    <row r="26" spans="1:4" ht="30.75" thickBot="1" x14ac:dyDescent="0.35">
      <c r="A26" s="211" t="s">
        <v>109</v>
      </c>
      <c r="B26" s="235"/>
      <c r="C26" s="279">
        <v>109045</v>
      </c>
      <c r="D26" s="279">
        <v>-201938.9443</v>
      </c>
    </row>
    <row r="27" spans="1:4" x14ac:dyDescent="0.3">
      <c r="A27" s="211"/>
      <c r="B27" s="235"/>
      <c r="C27" s="236"/>
      <c r="D27" s="236"/>
    </row>
    <row r="28" spans="1:4" x14ac:dyDescent="0.3">
      <c r="A28" s="211" t="s">
        <v>110</v>
      </c>
      <c r="B28" s="235"/>
      <c r="C28" s="236"/>
      <c r="D28" s="236"/>
    </row>
    <row r="29" spans="1:4" hidden="1" x14ac:dyDescent="0.3">
      <c r="A29" s="237" t="s">
        <v>111</v>
      </c>
      <c r="B29" s="235"/>
      <c r="C29" s="236">
        <v>0</v>
      </c>
      <c r="D29" s="236">
        <v>0</v>
      </c>
    </row>
    <row r="30" spans="1:4" x14ac:dyDescent="0.3">
      <c r="A30" s="237" t="s">
        <v>112</v>
      </c>
      <c r="B30" s="235"/>
      <c r="C30" s="236">
        <v>56920</v>
      </c>
      <c r="D30" s="236">
        <v>0</v>
      </c>
    </row>
    <row r="31" spans="1:4" x14ac:dyDescent="0.3">
      <c r="A31" s="237" t="s">
        <v>113</v>
      </c>
      <c r="B31" s="235"/>
      <c r="C31" s="236">
        <v>0</v>
      </c>
      <c r="D31" s="280">
        <v>-11320.4</v>
      </c>
    </row>
    <row r="32" spans="1:4" hidden="1" x14ac:dyDescent="0.3">
      <c r="A32" s="237" t="s">
        <v>114</v>
      </c>
      <c r="B32" s="235"/>
      <c r="C32" s="236">
        <v>0</v>
      </c>
      <c r="D32" s="236">
        <v>0</v>
      </c>
    </row>
    <row r="33" spans="1:6" ht="30.75" thickBot="1" x14ac:dyDescent="0.35">
      <c r="A33" s="211" t="s">
        <v>115</v>
      </c>
      <c r="B33" s="235"/>
      <c r="C33" s="278">
        <v>56920</v>
      </c>
      <c r="D33" s="278">
        <v>-11320.4</v>
      </c>
    </row>
    <row r="34" spans="1:6" x14ac:dyDescent="0.3">
      <c r="A34" s="211"/>
      <c r="B34" s="235"/>
      <c r="C34" s="236"/>
      <c r="D34" s="236"/>
    </row>
    <row r="35" spans="1:6" ht="30" x14ac:dyDescent="0.3">
      <c r="A35" s="211" t="s">
        <v>116</v>
      </c>
      <c r="B35" s="235"/>
      <c r="C35" s="281">
        <v>50187.657560000007</v>
      </c>
      <c r="D35" s="281">
        <v>-281656.24154000002</v>
      </c>
      <c r="E35" s="256"/>
      <c r="F35" s="256"/>
    </row>
    <row r="36" spans="1:6" x14ac:dyDescent="0.3">
      <c r="A36" s="237" t="s">
        <v>117</v>
      </c>
      <c r="B36" s="235"/>
      <c r="C36" s="236">
        <v>814</v>
      </c>
      <c r="D36" s="236">
        <v>270856</v>
      </c>
    </row>
    <row r="37" spans="1:6" ht="30.75" thickBot="1" x14ac:dyDescent="0.35">
      <c r="A37" s="237" t="s">
        <v>118</v>
      </c>
      <c r="B37" s="235"/>
      <c r="C37" s="277">
        <v>-405</v>
      </c>
      <c r="D37" s="277">
        <v>11441.130110000022</v>
      </c>
    </row>
    <row r="38" spans="1:6" ht="15.75" thickBot="1" x14ac:dyDescent="0.35">
      <c r="A38" s="211" t="s">
        <v>385</v>
      </c>
      <c r="B38" s="235"/>
      <c r="C38" s="282">
        <v>50596.657560000007</v>
      </c>
      <c r="D38" s="282">
        <v>640.88857000000462</v>
      </c>
    </row>
    <row r="39" spans="1:6" ht="15.75" thickTop="1" x14ac:dyDescent="0.3"/>
    <row r="43" spans="1:6" x14ac:dyDescent="0.3">
      <c r="C43" s="240"/>
    </row>
  </sheetData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4"/>
  <sheetViews>
    <sheetView showGridLines="0" zoomScale="80" zoomScaleNormal="80" workbookViewId="0">
      <selection activeCell="A29" sqref="A29"/>
    </sheetView>
  </sheetViews>
  <sheetFormatPr defaultColWidth="9" defaultRowHeight="15" x14ac:dyDescent="0.3"/>
  <cols>
    <col min="1" max="1" width="41" style="214" bestFit="1" customWidth="1"/>
    <col min="2" max="2" width="11.28515625" style="214" customWidth="1"/>
    <col min="3" max="8" width="16.7109375" style="241" customWidth="1"/>
    <col min="9" max="16384" width="9" style="214"/>
  </cols>
  <sheetData>
    <row r="1" spans="1:9" ht="15.75" thickBot="1" x14ac:dyDescent="0.35">
      <c r="A1" s="211" t="s">
        <v>25</v>
      </c>
      <c r="B1" s="264"/>
      <c r="C1" s="283" t="s">
        <v>35</v>
      </c>
      <c r="D1" s="283"/>
      <c r="E1" s="283"/>
      <c r="F1" s="283"/>
      <c r="G1" s="265"/>
      <c r="H1" s="265"/>
    </row>
    <row r="2" spans="1:9" ht="45.75" thickBot="1" x14ac:dyDescent="0.35">
      <c r="A2" s="211"/>
      <c r="B2" s="264" t="s">
        <v>26</v>
      </c>
      <c r="C2" s="266" t="s">
        <v>33</v>
      </c>
      <c r="D2" s="266" t="s">
        <v>334</v>
      </c>
      <c r="E2" s="266" t="s">
        <v>34</v>
      </c>
      <c r="F2" s="266" t="s">
        <v>99</v>
      </c>
      <c r="G2" s="266" t="s">
        <v>224</v>
      </c>
      <c r="H2" s="266" t="s">
        <v>36</v>
      </c>
    </row>
    <row r="3" spans="1:9" x14ac:dyDescent="0.3">
      <c r="A3" s="237"/>
      <c r="B3" s="235"/>
      <c r="C3" s="239"/>
      <c r="D3" s="239"/>
      <c r="E3" s="239"/>
      <c r="F3" s="239"/>
      <c r="G3" s="239"/>
      <c r="H3" s="239"/>
    </row>
    <row r="4" spans="1:9" x14ac:dyDescent="0.3">
      <c r="A4" s="237" t="s">
        <v>374</v>
      </c>
      <c r="B4" s="235"/>
      <c r="C4" s="267">
        <v>48560</v>
      </c>
      <c r="D4" s="267">
        <v>0</v>
      </c>
      <c r="E4" s="267">
        <v>-487838</v>
      </c>
      <c r="F4" s="267">
        <v>-439278</v>
      </c>
      <c r="G4" s="267">
        <v>-10699</v>
      </c>
      <c r="H4" s="267">
        <v>-449977</v>
      </c>
    </row>
    <row r="5" spans="1:9" x14ac:dyDescent="0.3">
      <c r="A5" s="237" t="s">
        <v>100</v>
      </c>
      <c r="B5" s="235"/>
      <c r="C5" s="268">
        <v>0</v>
      </c>
      <c r="D5" s="268">
        <v>0</v>
      </c>
      <c r="E5" s="268">
        <v>0</v>
      </c>
      <c r="F5" s="268">
        <v>0</v>
      </c>
      <c r="G5" s="268">
        <v>0</v>
      </c>
      <c r="H5" s="268">
        <v>0</v>
      </c>
      <c r="I5" s="269"/>
    </row>
    <row r="6" spans="1:9" ht="30" x14ac:dyDescent="0.3">
      <c r="A6" s="237" t="s">
        <v>375</v>
      </c>
      <c r="B6" s="235"/>
      <c r="C6" s="270">
        <v>48560</v>
      </c>
      <c r="D6" s="270">
        <v>0</v>
      </c>
      <c r="E6" s="270">
        <v>-487838</v>
      </c>
      <c r="F6" s="270">
        <v>-439278</v>
      </c>
      <c r="G6" s="270">
        <v>-10699</v>
      </c>
      <c r="H6" s="270">
        <v>-449977</v>
      </c>
      <c r="I6" s="269"/>
    </row>
    <row r="7" spans="1:9" x14ac:dyDescent="0.3">
      <c r="A7" s="211" t="s">
        <v>386</v>
      </c>
      <c r="B7" s="235"/>
      <c r="C7" s="268"/>
      <c r="D7" s="268"/>
      <c r="E7" s="268"/>
      <c r="F7" s="268"/>
      <c r="G7" s="268"/>
      <c r="H7" s="268"/>
      <c r="I7" s="269"/>
    </row>
    <row r="8" spans="1:9" x14ac:dyDescent="0.3">
      <c r="A8" s="237" t="s">
        <v>377</v>
      </c>
      <c r="B8" s="235"/>
      <c r="C8" s="268">
        <v>0</v>
      </c>
      <c r="D8" s="268">
        <v>58597.694260912598</v>
      </c>
      <c r="E8" s="268">
        <v>0</v>
      </c>
      <c r="F8" s="268">
        <v>58597.694260912598</v>
      </c>
      <c r="G8" s="268">
        <v>0</v>
      </c>
      <c r="H8" s="268">
        <v>58597.694260912598</v>
      </c>
      <c r="I8" s="269"/>
    </row>
    <row r="9" spans="1:9" x14ac:dyDescent="0.3">
      <c r="A9" s="237" t="s">
        <v>376</v>
      </c>
      <c r="B9" s="235"/>
      <c r="C9" s="268">
        <v>0</v>
      </c>
      <c r="D9" s="268">
        <v>0</v>
      </c>
      <c r="E9" s="268">
        <v>191940</v>
      </c>
      <c r="F9" s="268">
        <v>191940</v>
      </c>
      <c r="G9" s="268">
        <v>-2943</v>
      </c>
      <c r="H9" s="268">
        <v>188997</v>
      </c>
      <c r="I9" s="269"/>
    </row>
    <row r="10" spans="1:9" x14ac:dyDescent="0.3">
      <c r="A10" s="211" t="s">
        <v>379</v>
      </c>
      <c r="B10" s="235"/>
      <c r="C10" s="271">
        <v>0</v>
      </c>
      <c r="D10" s="271">
        <v>58597.694260912598</v>
      </c>
      <c r="E10" s="271">
        <v>191940</v>
      </c>
      <c r="F10" s="271">
        <v>250537.6942609126</v>
      </c>
      <c r="G10" s="271">
        <v>-2943</v>
      </c>
      <c r="H10" s="271">
        <v>247594.6942609126</v>
      </c>
      <c r="I10" s="269"/>
    </row>
    <row r="11" spans="1:9" x14ac:dyDescent="0.3">
      <c r="A11" s="211" t="s">
        <v>280</v>
      </c>
      <c r="B11" s="235"/>
      <c r="C11" s="272">
        <v>48560</v>
      </c>
      <c r="D11" s="272">
        <v>58597.694260912598</v>
      </c>
      <c r="E11" s="272">
        <v>-295898</v>
      </c>
      <c r="F11" s="272">
        <v>-188740.3057390874</v>
      </c>
      <c r="G11" s="272">
        <v>-13642</v>
      </c>
      <c r="H11" s="272">
        <v>-202382.3057390874</v>
      </c>
      <c r="I11" s="273"/>
    </row>
    <row r="12" spans="1:9" x14ac:dyDescent="0.3">
      <c r="C12" s="274"/>
      <c r="D12" s="274"/>
      <c r="E12" s="274"/>
      <c r="F12" s="274"/>
      <c r="G12" s="274"/>
      <c r="H12" s="274"/>
      <c r="I12" s="269"/>
    </row>
    <row r="13" spans="1:9" ht="30" x14ac:dyDescent="0.3">
      <c r="A13" s="211" t="s">
        <v>378</v>
      </c>
      <c r="B13" s="237"/>
      <c r="C13" s="268"/>
      <c r="D13" s="268"/>
      <c r="E13" s="268"/>
      <c r="F13" s="268"/>
      <c r="G13" s="268"/>
      <c r="H13" s="268"/>
      <c r="I13" s="269"/>
    </row>
    <row r="14" spans="1:9" x14ac:dyDescent="0.3">
      <c r="A14" s="237" t="s">
        <v>380</v>
      </c>
      <c r="B14" s="237"/>
      <c r="C14" s="268">
        <v>0</v>
      </c>
      <c r="D14" s="268">
        <v>0</v>
      </c>
      <c r="E14" s="268">
        <v>22543.09090367</v>
      </c>
      <c r="F14" s="268">
        <v>22543.09090367</v>
      </c>
      <c r="G14" s="268">
        <v>-49.10446366999998</v>
      </c>
      <c r="H14" s="268">
        <v>22493.986440000001</v>
      </c>
      <c r="I14" s="269"/>
    </row>
    <row r="15" spans="1:9" ht="30" x14ac:dyDescent="0.3">
      <c r="A15" s="211" t="s">
        <v>381</v>
      </c>
      <c r="B15" s="237"/>
      <c r="C15" s="271">
        <v>0</v>
      </c>
      <c r="D15" s="271">
        <v>0</v>
      </c>
      <c r="E15" s="271">
        <v>22543.09090367</v>
      </c>
      <c r="F15" s="271">
        <v>22543.09090367</v>
      </c>
      <c r="G15" s="271">
        <v>-49.10446366999998</v>
      </c>
      <c r="H15" s="271">
        <v>22493.986440000001</v>
      </c>
      <c r="I15" s="269"/>
    </row>
    <row r="16" spans="1:9" x14ac:dyDescent="0.3">
      <c r="A16" s="211" t="s">
        <v>382</v>
      </c>
      <c r="B16" s="237"/>
      <c r="C16" s="272">
        <v>48560</v>
      </c>
      <c r="D16" s="272">
        <v>58597.694260912598</v>
      </c>
      <c r="E16" s="272">
        <v>-273354.90909633</v>
      </c>
      <c r="F16" s="272">
        <v>-166197.2148354174</v>
      </c>
      <c r="G16" s="272">
        <v>-13691.104463670001</v>
      </c>
      <c r="H16" s="272">
        <v>-179888.31929908739</v>
      </c>
      <c r="I16" s="273"/>
    </row>
    <row r="17" spans="3:9" x14ac:dyDescent="0.3">
      <c r="C17" s="275"/>
      <c r="D17" s="275"/>
      <c r="E17" s="275"/>
      <c r="F17" s="275"/>
      <c r="G17" s="275"/>
      <c r="H17" s="275"/>
      <c r="I17" s="269"/>
    </row>
    <row r="18" spans="3:9" x14ac:dyDescent="0.3">
      <c r="C18" s="275"/>
      <c r="D18" s="275"/>
      <c r="E18" s="263"/>
      <c r="F18" s="275"/>
      <c r="G18" s="275"/>
      <c r="H18" s="275"/>
      <c r="I18" s="269"/>
    </row>
    <row r="19" spans="3:9" x14ac:dyDescent="0.3">
      <c r="C19" s="275"/>
      <c r="D19" s="275"/>
      <c r="E19" s="263"/>
      <c r="F19" s="275"/>
      <c r="G19" s="275"/>
      <c r="H19" s="275"/>
      <c r="I19" s="269"/>
    </row>
    <row r="20" spans="3:9" x14ac:dyDescent="0.3">
      <c r="C20" s="275"/>
      <c r="D20" s="275"/>
      <c r="E20" s="275"/>
      <c r="F20" s="275"/>
      <c r="G20" s="275"/>
      <c r="H20" s="275"/>
      <c r="I20" s="269"/>
    </row>
    <row r="21" spans="3:9" x14ac:dyDescent="0.3">
      <c r="C21" s="275"/>
      <c r="D21" s="275"/>
      <c r="E21" s="275"/>
      <c r="F21" s="275"/>
      <c r="G21" s="275"/>
      <c r="H21" s="275"/>
      <c r="I21" s="269"/>
    </row>
    <row r="22" spans="3:9" x14ac:dyDescent="0.3">
      <c r="C22" s="275"/>
      <c r="D22" s="275"/>
      <c r="E22" s="275"/>
      <c r="F22" s="275"/>
      <c r="G22" s="275"/>
      <c r="H22" s="275"/>
      <c r="I22" s="269"/>
    </row>
    <row r="23" spans="3:9" x14ac:dyDescent="0.3">
      <c r="C23" s="275"/>
      <c r="D23" s="275"/>
      <c r="E23" s="275"/>
      <c r="F23" s="275"/>
      <c r="G23" s="275"/>
      <c r="H23" s="275"/>
      <c r="I23" s="269"/>
    </row>
    <row r="24" spans="3:9" x14ac:dyDescent="0.3">
      <c r="C24" s="276"/>
      <c r="D24" s="276"/>
      <c r="E24" s="276"/>
      <c r="F24" s="276"/>
      <c r="G24" s="276"/>
      <c r="H24" s="276"/>
    </row>
  </sheetData>
  <mergeCells count="1">
    <mergeCell ref="C1:F1"/>
  </mergeCells>
  <pageMargins left="0.7" right="0.7" top="0.75" bottom="0.75" header="0.3" footer="0.3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zoomScale="80" zoomScaleNormal="80" workbookViewId="0">
      <selection activeCell="D6" sqref="D6"/>
    </sheetView>
  </sheetViews>
  <sheetFormatPr defaultColWidth="9" defaultRowHeight="12.75" x14ac:dyDescent="0.2"/>
  <cols>
    <col min="1" max="1" width="62.5703125" style="1" customWidth="1"/>
    <col min="2" max="3" width="11.140625" style="1" customWidth="1"/>
    <col min="4" max="4" width="12.5703125" style="1" customWidth="1"/>
    <col min="5" max="5" width="11.140625" style="1" customWidth="1"/>
    <col min="6" max="6" width="12.28515625" style="1" customWidth="1"/>
    <col min="7" max="7" width="11.140625" style="1" customWidth="1"/>
    <col min="8" max="8" width="9" style="1"/>
    <col min="9" max="9" width="12.5703125" style="2" customWidth="1"/>
    <col min="10" max="11" width="9" style="1"/>
    <col min="12" max="12" width="28" style="1" customWidth="1"/>
    <col min="13" max="13" width="9" style="1"/>
    <col min="14" max="14" width="14.140625" style="2" customWidth="1"/>
    <col min="15" max="16384" width="9" style="1"/>
  </cols>
  <sheetData>
    <row r="1" spans="1:14" x14ac:dyDescent="0.2">
      <c r="A1" s="6" t="s">
        <v>51</v>
      </c>
    </row>
    <row r="5" spans="1:14" x14ac:dyDescent="0.2">
      <c r="A5" s="7" t="s">
        <v>50</v>
      </c>
    </row>
    <row r="6" spans="1:14" ht="15.75" x14ac:dyDescent="0.25">
      <c r="A6" s="8" t="s">
        <v>234</v>
      </c>
    </row>
    <row r="7" spans="1:14" x14ac:dyDescent="0.2">
      <c r="A7" s="9" t="s">
        <v>11</v>
      </c>
    </row>
    <row r="8" spans="1:14" ht="13.15" customHeight="1" x14ac:dyDescent="0.2">
      <c r="A8" s="208" t="s">
        <v>0</v>
      </c>
      <c r="B8" s="295" t="s">
        <v>1</v>
      </c>
      <c r="C8" s="295"/>
      <c r="D8" s="295" t="s">
        <v>2</v>
      </c>
      <c r="E8" s="295"/>
      <c r="F8" s="295" t="s">
        <v>3</v>
      </c>
      <c r="G8" s="295"/>
      <c r="L8" s="1" t="s">
        <v>60</v>
      </c>
      <c r="N8" s="2">
        <f>SUM(I12:I42)</f>
        <v>1255727.8799999999</v>
      </c>
    </row>
    <row r="9" spans="1:14" ht="12.75" customHeight="1" x14ac:dyDescent="0.2">
      <c r="A9" s="296" t="s">
        <v>52</v>
      </c>
      <c r="B9" s="295" t="s">
        <v>4</v>
      </c>
      <c r="C9" s="295" t="s">
        <v>5</v>
      </c>
      <c r="D9" s="295" t="s">
        <v>4</v>
      </c>
      <c r="E9" s="295" t="s">
        <v>5</v>
      </c>
      <c r="F9" s="295" t="s">
        <v>4</v>
      </c>
      <c r="G9" s="295" t="s">
        <v>5</v>
      </c>
      <c r="L9" s="1" t="s">
        <v>61</v>
      </c>
      <c r="N9" s="2">
        <f>-N8</f>
        <v>-1255727.8799999999</v>
      </c>
    </row>
    <row r="10" spans="1:14" ht="12.75" customHeight="1" x14ac:dyDescent="0.2">
      <c r="A10" s="296"/>
      <c r="B10" s="295"/>
      <c r="C10" s="295"/>
      <c r="D10" s="295"/>
      <c r="E10" s="295"/>
      <c r="F10" s="295"/>
      <c r="G10" s="295"/>
    </row>
    <row r="11" spans="1:14" x14ac:dyDescent="0.2">
      <c r="A11" s="10">
        <v>2610</v>
      </c>
      <c r="B11" s="11"/>
      <c r="C11" s="11"/>
      <c r="D11" s="12">
        <v>64758318.859999999</v>
      </c>
      <c r="E11" s="11"/>
      <c r="F11" s="12">
        <v>64758318.859999999</v>
      </c>
      <c r="G11" s="11"/>
      <c r="L11" s="1" t="s">
        <v>84</v>
      </c>
      <c r="N11" s="2">
        <f>L51+L63</f>
        <v>2456951.84</v>
      </c>
    </row>
    <row r="12" spans="1:14" x14ac:dyDescent="0.2">
      <c r="A12" s="13" t="s">
        <v>53</v>
      </c>
      <c r="B12" s="14"/>
      <c r="C12" s="14"/>
      <c r="D12" s="15">
        <v>337500</v>
      </c>
      <c r="E12" s="14"/>
      <c r="F12" s="15">
        <v>337500</v>
      </c>
      <c r="G12" s="14"/>
      <c r="I12" s="2">
        <f t="shared" ref="I12:I20" si="0">D12</f>
        <v>337500</v>
      </c>
      <c r="L12" s="1" t="s">
        <v>242</v>
      </c>
      <c r="N12" s="2">
        <f>-N11</f>
        <v>-2456951.84</v>
      </c>
    </row>
    <row r="13" spans="1:14" x14ac:dyDescent="0.2">
      <c r="A13" s="13" t="s">
        <v>235</v>
      </c>
      <c r="B13" s="14"/>
      <c r="C13" s="14"/>
      <c r="D13" s="15">
        <v>62862007.920000002</v>
      </c>
      <c r="E13" s="14"/>
      <c r="F13" s="15">
        <v>62862007.920000002</v>
      </c>
      <c r="G13" s="14"/>
    </row>
    <row r="14" spans="1:14" x14ac:dyDescent="0.2">
      <c r="A14" s="13" t="s">
        <v>54</v>
      </c>
      <c r="B14" s="14"/>
      <c r="C14" s="14"/>
      <c r="D14" s="15">
        <v>450000</v>
      </c>
      <c r="E14" s="14"/>
      <c r="F14" s="15">
        <v>450000</v>
      </c>
      <c r="G14" s="14"/>
      <c r="I14" s="2">
        <v>1</v>
      </c>
    </row>
    <row r="15" spans="1:14" x14ac:dyDescent="0.2">
      <c r="A15" s="13" t="s">
        <v>55</v>
      </c>
      <c r="B15" s="14"/>
      <c r="C15" s="14"/>
      <c r="D15" s="15">
        <v>746400</v>
      </c>
      <c r="E15" s="14"/>
      <c r="F15" s="15">
        <v>746400</v>
      </c>
      <c r="G15" s="14"/>
    </row>
    <row r="16" spans="1:14" ht="24" x14ac:dyDescent="0.2">
      <c r="A16" s="13" t="s">
        <v>56</v>
      </c>
      <c r="B16" s="14"/>
      <c r="C16" s="14"/>
      <c r="D16" s="15">
        <v>300000</v>
      </c>
      <c r="E16" s="14"/>
      <c r="F16" s="15">
        <v>300000</v>
      </c>
      <c r="G16" s="14"/>
    </row>
    <row r="17" spans="1:9" x14ac:dyDescent="0.2">
      <c r="A17" s="13" t="s">
        <v>57</v>
      </c>
      <c r="B17" s="14"/>
      <c r="C17" s="14"/>
      <c r="D17" s="15">
        <v>3384</v>
      </c>
      <c r="E17" s="14"/>
      <c r="F17" s="15">
        <v>3384</v>
      </c>
      <c r="G17" s="14"/>
      <c r="I17" s="2">
        <f t="shared" si="0"/>
        <v>3384</v>
      </c>
    </row>
    <row r="18" spans="1:9" x14ac:dyDescent="0.2">
      <c r="A18" s="13" t="s">
        <v>58</v>
      </c>
      <c r="B18" s="14"/>
      <c r="C18" s="14"/>
      <c r="D18" s="15">
        <v>6857.7</v>
      </c>
      <c r="E18" s="14"/>
      <c r="F18" s="15">
        <v>6857.7</v>
      </c>
      <c r="G18" s="14"/>
      <c r="I18" s="2">
        <f t="shared" si="0"/>
        <v>6857.7</v>
      </c>
    </row>
    <row r="19" spans="1:9" x14ac:dyDescent="0.2">
      <c r="A19" s="13" t="s">
        <v>7</v>
      </c>
      <c r="B19" s="14"/>
      <c r="C19" s="14"/>
      <c r="D19" s="15">
        <v>41229.24</v>
      </c>
      <c r="E19" s="14"/>
      <c r="F19" s="15">
        <v>41229.24</v>
      </c>
      <c r="G19" s="14"/>
      <c r="I19" s="2">
        <f t="shared" si="0"/>
        <v>41229.24</v>
      </c>
    </row>
    <row r="20" spans="1:9" x14ac:dyDescent="0.2">
      <c r="A20" s="13" t="s">
        <v>59</v>
      </c>
      <c r="B20" s="14"/>
      <c r="C20" s="14"/>
      <c r="D20" s="15">
        <v>10940</v>
      </c>
      <c r="E20" s="14"/>
      <c r="F20" s="15">
        <v>10940</v>
      </c>
      <c r="G20" s="14"/>
      <c r="I20" s="2">
        <f t="shared" si="0"/>
        <v>10940</v>
      </c>
    </row>
    <row r="25" spans="1:9" x14ac:dyDescent="0.2">
      <c r="A25" s="7" t="s">
        <v>49</v>
      </c>
    </row>
    <row r="26" spans="1:9" ht="15.75" x14ac:dyDescent="0.25">
      <c r="A26" s="8" t="s">
        <v>234</v>
      </c>
    </row>
    <row r="27" spans="1:9" x14ac:dyDescent="0.2">
      <c r="A27" s="9" t="s">
        <v>11</v>
      </c>
    </row>
    <row r="28" spans="1:9" ht="13.15" customHeight="1" x14ac:dyDescent="0.2">
      <c r="A28" s="208" t="s">
        <v>0</v>
      </c>
      <c r="B28" s="295" t="s">
        <v>1</v>
      </c>
      <c r="C28" s="295"/>
      <c r="D28" s="295" t="s">
        <v>2</v>
      </c>
      <c r="E28" s="295"/>
      <c r="F28" s="295" t="s">
        <v>3</v>
      </c>
      <c r="G28" s="295"/>
    </row>
    <row r="29" spans="1:9" ht="12.75" customHeight="1" x14ac:dyDescent="0.2">
      <c r="A29" s="296" t="s">
        <v>52</v>
      </c>
      <c r="B29" s="295" t="s">
        <v>4</v>
      </c>
      <c r="C29" s="295" t="s">
        <v>5</v>
      </c>
      <c r="D29" s="295" t="s">
        <v>4</v>
      </c>
      <c r="E29" s="295" t="s">
        <v>5</v>
      </c>
      <c r="F29" s="295" t="s">
        <v>4</v>
      </c>
      <c r="G29" s="295" t="s">
        <v>5</v>
      </c>
    </row>
    <row r="30" spans="1:9" ht="12.75" customHeight="1" x14ac:dyDescent="0.2">
      <c r="A30" s="296"/>
      <c r="B30" s="295"/>
      <c r="C30" s="295"/>
      <c r="D30" s="295"/>
      <c r="E30" s="295"/>
      <c r="F30" s="295"/>
      <c r="G30" s="295"/>
    </row>
    <row r="31" spans="1:9" x14ac:dyDescent="0.2">
      <c r="A31" s="10">
        <v>2610</v>
      </c>
      <c r="B31" s="11"/>
      <c r="C31" s="11"/>
      <c r="D31" s="12">
        <v>9456375.9399999995</v>
      </c>
      <c r="E31" s="11"/>
      <c r="F31" s="12">
        <v>9456375.9399999995</v>
      </c>
      <c r="G31" s="11"/>
    </row>
    <row r="32" spans="1:9" x14ac:dyDescent="0.2">
      <c r="A32" s="13" t="s">
        <v>53</v>
      </c>
      <c r="B32" s="14"/>
      <c r="C32" s="14"/>
      <c r="D32" s="15">
        <v>337500</v>
      </c>
      <c r="E32" s="14"/>
      <c r="F32" s="15">
        <v>337500</v>
      </c>
      <c r="G32" s="14"/>
      <c r="I32" s="2">
        <f t="shared" ref="I32:I34" si="1">D32</f>
        <v>337500</v>
      </c>
    </row>
    <row r="33" spans="1:14" x14ac:dyDescent="0.2">
      <c r="A33" s="13" t="s">
        <v>235</v>
      </c>
      <c r="B33" s="14"/>
      <c r="C33" s="14"/>
      <c r="D33" s="15">
        <v>6840000</v>
      </c>
      <c r="E33" s="14"/>
      <c r="F33" s="15">
        <v>6840000</v>
      </c>
      <c r="G33" s="14"/>
    </row>
    <row r="34" spans="1:14" x14ac:dyDescent="0.2">
      <c r="A34" s="13" t="s">
        <v>54</v>
      </c>
      <c r="B34" s="14"/>
      <c r="C34" s="14"/>
      <c r="D34" s="15">
        <v>450000</v>
      </c>
      <c r="E34" s="14"/>
      <c r="F34" s="15">
        <v>450000</v>
      </c>
      <c r="G34" s="14"/>
      <c r="I34" s="2">
        <f t="shared" si="1"/>
        <v>450000</v>
      </c>
    </row>
    <row r="35" spans="1:14" x14ac:dyDescent="0.2">
      <c r="A35" s="13" t="s">
        <v>55</v>
      </c>
      <c r="B35" s="14"/>
      <c r="C35" s="14"/>
      <c r="D35" s="15">
        <v>560560</v>
      </c>
      <c r="E35" s="14"/>
      <c r="F35" s="15">
        <v>560560</v>
      </c>
      <c r="G35" s="14"/>
    </row>
    <row r="36" spans="1:14" ht="24" x14ac:dyDescent="0.2">
      <c r="A36" s="13" t="s">
        <v>56</v>
      </c>
      <c r="B36" s="14"/>
      <c r="C36" s="14"/>
      <c r="D36" s="15">
        <v>1200000</v>
      </c>
      <c r="E36" s="14"/>
      <c r="F36" s="15">
        <v>1200000</v>
      </c>
      <c r="G36" s="14"/>
    </row>
    <row r="37" spans="1:14" x14ac:dyDescent="0.2">
      <c r="A37" s="13" t="s">
        <v>57</v>
      </c>
      <c r="B37" s="14"/>
      <c r="C37" s="14"/>
      <c r="D37" s="15">
        <v>4349</v>
      </c>
      <c r="E37" s="14"/>
      <c r="F37" s="15">
        <v>4349</v>
      </c>
      <c r="G37" s="14"/>
      <c r="I37" s="2">
        <f t="shared" ref="I37:I40" si="2">D37</f>
        <v>4349</v>
      </c>
    </row>
    <row r="38" spans="1:14" x14ac:dyDescent="0.2">
      <c r="A38" s="13" t="s">
        <v>58</v>
      </c>
      <c r="B38" s="14"/>
      <c r="C38" s="14"/>
      <c r="D38" s="15">
        <v>6857.7</v>
      </c>
      <c r="E38" s="14"/>
      <c r="F38" s="15">
        <v>6857.7</v>
      </c>
      <c r="G38" s="14"/>
      <c r="I38" s="2">
        <f t="shared" si="2"/>
        <v>6857.7</v>
      </c>
    </row>
    <row r="39" spans="1:14" x14ac:dyDescent="0.2">
      <c r="A39" s="13" t="s">
        <v>7</v>
      </c>
      <c r="B39" s="14"/>
      <c r="C39" s="14"/>
      <c r="D39" s="15">
        <v>41229.24</v>
      </c>
      <c r="E39" s="14"/>
      <c r="F39" s="15">
        <v>41229.24</v>
      </c>
      <c r="G39" s="14"/>
      <c r="I39" s="2">
        <f t="shared" si="2"/>
        <v>41229.24</v>
      </c>
    </row>
    <row r="40" spans="1:14" x14ac:dyDescent="0.2">
      <c r="A40" s="13" t="s">
        <v>59</v>
      </c>
      <c r="B40" s="14"/>
      <c r="C40" s="14"/>
      <c r="D40" s="15">
        <v>15880</v>
      </c>
      <c r="E40" s="14"/>
      <c r="F40" s="15">
        <v>15880</v>
      </c>
      <c r="G40" s="14"/>
      <c r="I40" s="2">
        <f t="shared" si="2"/>
        <v>15880</v>
      </c>
    </row>
    <row r="44" spans="1:14" x14ac:dyDescent="0.2">
      <c r="A44" s="7" t="s">
        <v>9</v>
      </c>
    </row>
    <row r="45" spans="1:14" ht="15.75" x14ac:dyDescent="0.25">
      <c r="A45" s="8" t="s">
        <v>286</v>
      </c>
    </row>
    <row r="46" spans="1:14" x14ac:dyDescent="0.2">
      <c r="A46" s="9" t="s">
        <v>11</v>
      </c>
    </row>
    <row r="47" spans="1:14" x14ac:dyDescent="0.2">
      <c r="A47" s="9" t="s">
        <v>225</v>
      </c>
    </row>
    <row r="48" spans="1:14" x14ac:dyDescent="0.2">
      <c r="A48" s="293" t="s">
        <v>281</v>
      </c>
      <c r="B48" s="286" t="s">
        <v>282</v>
      </c>
      <c r="C48" s="286" t="s">
        <v>283</v>
      </c>
      <c r="D48" s="288" t="s">
        <v>284</v>
      </c>
      <c r="E48" s="294" t="s">
        <v>4</v>
      </c>
      <c r="F48" s="294"/>
      <c r="G48" s="294"/>
      <c r="H48" s="286" t="s">
        <v>5</v>
      </c>
      <c r="I48" s="286"/>
      <c r="J48" s="286"/>
      <c r="K48" s="286" t="s">
        <v>287</v>
      </c>
      <c r="L48" s="286"/>
      <c r="M48" s="286" t="s">
        <v>288</v>
      </c>
      <c r="N48" s="286"/>
    </row>
    <row r="49" spans="1:14" x14ac:dyDescent="0.2">
      <c r="A49" s="293"/>
      <c r="B49" s="286"/>
      <c r="C49" s="286"/>
      <c r="D49" s="288"/>
      <c r="E49" s="209" t="s">
        <v>0</v>
      </c>
      <c r="F49" s="287"/>
      <c r="G49" s="287"/>
      <c r="H49" s="210" t="s">
        <v>0</v>
      </c>
      <c r="I49" s="288"/>
      <c r="J49" s="288"/>
      <c r="K49" s="286"/>
      <c r="L49" s="286"/>
      <c r="M49" s="286"/>
      <c r="N49" s="286"/>
    </row>
    <row r="50" spans="1:14" x14ac:dyDescent="0.2">
      <c r="A50" s="289" t="s">
        <v>289</v>
      </c>
      <c r="B50" s="289"/>
      <c r="C50" s="289"/>
      <c r="D50" s="289"/>
      <c r="E50" s="290"/>
      <c r="F50" s="290"/>
      <c r="G50" s="290"/>
      <c r="H50" s="290"/>
      <c r="I50" s="290"/>
      <c r="J50" s="290"/>
      <c r="K50" s="183"/>
      <c r="L50" s="184"/>
      <c r="M50" s="185"/>
      <c r="N50" s="186">
        <v>0</v>
      </c>
    </row>
    <row r="51" spans="1:14" ht="108" x14ac:dyDescent="0.2">
      <c r="A51" s="187" t="s">
        <v>290</v>
      </c>
      <c r="B51" s="188" t="s">
        <v>291</v>
      </c>
      <c r="C51" s="188" t="s">
        <v>292</v>
      </c>
      <c r="D51" s="188" t="s">
        <v>293</v>
      </c>
      <c r="E51" s="189">
        <v>7210</v>
      </c>
      <c r="F51" s="284">
        <v>1429000</v>
      </c>
      <c r="G51" s="284"/>
      <c r="H51" s="189">
        <v>3310</v>
      </c>
      <c r="I51" s="285" t="s">
        <v>232</v>
      </c>
      <c r="J51" s="285"/>
      <c r="K51" s="190" t="s">
        <v>250</v>
      </c>
      <c r="L51" s="191">
        <v>1429000</v>
      </c>
      <c r="M51" s="192"/>
      <c r="N51" s="193"/>
    </row>
    <row r="52" spans="1:14" x14ac:dyDescent="0.2">
      <c r="A52" s="289" t="s">
        <v>294</v>
      </c>
      <c r="B52" s="289"/>
      <c r="C52" s="289"/>
      <c r="D52" s="289"/>
      <c r="E52" s="291">
        <v>1429000</v>
      </c>
      <c r="F52" s="291"/>
      <c r="G52" s="291"/>
      <c r="H52" s="292">
        <v>0</v>
      </c>
      <c r="I52" s="292"/>
      <c r="J52" s="292"/>
      <c r="K52" s="183" t="s">
        <v>250</v>
      </c>
      <c r="L52" s="194">
        <v>1429000</v>
      </c>
      <c r="M52" s="185"/>
      <c r="N52" s="186">
        <v>0</v>
      </c>
    </row>
    <row r="56" spans="1:14" ht="15.75" x14ac:dyDescent="0.25">
      <c r="A56" s="8" t="s">
        <v>285</v>
      </c>
    </row>
    <row r="57" spans="1:14" ht="15.75" x14ac:dyDescent="0.25">
      <c r="A57" s="8" t="s">
        <v>298</v>
      </c>
    </row>
    <row r="58" spans="1:14" x14ac:dyDescent="0.2">
      <c r="A58" s="9" t="s">
        <v>11</v>
      </c>
    </row>
    <row r="59" spans="1:14" x14ac:dyDescent="0.2">
      <c r="A59" s="9" t="s">
        <v>225</v>
      </c>
    </row>
    <row r="60" spans="1:14" x14ac:dyDescent="0.2">
      <c r="A60" s="293" t="s">
        <v>281</v>
      </c>
      <c r="B60" s="286" t="s">
        <v>282</v>
      </c>
      <c r="C60" s="286" t="s">
        <v>283</v>
      </c>
      <c r="D60" s="288" t="s">
        <v>284</v>
      </c>
      <c r="E60" s="294" t="s">
        <v>4</v>
      </c>
      <c r="F60" s="294"/>
      <c r="G60" s="294"/>
      <c r="H60" s="286" t="s">
        <v>5</v>
      </c>
      <c r="I60" s="286"/>
      <c r="J60" s="286"/>
      <c r="K60" s="286" t="s">
        <v>287</v>
      </c>
      <c r="L60" s="286"/>
      <c r="M60" s="286" t="s">
        <v>288</v>
      </c>
      <c r="N60" s="286"/>
    </row>
    <row r="61" spans="1:14" x14ac:dyDescent="0.2">
      <c r="A61" s="293"/>
      <c r="B61" s="286"/>
      <c r="C61" s="286"/>
      <c r="D61" s="288"/>
      <c r="E61" s="209" t="s">
        <v>0</v>
      </c>
      <c r="F61" s="287"/>
      <c r="G61" s="287"/>
      <c r="H61" s="210" t="s">
        <v>0</v>
      </c>
      <c r="I61" s="288"/>
      <c r="J61" s="288"/>
      <c r="K61" s="286"/>
      <c r="L61" s="286"/>
      <c r="M61" s="286"/>
      <c r="N61" s="286"/>
    </row>
    <row r="62" spans="1:14" x14ac:dyDescent="0.2">
      <c r="A62" s="289" t="s">
        <v>289</v>
      </c>
      <c r="B62" s="289"/>
      <c r="C62" s="289"/>
      <c r="D62" s="289"/>
      <c r="E62" s="290"/>
      <c r="F62" s="290"/>
      <c r="G62" s="290"/>
      <c r="H62" s="290"/>
      <c r="I62" s="290"/>
      <c r="J62" s="290"/>
      <c r="K62" s="183"/>
      <c r="L62" s="184"/>
      <c r="M62" s="185"/>
      <c r="N62" s="186">
        <v>0</v>
      </c>
    </row>
    <row r="63" spans="1:14" ht="108" x14ac:dyDescent="0.2">
      <c r="A63" s="187" t="s">
        <v>299</v>
      </c>
      <c r="B63" s="188" t="s">
        <v>300</v>
      </c>
      <c r="C63" s="188" t="s">
        <v>295</v>
      </c>
      <c r="D63" s="188" t="s">
        <v>301</v>
      </c>
      <c r="E63" s="189">
        <v>7210</v>
      </c>
      <c r="F63" s="284">
        <v>797951.84</v>
      </c>
      <c r="G63" s="284"/>
      <c r="H63" s="189">
        <v>3310</v>
      </c>
      <c r="I63" s="285" t="s">
        <v>232</v>
      </c>
      <c r="J63" s="285"/>
      <c r="K63" s="190" t="s">
        <v>250</v>
      </c>
      <c r="L63" s="191">
        <v>1027951.84</v>
      </c>
      <c r="M63" s="192"/>
      <c r="N63" s="193"/>
    </row>
  </sheetData>
  <mergeCells count="51">
    <mergeCell ref="B8:C8"/>
    <mergeCell ref="D8:E8"/>
    <mergeCell ref="F8:G8"/>
    <mergeCell ref="A9:A10"/>
    <mergeCell ref="B9:B10"/>
    <mergeCell ref="C9:C10"/>
    <mergeCell ref="D9:D10"/>
    <mergeCell ref="E9:E10"/>
    <mergeCell ref="F9:F10"/>
    <mergeCell ref="G9:G10"/>
    <mergeCell ref="B28:C28"/>
    <mergeCell ref="D28:E28"/>
    <mergeCell ref="F28:G28"/>
    <mergeCell ref="A29:A30"/>
    <mergeCell ref="B29:B30"/>
    <mergeCell ref="C29:C30"/>
    <mergeCell ref="D29:D30"/>
    <mergeCell ref="E29:E30"/>
    <mergeCell ref="F29:F30"/>
    <mergeCell ref="G29:G30"/>
    <mergeCell ref="K48:L49"/>
    <mergeCell ref="M48:N49"/>
    <mergeCell ref="F49:G49"/>
    <mergeCell ref="I49:J49"/>
    <mergeCell ref="A50:D50"/>
    <mergeCell ref="E50:J50"/>
    <mergeCell ref="A48:A49"/>
    <mergeCell ref="B48:B49"/>
    <mergeCell ref="C48:C49"/>
    <mergeCell ref="D48:D49"/>
    <mergeCell ref="E48:G48"/>
    <mergeCell ref="H48:J48"/>
    <mergeCell ref="A62:D62"/>
    <mergeCell ref="E62:J62"/>
    <mergeCell ref="F51:G51"/>
    <mergeCell ref="I51:J51"/>
    <mergeCell ref="A52:D52"/>
    <mergeCell ref="E52:G52"/>
    <mergeCell ref="H52:J52"/>
    <mergeCell ref="A60:A61"/>
    <mergeCell ref="B60:B61"/>
    <mergeCell ref="C60:C61"/>
    <mergeCell ref="D60:D61"/>
    <mergeCell ref="E60:G60"/>
    <mergeCell ref="F63:G63"/>
    <mergeCell ref="I63:J63"/>
    <mergeCell ref="H60:J60"/>
    <mergeCell ref="K60:L61"/>
    <mergeCell ref="M60:N61"/>
    <mergeCell ref="F61:G61"/>
    <mergeCell ref="I61:J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7"/>
  <sheetViews>
    <sheetView zoomScale="80" zoomScaleNormal="80" workbookViewId="0">
      <selection activeCell="D6" sqref="D6"/>
    </sheetView>
  </sheetViews>
  <sheetFormatPr defaultColWidth="9" defaultRowHeight="12.75" x14ac:dyDescent="0.2"/>
  <cols>
    <col min="1" max="1" width="91.140625" style="1" bestFit="1" customWidth="1"/>
    <col min="2" max="2" width="15" style="2" bestFit="1" customWidth="1"/>
    <col min="3" max="3" width="7" style="2" bestFit="1" customWidth="1"/>
    <col min="4" max="4" width="9.85546875" style="2" bestFit="1" customWidth="1"/>
    <col min="5" max="5" width="12.28515625" style="2" bestFit="1" customWidth="1"/>
    <col min="6" max="6" width="15" style="2" bestFit="1" customWidth="1"/>
    <col min="7" max="7" width="7" style="2" bestFit="1" customWidth="1"/>
    <col min="8" max="8" width="7" style="1" bestFit="1" customWidth="1"/>
    <col min="9" max="10" width="9" style="1"/>
    <col min="11" max="11" width="43.85546875" style="1" bestFit="1" customWidth="1"/>
    <col min="12" max="12" width="15.140625" style="2" bestFit="1" customWidth="1"/>
    <col min="13" max="16384" width="9" style="1"/>
  </cols>
  <sheetData>
    <row r="1" spans="1:11" x14ac:dyDescent="0.2">
      <c r="A1" s="6" t="s">
        <v>230</v>
      </c>
    </row>
    <row r="4" spans="1:11" x14ac:dyDescent="0.2">
      <c r="A4" s="16" t="s">
        <v>9</v>
      </c>
    </row>
    <row r="5" spans="1:11" ht="15.75" x14ac:dyDescent="0.25">
      <c r="A5" s="17" t="s">
        <v>255</v>
      </c>
    </row>
    <row r="6" spans="1:11" x14ac:dyDescent="0.2">
      <c r="A6" s="153" t="s">
        <v>11</v>
      </c>
    </row>
    <row r="7" spans="1:11" x14ac:dyDescent="0.2">
      <c r="A7" s="18" t="s">
        <v>0</v>
      </c>
      <c r="B7" s="297" t="s">
        <v>1</v>
      </c>
      <c r="C7" s="297"/>
      <c r="D7" s="297" t="s">
        <v>2</v>
      </c>
      <c r="E7" s="297"/>
      <c r="F7" s="297" t="s">
        <v>3</v>
      </c>
      <c r="G7" s="297"/>
      <c r="H7" s="27"/>
    </row>
    <row r="8" spans="1:11" x14ac:dyDescent="0.2">
      <c r="A8" s="18" t="s">
        <v>12</v>
      </c>
      <c r="B8" s="297" t="s">
        <v>4</v>
      </c>
      <c r="C8" s="297" t="s">
        <v>5</v>
      </c>
      <c r="D8" s="297" t="s">
        <v>4</v>
      </c>
      <c r="E8" s="297" t="s">
        <v>5</v>
      </c>
      <c r="F8" s="297" t="s">
        <v>4</v>
      </c>
      <c r="G8" s="297" t="s">
        <v>5</v>
      </c>
      <c r="H8" s="27"/>
      <c r="K8" s="1" t="s">
        <v>64</v>
      </c>
    </row>
    <row r="9" spans="1:11" x14ac:dyDescent="0.2">
      <c r="A9" s="18" t="s">
        <v>13</v>
      </c>
      <c r="B9" s="297"/>
      <c r="C9" s="297"/>
      <c r="D9" s="297"/>
      <c r="E9" s="297"/>
      <c r="F9" s="297"/>
      <c r="G9" s="297"/>
      <c r="H9" s="27"/>
      <c r="K9" s="1" t="s">
        <v>231</v>
      </c>
    </row>
    <row r="10" spans="1:11" x14ac:dyDescent="0.2">
      <c r="A10" s="18" t="s">
        <v>14</v>
      </c>
      <c r="B10" s="297"/>
      <c r="C10" s="297"/>
      <c r="D10" s="297"/>
      <c r="E10" s="297"/>
      <c r="F10" s="297"/>
      <c r="G10" s="297"/>
      <c r="H10" s="27"/>
    </row>
    <row r="11" spans="1:11" x14ac:dyDescent="0.2">
      <c r="A11" s="81">
        <v>1610</v>
      </c>
      <c r="B11" s="19">
        <v>1015690613</v>
      </c>
      <c r="C11" s="20"/>
      <c r="D11" s="19">
        <v>41059630</v>
      </c>
      <c r="E11" s="19">
        <v>13244787</v>
      </c>
      <c r="F11" s="19">
        <v>1043505456</v>
      </c>
      <c r="G11" s="20"/>
      <c r="H11" s="27"/>
    </row>
    <row r="12" spans="1:11" x14ac:dyDescent="0.2">
      <c r="A12" s="82" t="s">
        <v>10</v>
      </c>
      <c r="B12" s="21">
        <v>1015690613</v>
      </c>
      <c r="C12" s="22"/>
      <c r="D12" s="21">
        <v>41059630</v>
      </c>
      <c r="E12" s="21">
        <v>13244787</v>
      </c>
      <c r="F12" s="21">
        <v>1043505456</v>
      </c>
      <c r="G12" s="22"/>
      <c r="H12" s="27"/>
    </row>
    <row r="13" spans="1:11" x14ac:dyDescent="0.2">
      <c r="A13" s="83" t="s">
        <v>130</v>
      </c>
      <c r="B13" s="24">
        <v>45000000</v>
      </c>
      <c r="C13" s="23"/>
      <c r="D13" s="23"/>
      <c r="E13" s="23"/>
      <c r="F13" s="24">
        <v>45000000</v>
      </c>
      <c r="G13" s="23"/>
      <c r="H13" s="27"/>
    </row>
    <row r="14" spans="1:11" x14ac:dyDescent="0.2">
      <c r="A14" s="80" t="s">
        <v>20</v>
      </c>
      <c r="B14" s="26">
        <v>45000000</v>
      </c>
      <c r="C14" s="25"/>
      <c r="D14" s="25"/>
      <c r="E14" s="25"/>
      <c r="F14" s="26">
        <v>45000000</v>
      </c>
      <c r="G14" s="25"/>
      <c r="H14" s="27"/>
    </row>
    <row r="15" spans="1:11" x14ac:dyDescent="0.2">
      <c r="A15" s="83" t="s">
        <v>131</v>
      </c>
      <c r="B15" s="23"/>
      <c r="C15" s="23"/>
      <c r="D15" s="24">
        <v>44174</v>
      </c>
      <c r="E15" s="24">
        <v>44174</v>
      </c>
      <c r="F15" s="23"/>
      <c r="G15" s="23"/>
      <c r="H15" s="27"/>
    </row>
    <row r="16" spans="1:11" x14ac:dyDescent="0.2">
      <c r="A16" s="80" t="s">
        <v>20</v>
      </c>
      <c r="B16" s="25"/>
      <c r="C16" s="25"/>
      <c r="D16" s="26">
        <v>44174</v>
      </c>
      <c r="E16" s="26">
        <v>44174</v>
      </c>
      <c r="F16" s="25"/>
      <c r="G16" s="25"/>
      <c r="H16" s="27"/>
    </row>
    <row r="17" spans="1:8" x14ac:dyDescent="0.2">
      <c r="A17" s="83" t="s">
        <v>132</v>
      </c>
      <c r="B17" s="24">
        <v>970463000</v>
      </c>
      <c r="C17" s="23"/>
      <c r="D17" s="24">
        <v>40370000</v>
      </c>
      <c r="E17" s="24">
        <v>13198000</v>
      </c>
      <c r="F17" s="24">
        <v>997635000</v>
      </c>
      <c r="G17" s="23"/>
      <c r="H17" s="27"/>
    </row>
    <row r="18" spans="1:8" x14ac:dyDescent="0.2">
      <c r="A18" s="80" t="s">
        <v>133</v>
      </c>
      <c r="B18" s="26">
        <v>970463000</v>
      </c>
      <c r="C18" s="25"/>
      <c r="D18" s="26">
        <v>40370000</v>
      </c>
      <c r="E18" s="26">
        <v>13198000</v>
      </c>
      <c r="F18" s="26">
        <v>997635000</v>
      </c>
      <c r="G18" s="25"/>
      <c r="H18" s="27"/>
    </row>
    <row r="19" spans="1:8" x14ac:dyDescent="0.2">
      <c r="A19" s="83" t="s">
        <v>134</v>
      </c>
      <c r="B19" s="24">
        <v>225000</v>
      </c>
      <c r="C19" s="23"/>
      <c r="D19" s="23"/>
      <c r="E19" s="23"/>
      <c r="F19" s="24">
        <v>225000</v>
      </c>
      <c r="G19" s="23"/>
      <c r="H19" s="27"/>
    </row>
    <row r="20" spans="1:8" x14ac:dyDescent="0.2">
      <c r="A20" s="80" t="s">
        <v>135</v>
      </c>
      <c r="B20" s="26">
        <v>225000</v>
      </c>
      <c r="C20" s="25"/>
      <c r="D20" s="25"/>
      <c r="E20" s="25"/>
      <c r="F20" s="26">
        <v>225000</v>
      </c>
      <c r="G20" s="25"/>
      <c r="H20" s="27"/>
    </row>
    <row r="21" spans="1:8" x14ac:dyDescent="0.2">
      <c r="A21" s="83" t="s">
        <v>136</v>
      </c>
      <c r="B21" s="23"/>
      <c r="C21" s="23"/>
      <c r="D21" s="24">
        <v>645456</v>
      </c>
      <c r="E21" s="23"/>
      <c r="F21" s="24">
        <v>645456</v>
      </c>
      <c r="G21" s="23"/>
      <c r="H21" s="27"/>
    </row>
    <row r="22" spans="1:8" x14ac:dyDescent="0.2">
      <c r="A22" s="80" t="s">
        <v>137</v>
      </c>
      <c r="B22" s="25"/>
      <c r="C22" s="25"/>
      <c r="D22" s="26">
        <v>645456</v>
      </c>
      <c r="E22" s="25"/>
      <c r="F22" s="26">
        <v>645456</v>
      </c>
      <c r="G22" s="25"/>
      <c r="H22" s="27"/>
    </row>
    <row r="23" spans="1:8" x14ac:dyDescent="0.2">
      <c r="A23" s="83" t="s">
        <v>138</v>
      </c>
      <c r="B23" s="24">
        <v>2613</v>
      </c>
      <c r="C23" s="23"/>
      <c r="D23" s="23"/>
      <c r="E23" s="24">
        <v>2613</v>
      </c>
      <c r="F23" s="23"/>
      <c r="G23" s="23"/>
      <c r="H23" s="27"/>
    </row>
    <row r="24" spans="1:8" x14ac:dyDescent="0.2">
      <c r="A24" s="80" t="s">
        <v>20</v>
      </c>
      <c r="B24" s="26">
        <v>2613</v>
      </c>
      <c r="C24" s="25"/>
      <c r="D24" s="25"/>
      <c r="E24" s="26">
        <v>2613</v>
      </c>
      <c r="F24" s="25"/>
      <c r="G24" s="25"/>
      <c r="H24" s="27"/>
    </row>
    <row r="25" spans="1:8" x14ac:dyDescent="0.2">
      <c r="A25" s="27"/>
      <c r="B25" s="27"/>
      <c r="C25" s="27"/>
      <c r="D25" s="27"/>
      <c r="E25" s="27"/>
      <c r="F25" s="27"/>
      <c r="G25" s="27"/>
      <c r="H25" s="27"/>
    </row>
    <row r="26" spans="1:8" x14ac:dyDescent="0.2">
      <c r="A26" s="27"/>
      <c r="B26" s="27"/>
      <c r="C26" s="27"/>
      <c r="D26" s="27"/>
      <c r="E26" s="27"/>
      <c r="F26" s="27"/>
      <c r="G26" s="27"/>
      <c r="H26" s="27"/>
    </row>
    <row r="27" spans="1:8" x14ac:dyDescent="0.2">
      <c r="A27" s="27"/>
      <c r="B27" s="27"/>
      <c r="C27" s="27"/>
      <c r="D27" s="27"/>
      <c r="E27" s="27"/>
      <c r="F27" s="27"/>
      <c r="G27" s="27"/>
      <c r="H27" s="27"/>
    </row>
    <row r="28" spans="1:8" x14ac:dyDescent="0.2">
      <c r="A28" s="27"/>
      <c r="B28" s="27"/>
      <c r="C28" s="27"/>
      <c r="D28" s="27"/>
      <c r="E28" s="27"/>
      <c r="F28" s="27"/>
      <c r="G28" s="27"/>
      <c r="H28" s="27"/>
    </row>
    <row r="29" spans="1:8" x14ac:dyDescent="0.2">
      <c r="A29" s="27"/>
      <c r="B29" s="27"/>
      <c r="C29" s="27"/>
      <c r="D29" s="27"/>
      <c r="E29" s="27"/>
      <c r="F29" s="27"/>
      <c r="G29" s="27"/>
      <c r="H29" s="27"/>
    </row>
    <row r="30" spans="1:8" x14ac:dyDescent="0.2">
      <c r="A30" s="27"/>
      <c r="B30" s="27"/>
      <c r="C30" s="27"/>
      <c r="D30" s="27"/>
      <c r="E30" s="27"/>
      <c r="F30" s="27"/>
      <c r="G30" s="27"/>
      <c r="H30" s="27"/>
    </row>
    <row r="31" spans="1:8" x14ac:dyDescent="0.2">
      <c r="A31" s="27"/>
      <c r="B31" s="27"/>
      <c r="C31" s="27"/>
      <c r="D31" s="27"/>
      <c r="E31" s="27"/>
      <c r="F31" s="27"/>
      <c r="G31" s="27"/>
      <c r="H31" s="27"/>
    </row>
    <row r="32" spans="1:8" x14ac:dyDescent="0.2">
      <c r="A32" s="27"/>
      <c r="B32" s="27"/>
      <c r="C32" s="27"/>
      <c r="D32" s="27"/>
      <c r="E32" s="27"/>
      <c r="F32" s="27"/>
      <c r="G32" s="27"/>
      <c r="H32" s="27"/>
    </row>
    <row r="33" spans="1:8" x14ac:dyDescent="0.2">
      <c r="A33" s="27"/>
      <c r="B33" s="27"/>
      <c r="C33" s="27"/>
      <c r="D33" s="27"/>
      <c r="E33" s="27"/>
      <c r="F33" s="27"/>
      <c r="G33" s="27"/>
      <c r="H33" s="27"/>
    </row>
    <row r="34" spans="1:8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A35" s="27"/>
      <c r="B35" s="27"/>
      <c r="C35" s="27"/>
      <c r="D35" s="27"/>
      <c r="E35" s="27"/>
      <c r="F35" s="27"/>
      <c r="G35" s="27"/>
      <c r="H35" s="27"/>
    </row>
    <row r="36" spans="1:8" x14ac:dyDescent="0.2">
      <c r="A36" s="27"/>
      <c r="B36" s="27"/>
      <c r="C36" s="27"/>
      <c r="D36" s="27"/>
      <c r="E36" s="27"/>
      <c r="F36" s="27"/>
      <c r="G36" s="27"/>
      <c r="H36" s="27"/>
    </row>
    <row r="37" spans="1:8" x14ac:dyDescent="0.2">
      <c r="A37" s="27"/>
      <c r="B37" s="27"/>
      <c r="C37" s="27"/>
      <c r="D37" s="27"/>
      <c r="E37" s="27"/>
      <c r="F37" s="27"/>
      <c r="G37" s="27"/>
      <c r="H37" s="27"/>
    </row>
    <row r="38" spans="1:8" x14ac:dyDescent="0.2">
      <c r="A38" s="27"/>
      <c r="B38" s="27"/>
      <c r="C38" s="27"/>
      <c r="D38" s="27"/>
      <c r="E38" s="27"/>
      <c r="F38" s="27"/>
      <c r="G38" s="27"/>
      <c r="H38" s="27"/>
    </row>
    <row r="39" spans="1:8" x14ac:dyDescent="0.2">
      <c r="A39" s="27"/>
      <c r="B39" s="27"/>
      <c r="C39" s="27"/>
      <c r="D39" s="27"/>
      <c r="E39" s="27"/>
      <c r="F39" s="27"/>
      <c r="G39" s="27"/>
      <c r="H39" s="27"/>
    </row>
    <row r="40" spans="1:8" x14ac:dyDescent="0.2">
      <c r="A40" s="27"/>
      <c r="B40" s="27"/>
      <c r="C40" s="27"/>
      <c r="D40" s="27"/>
      <c r="E40" s="27"/>
      <c r="F40" s="27"/>
      <c r="G40" s="27"/>
      <c r="H40" s="27"/>
    </row>
    <row r="41" spans="1:8" x14ac:dyDescent="0.2">
      <c r="A41" s="27"/>
      <c r="B41" s="27"/>
      <c r="C41" s="27"/>
      <c r="D41" s="27"/>
      <c r="E41" s="27"/>
      <c r="F41" s="27"/>
      <c r="G41" s="27"/>
      <c r="H41" s="27"/>
    </row>
    <row r="42" spans="1:8" x14ac:dyDescent="0.2">
      <c r="A42" s="27"/>
      <c r="B42" s="27"/>
      <c r="C42" s="27"/>
      <c r="D42" s="27"/>
      <c r="E42" s="27"/>
      <c r="F42" s="27"/>
      <c r="G42" s="27"/>
      <c r="H42" s="27"/>
    </row>
    <row r="43" spans="1:8" x14ac:dyDescent="0.2">
      <c r="A43" s="27"/>
      <c r="B43" s="27"/>
      <c r="C43" s="27"/>
      <c r="D43" s="27"/>
      <c r="E43" s="27"/>
      <c r="F43" s="27"/>
      <c r="G43" s="27"/>
      <c r="H43" s="27"/>
    </row>
    <row r="44" spans="1:8" x14ac:dyDescent="0.2">
      <c r="A44" s="27"/>
      <c r="B44" s="27"/>
      <c r="C44" s="27"/>
      <c r="D44" s="27"/>
      <c r="E44" s="27"/>
      <c r="F44" s="27"/>
      <c r="G44" s="27"/>
      <c r="H44" s="27"/>
    </row>
    <row r="45" spans="1:8" x14ac:dyDescent="0.2">
      <c r="A45" s="27"/>
      <c r="B45" s="27"/>
      <c r="C45" s="27"/>
      <c r="D45" s="27"/>
      <c r="E45" s="27"/>
      <c r="F45" s="27"/>
      <c r="G45" s="27"/>
      <c r="H45" s="27"/>
    </row>
    <row r="46" spans="1:8" x14ac:dyDescent="0.2">
      <c r="A46" s="27"/>
      <c r="B46" s="27"/>
      <c r="C46" s="27"/>
      <c r="D46" s="27"/>
      <c r="E46" s="27"/>
      <c r="F46" s="27"/>
      <c r="G46" s="27"/>
      <c r="H46" s="27"/>
    </row>
    <row r="47" spans="1:8" x14ac:dyDescent="0.2">
      <c r="A47" s="27"/>
      <c r="B47" s="27"/>
      <c r="C47" s="27"/>
      <c r="D47" s="27"/>
      <c r="E47" s="27"/>
      <c r="F47" s="27"/>
      <c r="G47" s="27"/>
      <c r="H47" s="27"/>
    </row>
  </sheetData>
  <sortState ref="A8:F492">
    <sortCondition descending="1" ref="F7"/>
  </sortState>
  <mergeCells count="9">
    <mergeCell ref="B7:C7"/>
    <mergeCell ref="D7:E7"/>
    <mergeCell ref="F7:G7"/>
    <mergeCell ref="B8:B10"/>
    <mergeCell ref="C8:C10"/>
    <mergeCell ref="D8:D10"/>
    <mergeCell ref="E8:E10"/>
    <mergeCell ref="F8:F10"/>
    <mergeCell ref="G8:G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80" zoomScaleNormal="80" workbookViewId="0">
      <selection activeCell="D6" sqref="D6"/>
    </sheetView>
  </sheetViews>
  <sheetFormatPr defaultColWidth="9" defaultRowHeight="12.75" x14ac:dyDescent="0.2"/>
  <cols>
    <col min="1" max="1" width="91.140625" style="1" bestFit="1" customWidth="1"/>
    <col min="2" max="2" width="11.28515625" style="1" bestFit="1" customWidth="1"/>
    <col min="3" max="3" width="7" style="1" bestFit="1" customWidth="1"/>
    <col min="4" max="4" width="6" style="1" bestFit="1" customWidth="1"/>
    <col min="5" max="5" width="7" style="1" bestFit="1" customWidth="1"/>
    <col min="6" max="6" width="11.28515625" style="1" bestFit="1" customWidth="1"/>
    <col min="7" max="7" width="7" style="1" bestFit="1" customWidth="1"/>
    <col min="8" max="9" width="9" style="1"/>
    <col min="10" max="10" width="50.140625" style="1" bestFit="1" customWidth="1"/>
    <col min="11" max="11" width="14.140625" style="2" bestFit="1" customWidth="1"/>
    <col min="12" max="16384" width="9" style="1"/>
  </cols>
  <sheetData>
    <row r="1" spans="1:11" x14ac:dyDescent="0.2">
      <c r="A1" s="6" t="s">
        <v>66</v>
      </c>
    </row>
    <row r="6" spans="1:11" x14ac:dyDescent="0.2">
      <c r="A6" s="28" t="s">
        <v>9</v>
      </c>
    </row>
    <row r="7" spans="1:11" ht="15.75" x14ac:dyDescent="0.25">
      <c r="A7" s="29" t="s">
        <v>256</v>
      </c>
    </row>
    <row r="8" spans="1:11" x14ac:dyDescent="0.2">
      <c r="A8" s="30" t="s">
        <v>11</v>
      </c>
      <c r="J8" s="1" t="s">
        <v>72</v>
      </c>
      <c r="K8" s="2">
        <f>-K9</f>
        <v>1022500</v>
      </c>
    </row>
    <row r="9" spans="1:11" x14ac:dyDescent="0.2">
      <c r="A9" s="31" t="s">
        <v>0</v>
      </c>
      <c r="B9" s="298" t="s">
        <v>1</v>
      </c>
      <c r="C9" s="298"/>
      <c r="D9" s="298" t="s">
        <v>2</v>
      </c>
      <c r="E9" s="298"/>
      <c r="F9" s="298" t="s">
        <v>3</v>
      </c>
      <c r="G9" s="298"/>
      <c r="J9" s="1" t="s">
        <v>71</v>
      </c>
      <c r="K9" s="2">
        <f>-F13</f>
        <v>-1022500</v>
      </c>
    </row>
    <row r="10" spans="1:11" x14ac:dyDescent="0.2">
      <c r="A10" s="31" t="s">
        <v>12</v>
      </c>
      <c r="B10" s="298" t="s">
        <v>4</v>
      </c>
      <c r="C10" s="298" t="s">
        <v>5</v>
      </c>
      <c r="D10" s="298" t="s">
        <v>4</v>
      </c>
      <c r="E10" s="298" t="s">
        <v>5</v>
      </c>
      <c r="F10" s="298" t="s">
        <v>4</v>
      </c>
      <c r="G10" s="298" t="s">
        <v>5</v>
      </c>
    </row>
    <row r="11" spans="1:11" x14ac:dyDescent="0.2">
      <c r="A11" s="31" t="s">
        <v>13</v>
      </c>
      <c r="B11" s="298"/>
      <c r="C11" s="298"/>
      <c r="D11" s="298"/>
      <c r="E11" s="298"/>
      <c r="F11" s="298"/>
      <c r="G11" s="298"/>
    </row>
    <row r="12" spans="1:11" x14ac:dyDescent="0.2">
      <c r="A12" s="31" t="s">
        <v>14</v>
      </c>
      <c r="B12" s="298"/>
      <c r="C12" s="298"/>
      <c r="D12" s="298"/>
      <c r="E12" s="298"/>
      <c r="F12" s="298"/>
      <c r="G12" s="298"/>
    </row>
    <row r="13" spans="1:11" x14ac:dyDescent="0.2">
      <c r="A13" s="32">
        <v>2210</v>
      </c>
      <c r="B13" s="33">
        <v>1022500</v>
      </c>
      <c r="C13" s="34"/>
      <c r="D13" s="34"/>
      <c r="E13" s="34"/>
      <c r="F13" s="33">
        <v>1022500</v>
      </c>
      <c r="G13" s="34"/>
    </row>
    <row r="14" spans="1:11" x14ac:dyDescent="0.2">
      <c r="A14" s="35" t="s">
        <v>67</v>
      </c>
      <c r="B14" s="36">
        <v>1022500</v>
      </c>
      <c r="C14" s="37"/>
      <c r="D14" s="37"/>
      <c r="E14" s="37"/>
      <c r="F14" s="36">
        <v>1022500</v>
      </c>
      <c r="G14" s="37"/>
    </row>
    <row r="15" spans="1:11" x14ac:dyDescent="0.2">
      <c r="A15" s="38" t="s">
        <v>68</v>
      </c>
      <c r="B15" s="39">
        <v>1022500</v>
      </c>
      <c r="C15" s="40"/>
      <c r="D15" s="40"/>
      <c r="E15" s="40"/>
      <c r="F15" s="39">
        <v>1022500</v>
      </c>
      <c r="G15" s="40"/>
    </row>
    <row r="16" spans="1:11" x14ac:dyDescent="0.2">
      <c r="A16" s="41" t="s">
        <v>69</v>
      </c>
      <c r="B16" s="42">
        <v>10225</v>
      </c>
      <c r="C16" s="43"/>
      <c r="D16" s="43"/>
      <c r="E16" s="43"/>
      <c r="F16" s="42">
        <v>10225</v>
      </c>
      <c r="G16" s="43"/>
    </row>
    <row r="17" spans="1:7" x14ac:dyDescent="0.2">
      <c r="A17" s="41" t="s">
        <v>70</v>
      </c>
      <c r="B17" s="42">
        <v>1012275</v>
      </c>
      <c r="C17" s="43"/>
      <c r="D17" s="43"/>
      <c r="E17" s="43"/>
      <c r="F17" s="42">
        <v>1012275</v>
      </c>
      <c r="G17" s="43"/>
    </row>
  </sheetData>
  <mergeCells count="9">
    <mergeCell ref="B9:C9"/>
    <mergeCell ref="D9:E9"/>
    <mergeCell ref="F9:G9"/>
    <mergeCell ref="B10:B12"/>
    <mergeCell ref="C10:C12"/>
    <mergeCell ref="D10:D12"/>
    <mergeCell ref="E10:E12"/>
    <mergeCell ref="F10:F12"/>
    <mergeCell ref="G10:G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zoomScale="80" zoomScaleNormal="80" workbookViewId="0">
      <selection activeCell="D6" sqref="D6"/>
    </sheetView>
  </sheetViews>
  <sheetFormatPr defaultColWidth="9" defaultRowHeight="12.75" x14ac:dyDescent="0.2"/>
  <cols>
    <col min="1" max="1" width="28.140625" style="1" bestFit="1" customWidth="1"/>
    <col min="2" max="2" width="17.85546875" style="1" customWidth="1"/>
    <col min="3" max="16" width="9" style="1"/>
    <col min="17" max="17" width="28.140625" style="1" bestFit="1" customWidth="1"/>
    <col min="18" max="18" width="12.5703125" style="2" bestFit="1" customWidth="1"/>
    <col min="19" max="16384" width="9" style="1"/>
  </cols>
  <sheetData>
    <row r="1" spans="1:2" x14ac:dyDescent="0.2">
      <c r="A1" s="6" t="s">
        <v>73</v>
      </c>
    </row>
    <row r="5" spans="1:2" x14ac:dyDescent="0.2">
      <c r="A5" s="1" t="s">
        <v>72</v>
      </c>
      <c r="B5" s="2" t="e">
        <f>-B7-B6</f>
        <v>#REF!</v>
      </c>
    </row>
    <row r="6" spans="1:2" x14ac:dyDescent="0.2">
      <c r="A6" s="1" t="s">
        <v>60</v>
      </c>
      <c r="B6" s="2" t="e">
        <f>#REF!-#REF!+#REF!+#REF!</f>
        <v>#REF!</v>
      </c>
    </row>
    <row r="7" spans="1:2" x14ac:dyDescent="0.2">
      <c r="A7" s="1" t="s">
        <v>74</v>
      </c>
      <c r="B7" s="2" t="e">
        <f>-SUM(#REF!,#REF!)</f>
        <v>#REF!</v>
      </c>
    </row>
    <row r="8" spans="1:2" x14ac:dyDescent="0.2">
      <c r="A8" s="4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80" zoomScaleNormal="80" workbookViewId="0">
      <selection activeCell="D6" sqref="D6"/>
    </sheetView>
  </sheetViews>
  <sheetFormatPr defaultRowHeight="12.75" x14ac:dyDescent="0.2"/>
  <cols>
    <col min="1" max="1" width="61.85546875" customWidth="1"/>
    <col min="2" max="2" width="6" bestFit="1" customWidth="1"/>
    <col min="3" max="3" width="11.7109375" bestFit="1" customWidth="1"/>
    <col min="4" max="4" width="12.28515625" bestFit="1" customWidth="1"/>
    <col min="5" max="5" width="12.28515625" style="3" bestFit="1" customWidth="1"/>
    <col min="6" max="6" width="6" bestFit="1" customWidth="1"/>
    <col min="7" max="7" width="13" bestFit="1" customWidth="1"/>
    <col min="11" max="11" width="32.42578125" bestFit="1" customWidth="1"/>
    <col min="12" max="12" width="15.140625" style="3" bestFit="1" customWidth="1"/>
  </cols>
  <sheetData>
    <row r="1" spans="1:12" x14ac:dyDescent="0.2">
      <c r="A1" s="6" t="s">
        <v>75</v>
      </c>
    </row>
    <row r="5" spans="1:12" x14ac:dyDescent="0.2">
      <c r="A5" s="45" t="s">
        <v>9</v>
      </c>
    </row>
    <row r="6" spans="1:12" ht="15.75" x14ac:dyDescent="0.25">
      <c r="A6" s="46" t="s">
        <v>257</v>
      </c>
    </row>
    <row r="7" spans="1:12" x14ac:dyDescent="0.2">
      <c r="A7" s="47" t="s">
        <v>11</v>
      </c>
      <c r="K7" t="s">
        <v>84</v>
      </c>
      <c r="L7" s="3">
        <f>G18</f>
        <v>27500000</v>
      </c>
    </row>
    <row r="8" spans="1:12" x14ac:dyDescent="0.2">
      <c r="A8" s="48" t="s">
        <v>0</v>
      </c>
      <c r="B8" s="299" t="s">
        <v>1</v>
      </c>
      <c r="C8" s="299"/>
      <c r="D8" s="299" t="s">
        <v>2</v>
      </c>
      <c r="E8" s="299"/>
      <c r="F8" s="299" t="s">
        <v>3</v>
      </c>
      <c r="G8" s="299"/>
      <c r="K8" t="s">
        <v>85</v>
      </c>
      <c r="L8" s="3">
        <f>-L7</f>
        <v>-27500000</v>
      </c>
    </row>
    <row r="9" spans="1:12" x14ac:dyDescent="0.2">
      <c r="A9" s="48" t="s">
        <v>76</v>
      </c>
      <c r="B9" s="299" t="s">
        <v>4</v>
      </c>
      <c r="C9" s="299" t="s">
        <v>5</v>
      </c>
      <c r="D9" s="299" t="s">
        <v>4</v>
      </c>
      <c r="E9" s="299" t="s">
        <v>5</v>
      </c>
      <c r="F9" s="299" t="s">
        <v>4</v>
      </c>
      <c r="G9" s="299" t="s">
        <v>5</v>
      </c>
    </row>
    <row r="10" spans="1:12" x14ac:dyDescent="0.2">
      <c r="A10" s="48" t="s">
        <v>77</v>
      </c>
      <c r="B10" s="299"/>
      <c r="C10" s="299"/>
      <c r="D10" s="299"/>
      <c r="E10" s="299"/>
      <c r="F10" s="299"/>
      <c r="G10" s="299"/>
    </row>
    <row r="11" spans="1:12" x14ac:dyDescent="0.2">
      <c r="A11" s="49">
        <v>3190</v>
      </c>
      <c r="B11" s="50"/>
      <c r="C11" s="51">
        <v>-4048</v>
      </c>
      <c r="D11" s="52">
        <v>27505100</v>
      </c>
      <c r="E11" s="52">
        <v>4226</v>
      </c>
      <c r="F11" s="50"/>
      <c r="G11" s="51">
        <v>-27504922</v>
      </c>
    </row>
    <row r="12" spans="1:12" x14ac:dyDescent="0.2">
      <c r="A12" s="53" t="s">
        <v>78</v>
      </c>
      <c r="B12" s="54"/>
      <c r="C12" s="55">
        <v>-4048</v>
      </c>
      <c r="D12" s="56">
        <v>5100</v>
      </c>
      <c r="E12" s="56">
        <v>4226</v>
      </c>
      <c r="F12" s="54"/>
      <c r="G12" s="55">
        <v>-4922</v>
      </c>
    </row>
    <row r="13" spans="1:12" x14ac:dyDescent="0.2">
      <c r="A13" s="57" t="s">
        <v>79</v>
      </c>
      <c r="B13" s="58"/>
      <c r="C13" s="62">
        <v>-830</v>
      </c>
      <c r="D13" s="59">
        <v>2000</v>
      </c>
      <c r="E13" s="58"/>
      <c r="F13" s="58"/>
      <c r="G13" s="60">
        <v>-2830</v>
      </c>
    </row>
    <row r="14" spans="1:12" x14ac:dyDescent="0.2">
      <c r="A14" s="57" t="s">
        <v>80</v>
      </c>
      <c r="B14" s="58"/>
      <c r="C14" s="60">
        <v>-3218</v>
      </c>
      <c r="D14" s="59">
        <v>3000</v>
      </c>
      <c r="E14" s="59">
        <v>4226</v>
      </c>
      <c r="F14" s="58"/>
      <c r="G14" s="60">
        <v>-1992</v>
      </c>
    </row>
    <row r="15" spans="1:12" x14ac:dyDescent="0.2">
      <c r="A15" s="57" t="s">
        <v>81</v>
      </c>
      <c r="B15" s="58"/>
      <c r="C15" s="58"/>
      <c r="D15" s="61">
        <v>100</v>
      </c>
      <c r="E15" s="58"/>
      <c r="F15" s="58"/>
      <c r="G15" s="62">
        <v>-100</v>
      </c>
    </row>
    <row r="16" spans="1:12" x14ac:dyDescent="0.2">
      <c r="A16" s="53" t="s">
        <v>82</v>
      </c>
      <c r="B16" s="54"/>
      <c r="C16" s="54"/>
      <c r="D16" s="56">
        <v>27500000</v>
      </c>
      <c r="E16" s="54"/>
      <c r="F16" s="54"/>
      <c r="G16" s="55">
        <v>-27500000</v>
      </c>
    </row>
    <row r="17" spans="1:7" x14ac:dyDescent="0.2">
      <c r="A17" s="57" t="s">
        <v>79</v>
      </c>
      <c r="B17" s="58"/>
      <c r="C17" s="60">
        <v>-27500000</v>
      </c>
      <c r="D17" s="59">
        <v>27500000</v>
      </c>
      <c r="E17" s="58"/>
      <c r="F17" s="58"/>
      <c r="G17" s="60">
        <v>-55000000</v>
      </c>
    </row>
    <row r="18" spans="1:7" x14ac:dyDescent="0.2">
      <c r="A18" s="57" t="s">
        <v>80</v>
      </c>
      <c r="B18" s="58"/>
      <c r="C18" s="59">
        <v>27500000</v>
      </c>
      <c r="D18" s="58"/>
      <c r="E18" s="58"/>
      <c r="F18" s="58"/>
      <c r="G18" s="59">
        <v>27500000</v>
      </c>
    </row>
    <row r="19" spans="1:7" x14ac:dyDescent="0.2">
      <c r="A19" s="53" t="s">
        <v>83</v>
      </c>
      <c r="B19" s="54"/>
      <c r="C19" s="54"/>
      <c r="D19" s="54"/>
      <c r="E19" s="54"/>
      <c r="F19" s="54"/>
      <c r="G19" s="54"/>
    </row>
    <row r="20" spans="1:7" x14ac:dyDescent="0.2">
      <c r="A20" s="57" t="s">
        <v>79</v>
      </c>
      <c r="B20" s="58"/>
      <c r="C20" s="60">
        <v>-826498</v>
      </c>
      <c r="D20" s="58"/>
      <c r="E20" s="58"/>
      <c r="F20" s="58"/>
      <c r="G20" s="60">
        <v>-826498</v>
      </c>
    </row>
    <row r="21" spans="1:7" x14ac:dyDescent="0.2">
      <c r="A21" s="57" t="s">
        <v>80</v>
      </c>
      <c r="B21" s="58"/>
      <c r="C21" s="59">
        <v>826498</v>
      </c>
      <c r="D21" s="58"/>
      <c r="E21" s="58"/>
      <c r="F21" s="58"/>
      <c r="G21" s="59">
        <v>826498</v>
      </c>
    </row>
  </sheetData>
  <mergeCells count="9">
    <mergeCell ref="B8:C8"/>
    <mergeCell ref="D8:E8"/>
    <mergeCell ref="F8:G8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5</vt:i4>
      </vt:variant>
    </vt:vector>
  </HeadingPairs>
  <TitlesOfParts>
    <vt:vector size="20" baseType="lpstr">
      <vt:lpstr>PL</vt:lpstr>
      <vt:lpstr>BS</vt:lpstr>
      <vt:lpstr>CF</vt:lpstr>
      <vt:lpstr>SE</vt:lpstr>
      <vt:lpstr>AJE 1</vt:lpstr>
      <vt:lpstr>AJE 2</vt:lpstr>
      <vt:lpstr>AJE 3</vt:lpstr>
      <vt:lpstr>AJE 4</vt:lpstr>
      <vt:lpstr>AJE 5</vt:lpstr>
      <vt:lpstr>AJE 6</vt:lpstr>
      <vt:lpstr>AJE 7</vt:lpstr>
      <vt:lpstr>AJE 8</vt:lpstr>
      <vt:lpstr>AJE 9</vt:lpstr>
      <vt:lpstr>AJE 10</vt:lpstr>
      <vt:lpstr>EJE</vt:lpstr>
      <vt:lpstr>CF!_Ref374530605</vt:lpstr>
      <vt:lpstr>BS!BalanceSheet</vt:lpstr>
      <vt:lpstr>SE!ChangesEquity</vt:lpstr>
      <vt:lpstr>PL!IncomeStatement</vt:lpstr>
      <vt:lpstr>SE!TCE2aH1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Askar Mametov</dc:creator>
  <cp:lastModifiedBy>Пользователь</cp:lastModifiedBy>
  <cp:lastPrinted>2017-05-14T08:19:32Z</cp:lastPrinted>
  <dcterms:created xsi:type="dcterms:W3CDTF">2016-01-27T10:43:56Z</dcterms:created>
  <dcterms:modified xsi:type="dcterms:W3CDTF">2017-05-18T08:52:38Z</dcterms:modified>
</cp:coreProperties>
</file>