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a.olshevskiy\Desktop\3 мес 2022\KASE\"/>
    </mc:Choice>
  </mc:AlternateContent>
  <xr:revisionPtr revIDLastSave="0" documentId="13_ncr:1_{ADDD9BA8-D4D7-4C2A-B755-15A335AD9691}" xr6:coauthVersionLast="36" xr6:coauthVersionMax="36" xr10:uidLastSave="{00000000-0000-0000-0000-000000000000}"/>
  <bookViews>
    <workbookView xWindow="0" yWindow="0" windowWidth="5805" windowHeight="4530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definedNames>
    <definedName name="_Hlk78745651" localSheetId="2">'О ДВИЖЕНИИ ДЕНЕЖНЫХ СРЕДСТВ'!#REF!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4" l="1"/>
  <c r="H35" i="4"/>
  <c r="G35" i="4"/>
  <c r="F35" i="4"/>
  <c r="E35" i="4"/>
  <c r="D35" i="4"/>
  <c r="C35" i="4"/>
  <c r="I34" i="4"/>
  <c r="H34" i="4"/>
  <c r="G34" i="4"/>
  <c r="F34" i="4"/>
  <c r="E34" i="4"/>
  <c r="D34" i="4"/>
  <c r="C34" i="4"/>
  <c r="J35" i="4"/>
  <c r="J34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J20" i="4"/>
  <c r="J19" i="4"/>
  <c r="L32" i="4"/>
  <c r="K32" i="4"/>
  <c r="L31" i="4"/>
  <c r="K31" i="4"/>
  <c r="L29" i="4"/>
  <c r="K29" i="4"/>
  <c r="L28" i="4"/>
  <c r="K28" i="4"/>
  <c r="L27" i="4"/>
  <c r="K27" i="4"/>
  <c r="L25" i="4"/>
  <c r="K25" i="4"/>
  <c r="L17" i="4"/>
  <c r="K17" i="4"/>
  <c r="L16" i="4"/>
  <c r="K16" i="4"/>
  <c r="L14" i="4"/>
  <c r="K14" i="4"/>
  <c r="L13" i="4"/>
  <c r="K13" i="4"/>
  <c r="L12" i="4"/>
  <c r="K12" i="4"/>
  <c r="L10" i="4"/>
  <c r="K10" i="4"/>
  <c r="F81" i="3"/>
  <c r="G81" i="3"/>
  <c r="G78" i="3"/>
  <c r="F78" i="3"/>
  <c r="G74" i="3"/>
  <c r="F74" i="3"/>
  <c r="G66" i="3"/>
  <c r="F66" i="3"/>
  <c r="G47" i="3"/>
  <c r="F47" i="3"/>
  <c r="G40" i="3"/>
  <c r="F40" i="3"/>
  <c r="G33" i="3"/>
  <c r="F33" i="3"/>
  <c r="G13" i="3"/>
  <c r="F13" i="3"/>
  <c r="E82" i="1"/>
  <c r="D82" i="1"/>
  <c r="G75" i="1"/>
  <c r="F75" i="1"/>
  <c r="G70" i="1"/>
  <c r="F70" i="1"/>
  <c r="G69" i="1"/>
  <c r="F69" i="1"/>
  <c r="G61" i="1"/>
  <c r="F61" i="1"/>
  <c r="D46" i="1"/>
  <c r="E46" i="1"/>
  <c r="G45" i="1"/>
  <c r="F45" i="1"/>
  <c r="G40" i="1"/>
  <c r="F40" i="1"/>
  <c r="G36" i="1"/>
  <c r="F36" i="1"/>
  <c r="G33" i="1"/>
  <c r="F33" i="1"/>
  <c r="G32" i="1"/>
  <c r="F32" i="1"/>
  <c r="G18" i="1"/>
  <c r="F18" i="1"/>
  <c r="E82" i="2"/>
  <c r="D82" i="2"/>
  <c r="G79" i="2"/>
  <c r="F79" i="2"/>
  <c r="G78" i="2"/>
  <c r="F78" i="2"/>
  <c r="G77" i="2"/>
  <c r="F77" i="2"/>
  <c r="G66" i="2"/>
  <c r="F66" i="2"/>
  <c r="G57" i="2"/>
  <c r="F57" i="2"/>
  <c r="G54" i="2"/>
  <c r="F54" i="2"/>
  <c r="G40" i="2"/>
  <c r="F40" i="2"/>
  <c r="G39" i="2"/>
  <c r="F39" i="2"/>
  <c r="G36" i="2"/>
  <c r="F36" i="2"/>
  <c r="G24" i="2"/>
  <c r="F24" i="2"/>
</calcChain>
</file>

<file path=xl/sharedStrings.xml><?xml version="1.0" encoding="utf-8"?>
<sst xmlns="http://schemas.openxmlformats.org/spreadsheetml/2006/main" count="280" uniqueCount="185">
  <si>
    <t>О СОВОКУПНОМ ДОХОДЕ</t>
  </si>
  <si>
    <t xml:space="preserve"> </t>
  </si>
  <si>
    <t>В миллионах тенге</t>
  </si>
  <si>
    <t>Прим.</t>
  </si>
  <si>
    <t>(неаудировано)</t>
  </si>
  <si>
    <t>Выручка и прочие доходы</t>
  </si>
  <si>
    <t>Выручка</t>
  </si>
  <si>
    <t>Финансовый доход</t>
  </si>
  <si>
    <t>Прочий операционный доход</t>
  </si>
  <si>
    <t>Итого выручка и прочие доходы</t>
  </si>
  <si>
    <t>Расходы и затраты</t>
  </si>
  <si>
    <t>Производственные расходы</t>
  </si>
  <si>
    <t>Налоги кроме подоходного налога</t>
  </si>
  <si>
    <t>Износ, истощение и амортизация</t>
  </si>
  <si>
    <t>Расходы по транспортировке и реализации</t>
  </si>
  <si>
    <t>Общие и административные расходы</t>
  </si>
  <si>
    <t>Финансовые затраты</t>
  </si>
  <si>
    <t>Прочие расходы</t>
  </si>
  <si>
    <t>Итого расходы и затраты</t>
  </si>
  <si>
    <t>Расходы по подоходному налогу</t>
  </si>
  <si>
    <t xml:space="preserve">Чистая прибыль/(убыток) за период, приходящаяся на: </t>
  </si>
  <si>
    <t>Акционеров Материнской Компании</t>
  </si>
  <si>
    <t>Неконтрольную долю участия</t>
  </si>
  <si>
    <t>Эффект хеджирования</t>
  </si>
  <si>
    <t>Налоговый эффект</t>
  </si>
  <si>
    <t>о финансовом положении</t>
  </si>
  <si>
    <t>Активы</t>
  </si>
  <si>
    <t>Долгосрочные активы</t>
  </si>
  <si>
    <t>Основные средства</t>
  </si>
  <si>
    <t xml:space="preserve">Активы в форме права пользования 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</si>
  <si>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</si>
  <si>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</si>
  <si>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</si>
  <si>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</si>
  <si>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</si>
  <si>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</si>
  <si>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</si>
  <si>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</si>
  <si>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Прочие долгосрочные финансовые активы</t>
  </si>
  <si>
    <t>Прочие долгосрочные нефинансовые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</si>
  <si>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</si>
  <si>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</si>
  <si>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</si>
  <si>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</si>
  <si>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>Денежные средства и их эквиваленты</t>
  </si>
  <si>
    <t>Активы, классифицированные как предназначенные для продажи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</si>
  <si>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</si>
  <si>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</si>
  <si>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</si>
  <si>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</si>
  <si>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Прочий капитал</t>
  </si>
  <si>
    <t>Нераспределённая прибыль</t>
  </si>
  <si>
    <t>Относящийся к акционерам Материнской Компании</t>
  </si>
  <si>
    <t>Неконтрольная доля участия</t>
  </si>
  <si>
    <t>Долгосрочные обязательства</t>
  </si>
  <si>
    <t>Займы</t>
  </si>
  <si>
    <t>Резервы</t>
  </si>
  <si>
    <t>Обязательства по аренде</t>
  </si>
  <si>
    <t>Прочие долгосрочные финансовые обязательства</t>
  </si>
  <si>
    <t>Прочие долгосрочные нефинансовые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</si>
  <si>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</si>
  <si>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</si>
  <si>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</si>
  <si>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Изменение в резервах</t>
  </si>
  <si>
    <t>Денежные потоки от инвестиционной деятельности</t>
  </si>
  <si>
    <t>Денежные потоки от финансовой деятельности</t>
  </si>
  <si>
    <t>Погашение займов</t>
  </si>
  <si>
    <t>Распределения в пользу Самрук-Казына</t>
  </si>
  <si>
    <t>Приходится на акционеров Материнской Компании</t>
  </si>
  <si>
    <t>Дополни-тельный оплаченный капитал</t>
  </si>
  <si>
    <t>Нераспре-делённая прибыль</t>
  </si>
  <si>
    <t>Итого</t>
  </si>
  <si>
    <t>Операции с Самрук-Казына</t>
  </si>
  <si>
    <t>2021 года</t>
  </si>
  <si>
    <t>Итого обязательства</t>
  </si>
  <si>
    <t>Итого капитал и обязательства</t>
  </si>
  <si>
    <t>Расходы по разведке</t>
  </si>
  <si>
    <t>Прибыль до учёта подоходного налога</t>
  </si>
  <si>
    <t>Дополнительные вклады в капитал совместных предприятий без изменения доли владения</t>
  </si>
  <si>
    <t>Чистые денежные потоки, использованные в финансовой деятельности</t>
  </si>
  <si>
    <t>Изменение в резерве под ожидаемые кредитные убытки</t>
  </si>
  <si>
    <t>Чистая прибыль за период</t>
  </si>
  <si>
    <t>Себестоимость покупной нефти, газа, нефтепродуктов и прочих материалов</t>
  </si>
  <si>
    <t>за вычетом подоходного налога</t>
  </si>
  <si>
    <t>Прочие</t>
  </si>
  <si>
    <t>На 31 декабря 2020 года (аудировано)</t>
  </si>
  <si>
    <t>Краткосрочные активы</t>
  </si>
  <si>
    <t>Прочие краткосрочные финансовые активы</t>
  </si>
  <si>
    <t>Прочие краткосрочные нефинансовые активы</t>
  </si>
  <si>
    <t>Итого активы</t>
  </si>
  <si>
    <t>Резерв по пересчёту валюты отчётности</t>
  </si>
  <si>
    <t>Итого капитал</t>
  </si>
  <si>
    <t>Краткосрочные обязательства</t>
  </si>
  <si>
    <t>Прочие краткосрочные финансовые обязательства</t>
  </si>
  <si>
    <t>Прочие краткосрочные нефинансовые обязательства</t>
  </si>
  <si>
    <t>Доля в прибылях совместных предприятий и ассоциированных компаний, нетто</t>
  </si>
  <si>
    <t>Курсовая разница от пересчёта отчётности зарубежных подразделений</t>
  </si>
  <si>
    <t>Оплата подоходного налога</t>
  </si>
  <si>
    <t>Проценты полученные</t>
  </si>
  <si>
    <t>Проценты уплаченные</t>
  </si>
  <si>
    <t>Размещение банковских вкладов</t>
  </si>
  <si>
    <t>Возврат банковских вкладов</t>
  </si>
  <si>
    <t>Займы, выданные связанным сторонам</t>
  </si>
  <si>
    <t>Поступления займов</t>
  </si>
  <si>
    <t>Влияние изменений в обменных курсах на денежные средства и их эквиваленты</t>
  </si>
  <si>
    <t>Денежные средства и их эквиваленты, на начало периода</t>
  </si>
  <si>
    <t>Денежные средства и их эквиваленты, на конец периода</t>
  </si>
  <si>
    <t>На 31 декабря</t>
  </si>
  <si>
    <t>Прекращенная деятельность</t>
  </si>
  <si>
    <t>Погашения обязательств по основному долгу аренды</t>
  </si>
  <si>
    <t>Прибыль до учёта подоходного налога от прекращенной деятельности</t>
  </si>
  <si>
    <t xml:space="preserve">Износ, истощение и амортизация </t>
  </si>
  <si>
    <t>Износ, истощение и амортизация от прекращенной деятельности</t>
  </si>
  <si>
    <t xml:space="preserve">Нереализованные убытки от производных инструментов по нефтепродуктам </t>
  </si>
  <si>
    <t>Финансовый доход от прекращенной деятельности</t>
  </si>
  <si>
    <t xml:space="preserve">Финансовые затраты </t>
  </si>
  <si>
    <t>Финансовые затраты от прекращенной деятельности</t>
  </si>
  <si>
    <t>Доля в прибылях совместных предприятий и ассоциированных компаний от прекращенной деятельности, нетто</t>
  </si>
  <si>
    <t>Начисление резерва на неликвидные товарно-материальные запасы</t>
  </si>
  <si>
    <t xml:space="preserve">Прочие корректировки </t>
  </si>
  <si>
    <t xml:space="preserve">Операционная прибыль до корректировок оборотного капитала </t>
  </si>
  <si>
    <t>Изменения в НДС к возмещению</t>
  </si>
  <si>
    <t>Изменения в товарно-материальных запасах</t>
  </si>
  <si>
    <t xml:space="preserve">Изменения в торговой дебиторской задолженности и прочих краткосрочных активах </t>
  </si>
  <si>
    <t>Изменения в торговой и прочей кредиторской задолженности и обязательствах по договорам с покупателями</t>
  </si>
  <si>
    <t xml:space="preserve">Изменения в прочих налогах к уплате </t>
  </si>
  <si>
    <t xml:space="preserve">Денежные потоки, полученные от операционной деятельности </t>
  </si>
  <si>
    <t xml:space="preserve">Дивиденды, полученные от совместных предприятий и ассоциированных компаний </t>
  </si>
  <si>
    <t>Выплаты по производным финансовым инструментам, нетто</t>
  </si>
  <si>
    <t xml:space="preserve">Чистые денежные потоки, полученные от операционной деятельности </t>
  </si>
  <si>
    <t>Приобретение основных средств, нематериальных активов и активов по разведке и оценке</t>
  </si>
  <si>
    <t>Поступления от продажи основных средств, активов по разведке и оценке и активов, классифицированных как предназначенные для продажи</t>
  </si>
  <si>
    <t xml:space="preserve">Чистые денежные потоки, использованные в инвестиционной деятельности </t>
  </si>
  <si>
    <t xml:space="preserve">Дивиденды, выплаченные акционерам неконтрольной доли </t>
  </si>
  <si>
    <t>На 31 декабря 2021 года (аудировано)</t>
  </si>
  <si>
    <t>За три месяца,</t>
  </si>
  <si>
    <t>закончившихся 31 марта</t>
  </si>
  <si>
    <t>2022 года</t>
  </si>
  <si>
    <t>(пересчитано)*</t>
  </si>
  <si>
    <t>Доля в прибыли совместных предприятий и</t>
  </si>
  <si>
    <t>ассоциированных компаний, нетто</t>
  </si>
  <si>
    <t>(Обесценение)/восстановление обесценения основных средств, активов по разведке и оценке, нематериальных активов и активов, классифицированных как предназначенные для продажи</t>
  </si>
  <si>
    <t>−</t>
  </si>
  <si>
    <t>Положительная курсовая разница, нетто</t>
  </si>
  <si>
    <t>Прибыль за период от продолжающейся деятельности</t>
  </si>
  <si>
    <t>Прибыль после налогообложения от прекращенной деятельности</t>
  </si>
  <si>
    <t>Прочий совокупный доход/(убыток)</t>
  </si>
  <si>
    <t>Прочий совокупный доход/(убыток), подлежащий переклассификации в состав прибыли или убытка в последующих периодах</t>
  </si>
  <si>
    <t>Чистый прочий совокупный доход, подлежащий переклассификации в состав прибыли или убытка в последующих периодах, за вычетом подоходного налога</t>
  </si>
  <si>
    <t>Прочий совокупный доход, не подлежащий переклассификации в состав прибыли или убытка в последующих периодах</t>
  </si>
  <si>
    <t>Доход от переоценки по пенсионным планам с установленными выплатами совместных предприятий, за вычетом подоходного налога</t>
  </si>
  <si>
    <t>Чистый прочий совокупный доход,</t>
  </si>
  <si>
    <t>не подлежащий переклассификации в состав</t>
  </si>
  <si>
    <t>прибыли или убытка в последующих периодах,</t>
  </si>
  <si>
    <t>Чистый прочий совокупный доход, за вычетом подоходного налога</t>
  </si>
  <si>
    <t>Итого совокупный доход, за вычетом подоходного налога</t>
  </si>
  <si>
    <t>Итого совокупный доход/(убыток), приходящийся на:</t>
  </si>
  <si>
    <r>
      <t>Прибыль на акцию**</t>
    </r>
    <r>
      <rPr>
        <sz val="9"/>
        <color theme="1"/>
        <rFont val="Arial"/>
        <family val="2"/>
        <charset val="204"/>
      </rPr>
      <t xml:space="preserve"> − в тысячах тенге</t>
    </r>
  </si>
  <si>
    <t>Базовая и разводнённая</t>
  </si>
  <si>
    <t>Базовая и разводнённая, от продолжающейся деятельности</t>
  </si>
  <si>
    <t>Базовая и разводнённая, от прекращенной деятельности</t>
  </si>
  <si>
    <t>На 31 марта</t>
  </si>
  <si>
    <t>2021 года (аудировано)</t>
  </si>
  <si>
    <t>Активы по отсроченному налогу</t>
  </si>
  <si>
    <t>Обязательства по отсроченному налогу</t>
  </si>
  <si>
    <t>Балансовая стоимость одной акции* − в тысячах тенге</t>
  </si>
  <si>
    <t xml:space="preserve">Денежные потоки от операционной деятельности </t>
  </si>
  <si>
    <t xml:space="preserve">Прибыль до учёта подоходного налога от продолжающейся деятельности </t>
  </si>
  <si>
    <t xml:space="preserve">Прибыль до учёта подоходного налога </t>
  </si>
  <si>
    <t>Корректировки</t>
  </si>
  <si>
    <t>Обесценение/(восстановление обесценения) основных средств, активов по разведке и оценке, нематериальных активов и активов, классифицированных как предназначенные для продажи</t>
  </si>
  <si>
    <t>Реализованные убытки от производных инструментов по нефтепродуктам</t>
  </si>
  <si>
    <t>Убыток/(доход) от выбытия основных средств, нематериальных активов, инвестиционной недвижимости и активов, классифицированных как предназначенные для продажи, нетто</t>
  </si>
  <si>
    <t>Прим</t>
  </si>
  <si>
    <t>Чистое изменение в денежных средствах и их эквивалентах</t>
  </si>
  <si>
    <t>Неконтроль-ная доля участия</t>
  </si>
  <si>
    <t>Чистая прибыль/(убыток) за период</t>
  </si>
  <si>
    <t xml:space="preserve">Прочий совокупный доход/(убыток) </t>
  </si>
  <si>
    <t>Итого совокупный доход/(убыток)</t>
  </si>
  <si>
    <t>На 31 марта 2021 года (неаудировано)</t>
  </si>
  <si>
    <t>На 31 марта 2022 года (неаудировано)</t>
  </si>
  <si>
    <t>КОНСОЛИДИРОВАННЫЙ отчёт</t>
  </si>
  <si>
    <t>КОНСОЛИДИРОВАННЫЙ ОТЧЁТ</t>
  </si>
  <si>
    <t xml:space="preserve">Консолидированный отчёт об изменениях в капитале </t>
  </si>
  <si>
    <t xml:space="preserve">Консолидированный отчёт о движении денежных средств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</si>
</sst>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[$-FC19]dd\ mmmm\ yyyy\ \г\.;@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8.5"/>
      <color rgb="FF00000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7">
    <xf numFmtId="0" fontId="0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9" fillId="0" borderId="0" xfId="1" applyFont="1"/>
    <xf numFmtId="165" fontId="9" fillId="0" borderId="0" xfId="1" applyNumberFormat="1" applyFont="1"/>
    <xf numFmtId="0" fontId="12" fillId="0" borderId="3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165" fontId="0" fillId="0" borderId="0" xfId="1" applyNumberFormat="1" applyFont="1"/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1" xfId="0" applyBorder="1" applyAlignment="1">
      <alignment wrapText="1"/>
    </xf>
    <xf numFmtId="3" fontId="7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3" fontId="11" fillId="0" borderId="2" xfId="0" applyNumberFormat="1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 wrapText="1"/>
    </xf>
    <xf numFmtId="0" fontId="15" fillId="0" borderId="0" xfId="0" applyFont="1"/>
    <xf numFmtId="0" fontId="5" fillId="0" borderId="2" xfId="0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 wrapText="1"/>
    </xf>
    <xf numFmtId="0" fontId="1" fillId="0" borderId="0" xfId="0" applyFont="1"/>
    <xf numFmtId="164" fontId="5" fillId="0" borderId="0" xfId="1" applyFont="1" applyAlignment="1">
      <alignment vertical="center" wrapText="1"/>
    </xf>
    <xf numFmtId="164" fontId="5" fillId="0" borderId="1" xfId="1" applyFont="1" applyBorder="1" applyAlignment="1">
      <alignment vertical="center" wrapText="1"/>
    </xf>
    <xf numFmtId="164" fontId="4" fillId="0" borderId="0" xfId="1" applyFont="1" applyAlignment="1">
      <alignment vertical="center" wrapText="1"/>
    </xf>
    <xf numFmtId="164" fontId="7" fillId="0" borderId="0" xfId="1" applyFont="1" applyAlignment="1">
      <alignment vertical="center" wrapText="1"/>
    </xf>
    <xf numFmtId="164" fontId="7" fillId="0" borderId="1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</cellXfs>
  <cellStyles count="7">
    <cellStyle name="Comma" xfId="3" xr:uid="{7F86EAE9-5DE8-4AA5-9DCC-015B56A8D431}"/>
    <cellStyle name="Comma 2 13" xfId="6" xr:uid="{B86FAD4E-1B85-4607-A810-6279BB817144}"/>
    <cellStyle name="Обычный" xfId="0" builtinId="0"/>
    <cellStyle name="Обычный 101 2" xfId="4" xr:uid="{084B3F1F-F81E-4BA0-B422-F19CE9A4A727}"/>
    <cellStyle name="Финансовый" xfId="1" builtinId="3"/>
    <cellStyle name="Финансовый 10" xfId="2" xr:uid="{9389A89E-977A-409A-B0AE-A8D5B19CBE95}"/>
    <cellStyle name="Финансовый 2 2 3 2 2 2" xfId="5" xr:uid="{04DED90A-4F83-4085-BF0C-FE29984D03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G82"/>
  <sheetViews>
    <sheetView tabSelected="1" zoomScale="80" zoomScaleNormal="80" workbookViewId="0">
      <selection activeCell="G1" sqref="G1"/>
    </sheetView>
  </sheetViews>
  <sheetFormatPr defaultRowHeight="15" x14ac:dyDescent="0.25"/>
  <cols>
    <col min="2" max="2" width="41.85546875" customWidth="1"/>
    <col min="4" max="4" width="16.28515625" customWidth="1"/>
    <col min="5" max="5" width="16.7109375" customWidth="1"/>
    <col min="6" max="7" width="12.28515625" style="18" customWidth="1"/>
  </cols>
  <sheetData>
    <row r="2" spans="2:5" ht="15.75" x14ac:dyDescent="0.25">
      <c r="B2" s="88" t="s">
        <v>181</v>
      </c>
    </row>
    <row r="3" spans="2:5" ht="15.75" x14ac:dyDescent="0.25">
      <c r="B3" s="88" t="s">
        <v>25</v>
      </c>
    </row>
    <row r="5" spans="2:5" x14ac:dyDescent="0.25">
      <c r="B5" s="94"/>
      <c r="C5" s="95"/>
      <c r="D5" s="27" t="s">
        <v>161</v>
      </c>
      <c r="E5" s="43" t="s">
        <v>107</v>
      </c>
    </row>
    <row r="6" spans="2:5" ht="24" x14ac:dyDescent="0.25">
      <c r="B6" s="94"/>
      <c r="C6" s="95"/>
      <c r="D6" s="27" t="s">
        <v>137</v>
      </c>
      <c r="E6" s="43" t="s">
        <v>162</v>
      </c>
    </row>
    <row r="7" spans="2:5" ht="15.75" thickBot="1" x14ac:dyDescent="0.3">
      <c r="B7" s="31" t="s">
        <v>2</v>
      </c>
      <c r="C7" s="33" t="s">
        <v>3</v>
      </c>
      <c r="D7" s="4" t="s">
        <v>4</v>
      </c>
      <c r="E7" s="44"/>
    </row>
    <row r="8" spans="2:5" x14ac:dyDescent="0.25">
      <c r="B8" s="40" t="s">
        <v>1</v>
      </c>
      <c r="C8" s="32"/>
      <c r="D8" s="16"/>
      <c r="E8" s="13"/>
    </row>
    <row r="9" spans="2:5" x14ac:dyDescent="0.25">
      <c r="B9" s="16" t="s">
        <v>26</v>
      </c>
      <c r="C9" s="34"/>
      <c r="D9" s="13"/>
      <c r="E9" s="13"/>
    </row>
    <row r="10" spans="2:5" x14ac:dyDescent="0.25">
      <c r="B10" s="16" t="s">
        <v>27</v>
      </c>
      <c r="C10" s="34"/>
      <c r="D10" s="16"/>
      <c r="E10" s="13"/>
    </row>
    <row r="11" spans="2:5" x14ac:dyDescent="0.25">
      <c r="B11" s="13" t="s">
        <v>28</v>
      </c>
      <c r="C11" s="34">
        <v>14</v>
      </c>
      <c r="D11" s="63">
        <v>3492680</v>
      </c>
      <c r="E11" s="55">
        <v>3405980</v>
      </c>
    </row>
    <row r="12" spans="2:5" x14ac:dyDescent="0.25">
      <c r="B12" s="13" t="s">
        <v>29</v>
      </c>
      <c r="C12" s="34"/>
      <c r="D12" s="63">
        <v>45032</v>
      </c>
      <c r="E12" s="55">
        <v>40551</v>
      </c>
    </row>
    <row r="13" spans="2:5" x14ac:dyDescent="0.25">
      <c r="B13" s="13" t="s">
        <v>30</v>
      </c>
      <c r="C13" s="34"/>
      <c r="D13" s="63">
        <v>44937</v>
      </c>
      <c r="E13" s="55">
        <v>43541</v>
      </c>
    </row>
    <row r="14" spans="2:5" x14ac:dyDescent="0.25">
      <c r="B14" s="13" t="s">
        <v>31</v>
      </c>
      <c r="C14" s="34"/>
      <c r="D14" s="63">
        <v>18092</v>
      </c>
      <c r="E14" s="55">
        <v>19711</v>
      </c>
    </row>
    <row r="15" spans="2:5" x14ac:dyDescent="0.25">
      <c r="B15" s="13" t="s">
        <v>32</v>
      </c>
      <c r="C15" s="34"/>
      <c r="D15" s="63">
        <v>186121</v>
      </c>
      <c r="E15" s="55">
        <v>182222</v>
      </c>
    </row>
    <row r="16" spans="2:5" x14ac:dyDescent="0.25">
      <c r="B16" s="13" t="s">
        <v>33</v>
      </c>
      <c r="C16" s="34">
        <v>15</v>
      </c>
      <c r="D16" s="63">
        <v>60124</v>
      </c>
      <c r="E16" s="55">
        <v>56058</v>
      </c>
    </row>
    <row r="17" spans="2:7" ht="24" x14ac:dyDescent="0.25">
      <c r="B17" s="13" t="s">
        <v>34</v>
      </c>
      <c r="C17" s="34">
        <v>16</v>
      </c>
      <c r="D17" s="63">
        <v>7307157</v>
      </c>
      <c r="E17" s="55">
        <v>6550384</v>
      </c>
    </row>
    <row r="18" spans="2:7" x14ac:dyDescent="0.25">
      <c r="B18" s="13" t="s">
        <v>163</v>
      </c>
      <c r="C18" s="34"/>
      <c r="D18" s="63">
        <v>37436</v>
      </c>
      <c r="E18" s="55">
        <v>34035</v>
      </c>
    </row>
    <row r="19" spans="2:7" x14ac:dyDescent="0.25">
      <c r="B19" s="13" t="s">
        <v>35</v>
      </c>
      <c r="C19" s="34"/>
      <c r="D19" s="63">
        <v>11888</v>
      </c>
      <c r="E19" s="55">
        <v>11972</v>
      </c>
    </row>
    <row r="20" spans="2:7" x14ac:dyDescent="0.25">
      <c r="B20" s="13" t="s">
        <v>36</v>
      </c>
      <c r="C20" s="34"/>
      <c r="D20" s="63">
        <v>44847</v>
      </c>
      <c r="E20" s="55">
        <v>40845</v>
      </c>
    </row>
    <row r="21" spans="2:7" ht="24" x14ac:dyDescent="0.25">
      <c r="B21" s="13" t="s">
        <v>37</v>
      </c>
      <c r="C21" s="34"/>
      <c r="D21" s="63">
        <v>153391</v>
      </c>
      <c r="E21" s="55">
        <v>142394</v>
      </c>
    </row>
    <row r="22" spans="2:7" x14ac:dyDescent="0.25">
      <c r="B22" s="13" t="s">
        <v>38</v>
      </c>
      <c r="C22" s="34"/>
      <c r="D22" s="63">
        <v>11946</v>
      </c>
      <c r="E22" s="55">
        <v>13248</v>
      </c>
    </row>
    <row r="23" spans="2:7" ht="15.75" thickBot="1" x14ac:dyDescent="0.3">
      <c r="B23" s="13" t="s">
        <v>39</v>
      </c>
      <c r="C23" s="34"/>
      <c r="D23" s="63">
        <v>5603</v>
      </c>
      <c r="E23" s="55">
        <v>4784</v>
      </c>
    </row>
    <row r="24" spans="2:7" ht="15.75" thickBot="1" x14ac:dyDescent="0.3">
      <c r="B24" s="5"/>
      <c r="C24" s="3"/>
      <c r="D24" s="64">
        <v>11419254</v>
      </c>
      <c r="E24" s="57">
        <v>10545725</v>
      </c>
      <c r="F24" s="18">
        <f>SUM(D11:D23)-D24</f>
        <v>0</v>
      </c>
      <c r="G24" s="18">
        <f>SUM(E11:E23)-E24</f>
        <v>0</v>
      </c>
    </row>
    <row r="25" spans="2:7" x14ac:dyDescent="0.25">
      <c r="B25" s="13" t="s">
        <v>1</v>
      </c>
      <c r="C25" s="34"/>
      <c r="D25" s="16"/>
      <c r="E25" s="13"/>
    </row>
    <row r="26" spans="2:7" x14ac:dyDescent="0.25">
      <c r="B26" s="16" t="s">
        <v>86</v>
      </c>
      <c r="C26" s="34"/>
      <c r="D26" s="16"/>
      <c r="E26" s="13"/>
    </row>
    <row r="27" spans="2:7" x14ac:dyDescent="0.25">
      <c r="B27" s="13" t="s">
        <v>40</v>
      </c>
      <c r="C27" s="34"/>
      <c r="D27" s="63">
        <v>279012</v>
      </c>
      <c r="E27" s="55">
        <v>259497</v>
      </c>
    </row>
    <row r="28" spans="2:7" x14ac:dyDescent="0.25">
      <c r="B28" s="13" t="s">
        <v>35</v>
      </c>
      <c r="C28" s="34"/>
      <c r="D28" s="63">
        <v>26609</v>
      </c>
      <c r="E28" s="55">
        <v>24845</v>
      </c>
    </row>
    <row r="29" spans="2:7" x14ac:dyDescent="0.25">
      <c r="B29" s="13" t="s">
        <v>41</v>
      </c>
      <c r="C29" s="34"/>
      <c r="D29" s="63">
        <v>26711</v>
      </c>
      <c r="E29" s="55">
        <v>24900</v>
      </c>
    </row>
    <row r="30" spans="2:7" x14ac:dyDescent="0.25">
      <c r="B30" s="13" t="s">
        <v>42</v>
      </c>
      <c r="C30" s="34">
        <v>17</v>
      </c>
      <c r="D30" s="63">
        <v>652760</v>
      </c>
      <c r="E30" s="55">
        <v>418255</v>
      </c>
    </row>
    <row r="31" spans="2:7" x14ac:dyDescent="0.25">
      <c r="B31" s="13" t="s">
        <v>43</v>
      </c>
      <c r="C31" s="34">
        <v>15</v>
      </c>
      <c r="D31" s="63">
        <v>572501</v>
      </c>
      <c r="E31" s="55">
        <v>510513</v>
      </c>
    </row>
    <row r="32" spans="2:7" ht="24" x14ac:dyDescent="0.25">
      <c r="B32" s="13" t="s">
        <v>37</v>
      </c>
      <c r="C32" s="34"/>
      <c r="D32" s="63">
        <v>497239</v>
      </c>
      <c r="E32" s="55">
        <v>485765</v>
      </c>
    </row>
    <row r="33" spans="2:7" x14ac:dyDescent="0.25">
      <c r="B33" s="13" t="s">
        <v>87</v>
      </c>
      <c r="C33" s="34">
        <v>17</v>
      </c>
      <c r="D33" s="63">
        <v>113331</v>
      </c>
      <c r="E33" s="55">
        <v>329503</v>
      </c>
    </row>
    <row r="34" spans="2:7" x14ac:dyDescent="0.25">
      <c r="B34" s="13" t="s">
        <v>88</v>
      </c>
      <c r="C34" s="34">
        <v>17</v>
      </c>
      <c r="D34" s="63">
        <v>91360</v>
      </c>
      <c r="E34" s="55">
        <v>76614</v>
      </c>
    </row>
    <row r="35" spans="2:7" ht="15.75" thickBot="1" x14ac:dyDescent="0.3">
      <c r="B35" s="14" t="s">
        <v>44</v>
      </c>
      <c r="C35" s="41">
        <v>18</v>
      </c>
      <c r="D35" s="65">
        <v>1056598</v>
      </c>
      <c r="E35" s="59">
        <v>975849</v>
      </c>
    </row>
    <row r="36" spans="2:7" x14ac:dyDescent="0.25">
      <c r="B36" s="16"/>
      <c r="C36" s="34"/>
      <c r="D36" s="63">
        <v>3316121</v>
      </c>
      <c r="E36" s="55">
        <v>3105741</v>
      </c>
      <c r="F36" s="18">
        <f>SUM(D27:D35)-D36</f>
        <v>0</v>
      </c>
      <c r="G36" s="18">
        <f>SUM(E27:E35)-E36</f>
        <v>0</v>
      </c>
    </row>
    <row r="37" spans="2:7" x14ac:dyDescent="0.25">
      <c r="B37" s="16"/>
      <c r="C37" s="34"/>
      <c r="D37" s="16"/>
      <c r="E37" s="13"/>
    </row>
    <row r="38" spans="2:7" ht="24.75" thickBot="1" x14ac:dyDescent="0.3">
      <c r="B38" s="14" t="s">
        <v>45</v>
      </c>
      <c r="C38" s="41"/>
      <c r="D38" s="12">
        <v>404</v>
      </c>
      <c r="E38" s="14">
        <v>795</v>
      </c>
    </row>
    <row r="39" spans="2:7" ht="15.75" thickBot="1" x14ac:dyDescent="0.3">
      <c r="B39" s="12"/>
      <c r="C39" s="33"/>
      <c r="D39" s="65">
        <v>3316525</v>
      </c>
      <c r="E39" s="59">
        <v>3106536</v>
      </c>
      <c r="F39" s="18">
        <f>D36+D38-D39</f>
        <v>0</v>
      </c>
      <c r="G39" s="18">
        <f>E36+E38-E39</f>
        <v>0</v>
      </c>
    </row>
    <row r="40" spans="2:7" ht="15.75" thickBot="1" x14ac:dyDescent="0.3">
      <c r="B40" s="9" t="s">
        <v>89</v>
      </c>
      <c r="C40" s="6"/>
      <c r="D40" s="66">
        <v>14735779</v>
      </c>
      <c r="E40" s="56">
        <v>13652261</v>
      </c>
      <c r="F40" s="18">
        <f>D39+D24-D40</f>
        <v>0</v>
      </c>
      <c r="G40" s="18">
        <f>E39+E24-E40</f>
        <v>0</v>
      </c>
    </row>
    <row r="41" spans="2:7" ht="15.75" thickTop="1" x14ac:dyDescent="0.25"/>
    <row r="43" spans="2:7" x14ac:dyDescent="0.25">
      <c r="B43" s="94"/>
      <c r="C43" s="95"/>
      <c r="D43" s="27" t="s">
        <v>161</v>
      </c>
      <c r="E43" s="43" t="s">
        <v>107</v>
      </c>
    </row>
    <row r="44" spans="2:7" ht="24" x14ac:dyDescent="0.25">
      <c r="B44" s="94"/>
      <c r="C44" s="95"/>
      <c r="D44" s="27" t="s">
        <v>137</v>
      </c>
      <c r="E44" s="43" t="s">
        <v>162</v>
      </c>
    </row>
    <row r="45" spans="2:7" ht="15.75" thickBot="1" x14ac:dyDescent="0.3">
      <c r="B45" s="31" t="s">
        <v>2</v>
      </c>
      <c r="C45" s="33" t="s">
        <v>3</v>
      </c>
      <c r="D45" s="4" t="s">
        <v>4</v>
      </c>
      <c r="E45" s="44"/>
    </row>
    <row r="46" spans="2:7" x14ac:dyDescent="0.25">
      <c r="B46" s="40" t="s">
        <v>1</v>
      </c>
      <c r="C46" s="32"/>
      <c r="D46" s="16"/>
      <c r="E46" s="13"/>
    </row>
    <row r="47" spans="2:7" x14ac:dyDescent="0.25">
      <c r="B47" s="16" t="s">
        <v>46</v>
      </c>
      <c r="C47" s="34"/>
      <c r="D47" s="16"/>
      <c r="E47" s="13"/>
    </row>
    <row r="48" spans="2:7" x14ac:dyDescent="0.25">
      <c r="B48" s="16" t="s">
        <v>47</v>
      </c>
      <c r="C48" s="34"/>
      <c r="D48" s="16"/>
      <c r="E48" s="13"/>
    </row>
    <row r="49" spans="2:7" x14ac:dyDescent="0.25">
      <c r="B49" s="13" t="s">
        <v>48</v>
      </c>
      <c r="C49" s="34"/>
      <c r="D49" s="63">
        <v>916541</v>
      </c>
      <c r="E49" s="55">
        <v>916541</v>
      </c>
    </row>
    <row r="50" spans="2:7" x14ac:dyDescent="0.25">
      <c r="B50" s="13" t="s">
        <v>49</v>
      </c>
      <c r="C50" s="34"/>
      <c r="D50" s="63">
        <v>1142</v>
      </c>
      <c r="E50" s="55">
        <v>1142</v>
      </c>
    </row>
    <row r="51" spans="2:7" x14ac:dyDescent="0.25">
      <c r="B51" s="13" t="s">
        <v>50</v>
      </c>
      <c r="C51" s="34"/>
      <c r="D51" s="63">
        <v>1646</v>
      </c>
      <c r="E51" s="55">
        <v>10113</v>
      </c>
    </row>
    <row r="52" spans="2:7" x14ac:dyDescent="0.25">
      <c r="B52" s="13" t="s">
        <v>90</v>
      </c>
      <c r="C52" s="34"/>
      <c r="D52" s="63">
        <v>2635748</v>
      </c>
      <c r="E52" s="55">
        <v>2260533</v>
      </c>
    </row>
    <row r="53" spans="2:7" ht="15.75" thickBot="1" x14ac:dyDescent="0.3">
      <c r="B53" s="14" t="s">
        <v>51</v>
      </c>
      <c r="C53" s="41"/>
      <c r="D53" s="65">
        <v>5371139</v>
      </c>
      <c r="E53" s="59">
        <v>5059634</v>
      </c>
    </row>
    <row r="54" spans="2:7" ht="24" x14ac:dyDescent="0.25">
      <c r="B54" s="16" t="s">
        <v>52</v>
      </c>
      <c r="C54" s="34"/>
      <c r="D54" s="63">
        <v>8926216</v>
      </c>
      <c r="E54" s="55">
        <v>8247963</v>
      </c>
      <c r="F54" s="18">
        <f>SUM(D49:D53)-D54</f>
        <v>0</v>
      </c>
      <c r="G54" s="18">
        <f>SUM(E49:E53)-E54</f>
        <v>0</v>
      </c>
    </row>
    <row r="55" spans="2:7" x14ac:dyDescent="0.25">
      <c r="B55" s="13" t="s">
        <v>1</v>
      </c>
      <c r="C55" s="34"/>
      <c r="D55" s="16"/>
      <c r="E55" s="13"/>
    </row>
    <row r="56" spans="2:7" ht="15.75" thickBot="1" x14ac:dyDescent="0.3">
      <c r="B56" s="14" t="s">
        <v>53</v>
      </c>
      <c r="C56" s="41"/>
      <c r="D56" s="65">
        <v>-113393</v>
      </c>
      <c r="E56" s="59">
        <v>-89282</v>
      </c>
    </row>
    <row r="57" spans="2:7" ht="15.75" thickBot="1" x14ac:dyDescent="0.3">
      <c r="B57" s="12" t="s">
        <v>91</v>
      </c>
      <c r="C57" s="41"/>
      <c r="D57" s="65">
        <v>8812823</v>
      </c>
      <c r="E57" s="59">
        <v>8158681</v>
      </c>
      <c r="F57" s="18">
        <f>D56+D54-D57</f>
        <v>0</v>
      </c>
      <c r="G57" s="18">
        <f>E56+E54-E57</f>
        <v>0</v>
      </c>
    </row>
    <row r="58" spans="2:7" x14ac:dyDescent="0.25">
      <c r="B58" s="16" t="s">
        <v>1</v>
      </c>
      <c r="C58" s="34"/>
      <c r="D58" s="16"/>
      <c r="E58" s="13"/>
    </row>
    <row r="59" spans="2:7" x14ac:dyDescent="0.25">
      <c r="B59" s="16" t="s">
        <v>54</v>
      </c>
      <c r="C59" s="34"/>
      <c r="D59" s="16"/>
      <c r="E59" s="13"/>
    </row>
    <row r="60" spans="2:7" x14ac:dyDescent="0.25">
      <c r="B60" s="13" t="s">
        <v>55</v>
      </c>
      <c r="C60" s="34">
        <v>19</v>
      </c>
      <c r="D60" s="63">
        <v>3513797</v>
      </c>
      <c r="E60" s="55">
        <v>3261347</v>
      </c>
    </row>
    <row r="61" spans="2:7" x14ac:dyDescent="0.25">
      <c r="B61" s="13" t="s">
        <v>56</v>
      </c>
      <c r="C61" s="34"/>
      <c r="D61" s="63">
        <v>227079</v>
      </c>
      <c r="E61" s="55">
        <v>222936</v>
      </c>
    </row>
    <row r="62" spans="2:7" x14ac:dyDescent="0.25">
      <c r="B62" s="13" t="s">
        <v>164</v>
      </c>
      <c r="C62" s="34"/>
      <c r="D62" s="63">
        <v>631782</v>
      </c>
      <c r="E62" s="55">
        <v>545763</v>
      </c>
    </row>
    <row r="63" spans="2:7" x14ac:dyDescent="0.25">
      <c r="B63" s="13" t="s">
        <v>57</v>
      </c>
      <c r="C63" s="34"/>
      <c r="D63" s="63">
        <v>39591</v>
      </c>
      <c r="E63" s="55">
        <v>36106</v>
      </c>
    </row>
    <row r="64" spans="2:7" ht="24" x14ac:dyDescent="0.25">
      <c r="B64" s="13" t="s">
        <v>58</v>
      </c>
      <c r="C64" s="34">
        <v>20</v>
      </c>
      <c r="D64" s="63">
        <v>16393</v>
      </c>
      <c r="E64" s="55">
        <v>15915</v>
      </c>
    </row>
    <row r="65" spans="2:7" ht="24.75" thickBot="1" x14ac:dyDescent="0.3">
      <c r="B65" s="14" t="s">
        <v>59</v>
      </c>
      <c r="C65" s="41">
        <v>20</v>
      </c>
      <c r="D65" s="65">
        <v>38218</v>
      </c>
      <c r="E65" s="59">
        <v>39229</v>
      </c>
    </row>
    <row r="66" spans="2:7" ht="15.75" thickBot="1" x14ac:dyDescent="0.3">
      <c r="B66" s="13"/>
      <c r="C66" s="34"/>
      <c r="D66" s="63">
        <v>4466860</v>
      </c>
      <c r="E66" s="55">
        <v>4121296</v>
      </c>
      <c r="F66" s="18">
        <f>SUM(D60:D65)-D66</f>
        <v>0</v>
      </c>
      <c r="G66" s="18">
        <f>SUM(E60:E65)-E66</f>
        <v>0</v>
      </c>
    </row>
    <row r="67" spans="2:7" x14ac:dyDescent="0.25">
      <c r="B67" s="10" t="s">
        <v>1</v>
      </c>
      <c r="C67" s="8"/>
      <c r="D67" s="58"/>
      <c r="E67" s="10"/>
    </row>
    <row r="68" spans="2:7" x14ac:dyDescent="0.25">
      <c r="B68" s="16" t="s">
        <v>92</v>
      </c>
      <c r="C68" s="34"/>
      <c r="D68" s="16"/>
      <c r="E68" s="13"/>
    </row>
    <row r="69" spans="2:7" x14ac:dyDescent="0.25">
      <c r="B69" s="13" t="s">
        <v>55</v>
      </c>
      <c r="C69" s="34">
        <v>19</v>
      </c>
      <c r="D69" s="63">
        <v>364328</v>
      </c>
      <c r="E69" s="55">
        <v>484980</v>
      </c>
    </row>
    <row r="70" spans="2:7" x14ac:dyDescent="0.25">
      <c r="B70" s="13" t="s">
        <v>56</v>
      </c>
      <c r="C70" s="34"/>
      <c r="D70" s="63">
        <v>20209</v>
      </c>
      <c r="E70" s="55">
        <v>22309</v>
      </c>
    </row>
    <row r="71" spans="2:7" x14ac:dyDescent="0.25">
      <c r="B71" s="13" t="s">
        <v>60</v>
      </c>
      <c r="C71" s="34"/>
      <c r="D71" s="63">
        <v>12150</v>
      </c>
      <c r="E71" s="55">
        <v>6882</v>
      </c>
    </row>
    <row r="72" spans="2:7" x14ac:dyDescent="0.25">
      <c r="B72" s="13" t="s">
        <v>61</v>
      </c>
      <c r="C72" s="34">
        <v>20</v>
      </c>
      <c r="D72" s="63">
        <v>692139</v>
      </c>
      <c r="E72" s="55">
        <v>519201</v>
      </c>
    </row>
    <row r="73" spans="2:7" x14ac:dyDescent="0.25">
      <c r="B73" s="13" t="s">
        <v>62</v>
      </c>
      <c r="C73" s="34"/>
      <c r="D73" s="63">
        <v>132799</v>
      </c>
      <c r="E73" s="55">
        <v>126424</v>
      </c>
    </row>
    <row r="74" spans="2:7" x14ac:dyDescent="0.25">
      <c r="B74" s="13" t="s">
        <v>57</v>
      </c>
      <c r="C74" s="34"/>
      <c r="D74" s="63">
        <v>9056</v>
      </c>
      <c r="E74" s="55">
        <v>8988</v>
      </c>
    </row>
    <row r="75" spans="2:7" ht="24" x14ac:dyDescent="0.25">
      <c r="B75" s="13" t="s">
        <v>93</v>
      </c>
      <c r="C75" s="34">
        <v>20</v>
      </c>
      <c r="D75" s="63">
        <v>105327</v>
      </c>
      <c r="E75" s="55">
        <v>69231</v>
      </c>
    </row>
    <row r="76" spans="2:7" ht="24.75" thickBot="1" x14ac:dyDescent="0.3">
      <c r="B76" s="13" t="s">
        <v>94</v>
      </c>
      <c r="C76" s="34">
        <v>20</v>
      </c>
      <c r="D76" s="63">
        <v>120088</v>
      </c>
      <c r="E76" s="55">
        <v>134269</v>
      </c>
    </row>
    <row r="77" spans="2:7" ht="15.75" thickBot="1" x14ac:dyDescent="0.3">
      <c r="B77" s="5"/>
      <c r="C77" s="3"/>
      <c r="D77" s="64">
        <v>1456096</v>
      </c>
      <c r="E77" s="57">
        <v>1372284</v>
      </c>
      <c r="F77" s="18">
        <f>SUM(D69:D76)-D77</f>
        <v>0</v>
      </c>
      <c r="G77" s="18">
        <f>SUM(E69:E76)-E77</f>
        <v>0</v>
      </c>
    </row>
    <row r="78" spans="2:7" ht="15.75" thickBot="1" x14ac:dyDescent="0.3">
      <c r="B78" s="12" t="s">
        <v>74</v>
      </c>
      <c r="C78" s="41"/>
      <c r="D78" s="65">
        <v>5922956</v>
      </c>
      <c r="E78" s="59">
        <v>5493580</v>
      </c>
      <c r="F78" s="18">
        <f>D77+D66-D78</f>
        <v>0</v>
      </c>
      <c r="G78" s="18">
        <f>E77+E66-E78</f>
        <v>0</v>
      </c>
    </row>
    <row r="79" spans="2:7" ht="15.75" thickBot="1" x14ac:dyDescent="0.3">
      <c r="B79" s="9" t="s">
        <v>75</v>
      </c>
      <c r="C79" s="6"/>
      <c r="D79" s="66">
        <v>14735779</v>
      </c>
      <c r="E79" s="56">
        <v>13652261</v>
      </c>
      <c r="F79" s="18">
        <f>D78+D57-D79</f>
        <v>0</v>
      </c>
      <c r="G79" s="18">
        <f>E78+E57-E79</f>
        <v>0</v>
      </c>
    </row>
    <row r="80" spans="2:7" ht="15.75" thickTop="1" x14ac:dyDescent="0.25">
      <c r="B80" s="16" t="s">
        <v>1</v>
      </c>
      <c r="C80" s="34"/>
      <c r="D80" s="16"/>
      <c r="E80" s="13"/>
    </row>
    <row r="81" spans="2:5" ht="24.75" thickBot="1" x14ac:dyDescent="0.3">
      <c r="B81" s="9" t="s">
        <v>165</v>
      </c>
      <c r="C81" s="35"/>
      <c r="D81" s="67">
        <v>14.138999999999999</v>
      </c>
      <c r="E81" s="62">
        <v>13.074</v>
      </c>
    </row>
    <row r="82" spans="2:5" ht="15.75" thickTop="1" x14ac:dyDescent="0.25">
      <c r="D82" s="17">
        <f>D79-D40</f>
        <v>0</v>
      </c>
      <c r="E82" s="17">
        <f>E79-E40</f>
        <v>0</v>
      </c>
    </row>
  </sheetData>
  <mergeCells count="4">
    <mergeCell ref="B5:B6"/>
    <mergeCell ref="C5:C6"/>
    <mergeCell ref="B43:B44"/>
    <mergeCell ref="C43:C4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H82"/>
  <sheetViews>
    <sheetView zoomScale="80" zoomScaleNormal="80" workbookViewId="0">
      <selection activeCell="E1" sqref="E1"/>
    </sheetView>
  </sheetViews>
  <sheetFormatPr defaultRowHeight="15" x14ac:dyDescent="0.25"/>
  <cols>
    <col min="2" max="2" width="52" customWidth="1"/>
    <col min="3" max="3" width="10.5703125" customWidth="1"/>
    <col min="4" max="5" width="16.7109375" style="18" customWidth="1"/>
    <col min="6" max="7" width="12" style="18" customWidth="1"/>
    <col min="8" max="8" width="9.140625" style="29"/>
  </cols>
  <sheetData>
    <row r="2" spans="2:5" ht="15.75" x14ac:dyDescent="0.25">
      <c r="B2" s="1" t="s">
        <v>182</v>
      </c>
    </row>
    <row r="3" spans="2:5" ht="15.75" x14ac:dyDescent="0.25">
      <c r="B3" s="1" t="s">
        <v>0</v>
      </c>
    </row>
    <row r="6" spans="2:5" x14ac:dyDescent="0.25">
      <c r="B6" s="94"/>
      <c r="C6" s="95"/>
      <c r="D6" s="95" t="s">
        <v>135</v>
      </c>
      <c r="E6" s="95"/>
    </row>
    <row r="7" spans="2:5" ht="15.75" thickBot="1" x14ac:dyDescent="0.3">
      <c r="B7" s="94"/>
      <c r="C7" s="95"/>
      <c r="D7" s="101" t="s">
        <v>136</v>
      </c>
      <c r="E7" s="101"/>
    </row>
    <row r="8" spans="2:5" x14ac:dyDescent="0.25">
      <c r="B8" s="99" t="s">
        <v>2</v>
      </c>
      <c r="C8" s="95" t="s">
        <v>3</v>
      </c>
      <c r="D8" s="27" t="s">
        <v>137</v>
      </c>
      <c r="E8" s="43" t="s">
        <v>73</v>
      </c>
    </row>
    <row r="9" spans="2:5" x14ac:dyDescent="0.25">
      <c r="B9" s="99"/>
      <c r="C9" s="95"/>
      <c r="D9" s="27" t="s">
        <v>4</v>
      </c>
      <c r="E9" s="43" t="s">
        <v>4</v>
      </c>
    </row>
    <row r="10" spans="2:5" ht="15.75" thickBot="1" x14ac:dyDescent="0.3">
      <c r="B10" s="100"/>
      <c r="C10" s="101"/>
      <c r="D10" s="44"/>
      <c r="E10" s="42" t="s">
        <v>138</v>
      </c>
    </row>
    <row r="11" spans="2:5" x14ac:dyDescent="0.25">
      <c r="B11" s="40" t="s">
        <v>1</v>
      </c>
      <c r="C11" s="32"/>
      <c r="D11" s="13"/>
      <c r="E11" s="13"/>
    </row>
    <row r="12" spans="2:5" x14ac:dyDescent="0.25">
      <c r="B12" s="16" t="s">
        <v>5</v>
      </c>
      <c r="C12" s="32"/>
      <c r="D12" s="13"/>
      <c r="E12" s="13"/>
    </row>
    <row r="13" spans="2:5" x14ac:dyDescent="0.25">
      <c r="B13" s="13" t="s">
        <v>6</v>
      </c>
      <c r="C13" s="34">
        <v>5</v>
      </c>
      <c r="D13" s="45">
        <v>1957153</v>
      </c>
      <c r="E13" s="46">
        <v>1192444</v>
      </c>
    </row>
    <row r="14" spans="2:5" x14ac:dyDescent="0.25">
      <c r="B14" s="13" t="s">
        <v>139</v>
      </c>
      <c r="C14" s="96">
        <v>6</v>
      </c>
      <c r="D14" s="97">
        <v>316836</v>
      </c>
      <c r="E14" s="98">
        <v>142119</v>
      </c>
    </row>
    <row r="15" spans="2:5" x14ac:dyDescent="0.25">
      <c r="B15" s="13" t="s">
        <v>140</v>
      </c>
      <c r="C15" s="96"/>
      <c r="D15" s="97"/>
      <c r="E15" s="98"/>
    </row>
    <row r="16" spans="2:5" x14ac:dyDescent="0.25">
      <c r="B16" s="13" t="s">
        <v>7</v>
      </c>
      <c r="C16" s="34">
        <v>12</v>
      </c>
      <c r="D16" s="45">
        <v>22319</v>
      </c>
      <c r="E16" s="46">
        <v>16010</v>
      </c>
    </row>
    <row r="17" spans="2:7" ht="15.75" thickBot="1" x14ac:dyDescent="0.3">
      <c r="B17" s="13" t="s">
        <v>8</v>
      </c>
      <c r="C17" s="34"/>
      <c r="D17" s="45">
        <v>7144</v>
      </c>
      <c r="E17" s="46">
        <v>10217</v>
      </c>
    </row>
    <row r="18" spans="2:7" ht="15.75" thickBot="1" x14ac:dyDescent="0.3">
      <c r="B18" s="28" t="s">
        <v>9</v>
      </c>
      <c r="C18" s="2"/>
      <c r="D18" s="47">
        <v>2303452</v>
      </c>
      <c r="E18" s="48">
        <v>1360790</v>
      </c>
      <c r="F18" s="18">
        <f>SUM(D13:D17)-D18</f>
        <v>0</v>
      </c>
      <c r="G18" s="18">
        <f>SUM(E13:E17)-E18</f>
        <v>0</v>
      </c>
    </row>
    <row r="19" spans="2:7" x14ac:dyDescent="0.25">
      <c r="B19" s="16" t="s">
        <v>1</v>
      </c>
      <c r="C19" s="32"/>
      <c r="D19" s="16"/>
      <c r="E19" s="13"/>
    </row>
    <row r="20" spans="2:7" x14ac:dyDescent="0.25">
      <c r="B20" s="16" t="s">
        <v>10</v>
      </c>
      <c r="C20" s="34"/>
      <c r="D20" s="16"/>
      <c r="E20" s="13"/>
    </row>
    <row r="21" spans="2:7" ht="24" x14ac:dyDescent="0.25">
      <c r="B21" s="13" t="s">
        <v>82</v>
      </c>
      <c r="C21" s="34">
        <v>7</v>
      </c>
      <c r="D21" s="45">
        <v>-1465682</v>
      </c>
      <c r="E21" s="46">
        <v>-728167</v>
      </c>
    </row>
    <row r="22" spans="2:7" x14ac:dyDescent="0.25">
      <c r="B22" s="13" t="s">
        <v>11</v>
      </c>
      <c r="C22" s="34">
        <v>8</v>
      </c>
      <c r="D22" s="45">
        <v>-190397</v>
      </c>
      <c r="E22" s="46">
        <v>-143794</v>
      </c>
    </row>
    <row r="23" spans="2:7" x14ac:dyDescent="0.25">
      <c r="B23" s="13" t="s">
        <v>12</v>
      </c>
      <c r="C23" s="34">
        <v>9</v>
      </c>
      <c r="D23" s="45">
        <v>-109675</v>
      </c>
      <c r="E23" s="46">
        <v>-88012</v>
      </c>
    </row>
    <row r="24" spans="2:7" x14ac:dyDescent="0.25">
      <c r="B24" s="13" t="s">
        <v>13</v>
      </c>
      <c r="C24" s="34"/>
      <c r="D24" s="45">
        <v>-83234</v>
      </c>
      <c r="E24" s="46">
        <v>-79108</v>
      </c>
    </row>
    <row r="25" spans="2:7" x14ac:dyDescent="0.25">
      <c r="B25" s="13" t="s">
        <v>14</v>
      </c>
      <c r="C25" s="34">
        <v>10</v>
      </c>
      <c r="D25" s="45">
        <v>-31568</v>
      </c>
      <c r="E25" s="46">
        <v>-30509</v>
      </c>
    </row>
    <row r="26" spans="2:7" x14ac:dyDescent="0.25">
      <c r="B26" s="13" t="s">
        <v>15</v>
      </c>
      <c r="C26" s="34">
        <v>11</v>
      </c>
      <c r="D26" s="45">
        <v>-32614</v>
      </c>
      <c r="E26" s="46">
        <v>-25845</v>
      </c>
    </row>
    <row r="27" spans="2:7" ht="48" x14ac:dyDescent="0.25">
      <c r="B27" s="13" t="s">
        <v>141</v>
      </c>
      <c r="C27" s="34"/>
      <c r="D27" s="49">
        <v>-47</v>
      </c>
      <c r="E27" s="15">
        <v>6</v>
      </c>
    </row>
    <row r="28" spans="2:7" x14ac:dyDescent="0.25">
      <c r="B28" s="13" t="s">
        <v>76</v>
      </c>
      <c r="C28" s="34"/>
      <c r="D28" s="49">
        <v>0</v>
      </c>
      <c r="E28" s="46">
        <v>-19800</v>
      </c>
    </row>
    <row r="29" spans="2:7" x14ac:dyDescent="0.25">
      <c r="B29" s="13" t="s">
        <v>16</v>
      </c>
      <c r="C29" s="34">
        <v>12</v>
      </c>
      <c r="D29" s="45">
        <v>-83703</v>
      </c>
      <c r="E29" s="46">
        <v>-58218</v>
      </c>
    </row>
    <row r="30" spans="2:7" x14ac:dyDescent="0.25">
      <c r="B30" s="13" t="s">
        <v>143</v>
      </c>
      <c r="C30" s="34"/>
      <c r="D30" s="45">
        <v>69574</v>
      </c>
      <c r="E30" s="46">
        <v>2642</v>
      </c>
    </row>
    <row r="31" spans="2:7" ht="15.75" thickBot="1" x14ac:dyDescent="0.3">
      <c r="B31" s="13" t="s">
        <v>17</v>
      </c>
      <c r="C31" s="34"/>
      <c r="D31" s="45">
        <v>-6032</v>
      </c>
      <c r="E31" s="46">
        <v>-5362</v>
      </c>
    </row>
    <row r="32" spans="2:7" ht="15.75" thickBot="1" x14ac:dyDescent="0.3">
      <c r="B32" s="28" t="s">
        <v>18</v>
      </c>
      <c r="C32" s="2"/>
      <c r="D32" s="47">
        <v>-1933378</v>
      </c>
      <c r="E32" s="48">
        <v>-1176167</v>
      </c>
      <c r="F32" s="18">
        <f>SUM(D21:D31)-D32</f>
        <v>0</v>
      </c>
      <c r="G32" s="18">
        <f>SUM(E21:E31)-E32</f>
        <v>0</v>
      </c>
    </row>
    <row r="33" spans="2:7" x14ac:dyDescent="0.25">
      <c r="B33" s="16" t="s">
        <v>77</v>
      </c>
      <c r="C33" s="34"/>
      <c r="D33" s="45">
        <v>370074</v>
      </c>
      <c r="E33" s="46">
        <v>184623</v>
      </c>
      <c r="F33" s="18">
        <f>D32+D18-D33</f>
        <v>0</v>
      </c>
      <c r="G33" s="18">
        <f>E32+E18-E33</f>
        <v>0</v>
      </c>
    </row>
    <row r="34" spans="2:7" x14ac:dyDescent="0.25">
      <c r="B34" s="13" t="s">
        <v>1</v>
      </c>
      <c r="C34" s="34"/>
      <c r="D34" s="16"/>
      <c r="E34" s="13"/>
    </row>
    <row r="35" spans="2:7" ht="15.75" thickBot="1" x14ac:dyDescent="0.3">
      <c r="B35" s="14" t="s">
        <v>19</v>
      </c>
      <c r="C35" s="41">
        <v>13</v>
      </c>
      <c r="D35" s="50">
        <v>-82643</v>
      </c>
      <c r="E35" s="51">
        <v>-42324</v>
      </c>
    </row>
    <row r="36" spans="2:7" x14ac:dyDescent="0.25">
      <c r="B36" s="16" t="s">
        <v>144</v>
      </c>
      <c r="C36" s="34"/>
      <c r="D36" s="45">
        <v>287431</v>
      </c>
      <c r="E36" s="46">
        <v>142299</v>
      </c>
      <c r="F36" s="18">
        <f>SUM(D33:D35)-D36</f>
        <v>0</v>
      </c>
      <c r="G36" s="18">
        <f>SUM(E33:E35)-E36</f>
        <v>0</v>
      </c>
    </row>
    <row r="37" spans="2:7" x14ac:dyDescent="0.25">
      <c r="B37" s="13" t="s">
        <v>1</v>
      </c>
      <c r="C37" s="34"/>
      <c r="D37" s="16"/>
      <c r="E37" s="13"/>
    </row>
    <row r="38" spans="2:7" x14ac:dyDescent="0.25">
      <c r="B38" s="16" t="s">
        <v>108</v>
      </c>
      <c r="C38" s="32"/>
      <c r="D38" s="16"/>
      <c r="E38" s="13"/>
    </row>
    <row r="39" spans="2:7" ht="24.75" thickBot="1" x14ac:dyDescent="0.3">
      <c r="B39" s="14" t="s">
        <v>145</v>
      </c>
      <c r="C39" s="41">
        <v>4</v>
      </c>
      <c r="D39" s="52">
        <v>0</v>
      </c>
      <c r="E39" s="51">
        <v>143821</v>
      </c>
    </row>
    <row r="40" spans="2:7" ht="15.75" thickBot="1" x14ac:dyDescent="0.3">
      <c r="B40" s="9" t="s">
        <v>81</v>
      </c>
      <c r="C40" s="35"/>
      <c r="D40" s="53">
        <v>287431</v>
      </c>
      <c r="E40" s="54">
        <v>286120</v>
      </c>
      <c r="F40" s="18">
        <f>SUM(D36:D39)-D40</f>
        <v>0</v>
      </c>
      <c r="G40" s="18">
        <f>SUM(E36:E39)-E40</f>
        <v>0</v>
      </c>
    </row>
    <row r="41" spans="2:7" ht="15.75" thickTop="1" x14ac:dyDescent="0.25">
      <c r="B41" s="16" t="s">
        <v>1</v>
      </c>
      <c r="C41" s="34"/>
      <c r="D41" s="16"/>
      <c r="E41" s="13"/>
    </row>
    <row r="42" spans="2:7" x14ac:dyDescent="0.25">
      <c r="B42" s="16" t="s">
        <v>20</v>
      </c>
      <c r="C42" s="34"/>
      <c r="D42" s="16"/>
      <c r="E42" s="13"/>
    </row>
    <row r="43" spans="2:7" x14ac:dyDescent="0.25">
      <c r="B43" s="13" t="s">
        <v>21</v>
      </c>
      <c r="C43" s="34"/>
      <c r="D43" s="45">
        <v>311861</v>
      </c>
      <c r="E43" s="55">
        <v>286703</v>
      </c>
    </row>
    <row r="44" spans="2:7" ht="15.75" thickBot="1" x14ac:dyDescent="0.3">
      <c r="B44" s="14" t="s">
        <v>22</v>
      </c>
      <c r="C44" s="41"/>
      <c r="D44" s="50">
        <v>-24430</v>
      </c>
      <c r="E44" s="14">
        <v>-583</v>
      </c>
    </row>
    <row r="45" spans="2:7" ht="15.75" thickBot="1" x14ac:dyDescent="0.3">
      <c r="B45" s="11"/>
      <c r="C45" s="35"/>
      <c r="D45" s="53">
        <v>287431</v>
      </c>
      <c r="E45" s="56">
        <v>286120</v>
      </c>
      <c r="F45" s="18">
        <f>SUM(D43:D44)-D45</f>
        <v>0</v>
      </c>
      <c r="G45" s="18">
        <f>SUM(E43:E44)-E45</f>
        <v>0</v>
      </c>
    </row>
    <row r="46" spans="2:7" ht="15.75" thickTop="1" x14ac:dyDescent="0.25">
      <c r="D46" s="18">
        <f>D45-D40</f>
        <v>0</v>
      </c>
      <c r="E46" s="18">
        <f>E45-E40</f>
        <v>0</v>
      </c>
    </row>
    <row r="50" spans="2:7" x14ac:dyDescent="0.25">
      <c r="B50" s="94"/>
      <c r="C50" s="95"/>
      <c r="D50" s="95" t="s">
        <v>135</v>
      </c>
      <c r="E50" s="95"/>
    </row>
    <row r="51" spans="2:7" ht="15.75" thickBot="1" x14ac:dyDescent="0.3">
      <c r="B51" s="94"/>
      <c r="C51" s="95"/>
      <c r="D51" s="101" t="s">
        <v>136</v>
      </c>
      <c r="E51" s="101"/>
    </row>
    <row r="52" spans="2:7" x14ac:dyDescent="0.25">
      <c r="B52" s="99" t="s">
        <v>2</v>
      </c>
      <c r="C52" s="95"/>
      <c r="D52" s="27" t="s">
        <v>137</v>
      </c>
      <c r="E52" s="43" t="s">
        <v>73</v>
      </c>
    </row>
    <row r="53" spans="2:7" x14ac:dyDescent="0.25">
      <c r="B53" s="99"/>
      <c r="C53" s="95"/>
      <c r="D53" s="27" t="s">
        <v>4</v>
      </c>
      <c r="E53" s="43" t="s">
        <v>4</v>
      </c>
    </row>
    <row r="54" spans="2:7" ht="15.75" thickBot="1" x14ac:dyDescent="0.3">
      <c r="B54" s="100"/>
      <c r="C54" s="101"/>
      <c r="D54" s="44"/>
      <c r="E54" s="42" t="s">
        <v>138</v>
      </c>
    </row>
    <row r="55" spans="2:7" x14ac:dyDescent="0.25">
      <c r="B55" s="16" t="s">
        <v>1</v>
      </c>
      <c r="C55" s="32"/>
      <c r="D55" s="13"/>
      <c r="E55" s="13"/>
    </row>
    <row r="56" spans="2:7" x14ac:dyDescent="0.25">
      <c r="B56" s="16" t="s">
        <v>146</v>
      </c>
      <c r="C56" s="32"/>
      <c r="D56" s="13"/>
      <c r="E56" s="13"/>
    </row>
    <row r="57" spans="2:7" ht="36" x14ac:dyDescent="0.25">
      <c r="B57" s="40" t="s">
        <v>147</v>
      </c>
      <c r="C57" s="34"/>
      <c r="D57" s="16"/>
      <c r="E57" s="13"/>
    </row>
    <row r="58" spans="2:7" x14ac:dyDescent="0.25">
      <c r="B58" s="13" t="s">
        <v>23</v>
      </c>
      <c r="C58" s="34"/>
      <c r="D58" s="45">
        <v>-8467</v>
      </c>
      <c r="E58" s="55">
        <v>-1238</v>
      </c>
    </row>
    <row r="59" spans="2:7" ht="24" x14ac:dyDescent="0.25">
      <c r="B59" s="13" t="s">
        <v>96</v>
      </c>
      <c r="C59" s="34"/>
      <c r="D59" s="45">
        <v>413352</v>
      </c>
      <c r="E59" s="55">
        <v>45409</v>
      </c>
    </row>
    <row r="60" spans="2:7" ht="15.75" thickBot="1" x14ac:dyDescent="0.3">
      <c r="B60" s="13" t="s">
        <v>24</v>
      </c>
      <c r="C60" s="34"/>
      <c r="D60" s="45">
        <v>-37818</v>
      </c>
      <c r="E60" s="55">
        <v>-4120</v>
      </c>
    </row>
    <row r="61" spans="2:7" ht="36.75" thickBot="1" x14ac:dyDescent="0.3">
      <c r="B61" s="28" t="s">
        <v>148</v>
      </c>
      <c r="C61" s="3"/>
      <c r="D61" s="47">
        <v>367067</v>
      </c>
      <c r="E61" s="57">
        <v>40051</v>
      </c>
      <c r="F61" s="18">
        <f>SUM(D58:D60)-D61</f>
        <v>0</v>
      </c>
      <c r="G61" s="18">
        <f>SUM(E58:E60)-E61</f>
        <v>0</v>
      </c>
    </row>
    <row r="62" spans="2:7" x14ac:dyDescent="0.25">
      <c r="B62" s="40" t="s">
        <v>1</v>
      </c>
      <c r="C62" s="34"/>
      <c r="D62" s="16"/>
      <c r="E62" s="13"/>
    </row>
    <row r="63" spans="2:7" ht="36" x14ac:dyDescent="0.25">
      <c r="B63" s="40" t="s">
        <v>149</v>
      </c>
      <c r="C63" s="34"/>
      <c r="D63" s="16"/>
      <c r="E63" s="13"/>
    </row>
    <row r="64" spans="2:7" ht="36.75" thickBot="1" x14ac:dyDescent="0.3">
      <c r="B64" s="13" t="s">
        <v>150</v>
      </c>
      <c r="C64" s="34"/>
      <c r="D64" s="49">
        <v>131</v>
      </c>
      <c r="E64" s="15">
        <v>53</v>
      </c>
    </row>
    <row r="65" spans="2:7" x14ac:dyDescent="0.25">
      <c r="B65" s="58" t="s">
        <v>151</v>
      </c>
      <c r="C65" s="102"/>
      <c r="D65" s="105">
        <v>131</v>
      </c>
      <c r="E65" s="108">
        <v>53</v>
      </c>
    </row>
    <row r="66" spans="2:7" x14ac:dyDescent="0.25">
      <c r="B66" s="16" t="s">
        <v>152</v>
      </c>
      <c r="C66" s="103"/>
      <c r="D66" s="106"/>
      <c r="E66" s="109"/>
    </row>
    <row r="67" spans="2:7" x14ac:dyDescent="0.25">
      <c r="B67" s="16" t="s">
        <v>153</v>
      </c>
      <c r="C67" s="103"/>
      <c r="D67" s="106"/>
      <c r="E67" s="109"/>
    </row>
    <row r="68" spans="2:7" ht="15.75" thickBot="1" x14ac:dyDescent="0.3">
      <c r="B68" s="12" t="s">
        <v>83</v>
      </c>
      <c r="C68" s="104"/>
      <c r="D68" s="107"/>
      <c r="E68" s="110"/>
    </row>
    <row r="69" spans="2:7" ht="24.75" thickBot="1" x14ac:dyDescent="0.3">
      <c r="B69" s="12" t="s">
        <v>154</v>
      </c>
      <c r="C69" s="41"/>
      <c r="D69" s="50">
        <v>367198</v>
      </c>
      <c r="E69" s="59">
        <v>40104</v>
      </c>
      <c r="F69" s="18">
        <f>D65+D61-D69</f>
        <v>0</v>
      </c>
      <c r="G69" s="18">
        <f>E65+E61-E69</f>
        <v>0</v>
      </c>
    </row>
    <row r="70" spans="2:7" ht="15.75" thickBot="1" x14ac:dyDescent="0.3">
      <c r="B70" s="9" t="s">
        <v>155</v>
      </c>
      <c r="C70" s="35"/>
      <c r="D70" s="53">
        <v>654629</v>
      </c>
      <c r="E70" s="56">
        <v>326224</v>
      </c>
      <c r="F70" s="18">
        <f>D69+D45-D70</f>
        <v>0</v>
      </c>
      <c r="G70" s="18">
        <f>E69+E45-E70</f>
        <v>0</v>
      </c>
    </row>
    <row r="71" spans="2:7" ht="15.75" thickTop="1" x14ac:dyDescent="0.25">
      <c r="B71" s="13" t="s">
        <v>1</v>
      </c>
      <c r="C71" s="34"/>
      <c r="D71" s="16"/>
      <c r="E71" s="13"/>
    </row>
    <row r="72" spans="2:7" x14ac:dyDescent="0.25">
      <c r="B72" s="16" t="s">
        <v>156</v>
      </c>
      <c r="C72" s="34"/>
      <c r="D72" s="16"/>
      <c r="E72" s="13"/>
    </row>
    <row r="73" spans="2:7" x14ac:dyDescent="0.25">
      <c r="B73" s="13" t="s">
        <v>21</v>
      </c>
      <c r="C73" s="34"/>
      <c r="D73" s="45">
        <v>678740</v>
      </c>
      <c r="E73" s="55">
        <v>326819</v>
      </c>
    </row>
    <row r="74" spans="2:7" ht="15.75" thickBot="1" x14ac:dyDescent="0.3">
      <c r="B74" s="14" t="s">
        <v>22</v>
      </c>
      <c r="C74" s="41"/>
      <c r="D74" s="50">
        <v>-24111</v>
      </c>
      <c r="E74" s="14">
        <v>-595</v>
      </c>
    </row>
    <row r="75" spans="2:7" ht="15.75" thickBot="1" x14ac:dyDescent="0.3">
      <c r="B75" s="11"/>
      <c r="C75" s="35"/>
      <c r="D75" s="53">
        <v>654629</v>
      </c>
      <c r="E75" s="56">
        <v>326224</v>
      </c>
      <c r="F75" s="18">
        <f>SUM(D73:D74)-D75</f>
        <v>0</v>
      </c>
      <c r="G75" s="18">
        <f>SUM(E73:E74)-E75</f>
        <v>0</v>
      </c>
    </row>
    <row r="76" spans="2:7" ht="15.75" thickTop="1" x14ac:dyDescent="0.25">
      <c r="B76" s="16" t="s">
        <v>1</v>
      </c>
      <c r="C76" s="34"/>
      <c r="D76" s="27"/>
      <c r="E76" s="43"/>
    </row>
    <row r="77" spans="2:7" x14ac:dyDescent="0.25">
      <c r="B77" s="16" t="s">
        <v>157</v>
      </c>
      <c r="C77" s="34"/>
      <c r="D77" s="27"/>
      <c r="E77" s="43"/>
    </row>
    <row r="78" spans="2:7" x14ac:dyDescent="0.25">
      <c r="B78" s="13" t="s">
        <v>158</v>
      </c>
      <c r="C78" s="34"/>
      <c r="D78" s="60">
        <v>0.47099999999999997</v>
      </c>
      <c r="E78" s="43">
        <v>0.46899999999999997</v>
      </c>
    </row>
    <row r="79" spans="2:7" ht="24" x14ac:dyDescent="0.25">
      <c r="B79" s="13" t="s">
        <v>159</v>
      </c>
      <c r="C79" s="34"/>
      <c r="D79" s="60">
        <v>0.47099999999999997</v>
      </c>
      <c r="E79" s="43">
        <v>0.23300000000000001</v>
      </c>
    </row>
    <row r="80" spans="2:7" ht="15.75" thickBot="1" x14ac:dyDescent="0.3">
      <c r="B80" s="11" t="s">
        <v>160</v>
      </c>
      <c r="C80" s="35"/>
      <c r="D80" s="61" t="s">
        <v>142</v>
      </c>
      <c r="E80" s="62">
        <v>0.23599999999999999</v>
      </c>
    </row>
    <row r="81" spans="4:5" ht="15.75" thickTop="1" x14ac:dyDescent="0.25"/>
    <row r="82" spans="4:5" x14ac:dyDescent="0.25">
      <c r="D82" s="18">
        <f>D75-D70</f>
        <v>0</v>
      </c>
      <c r="E82" s="18">
        <f>E75-E70</f>
        <v>0</v>
      </c>
    </row>
  </sheetData>
  <mergeCells count="18">
    <mergeCell ref="C65:C68"/>
    <mergeCell ref="D65:D68"/>
    <mergeCell ref="E65:E68"/>
    <mergeCell ref="D6:E6"/>
    <mergeCell ref="D7:E7"/>
    <mergeCell ref="B6:B7"/>
    <mergeCell ref="C6:C7"/>
    <mergeCell ref="B8:B10"/>
    <mergeCell ref="C8:C10"/>
    <mergeCell ref="C14:C15"/>
    <mergeCell ref="D14:D15"/>
    <mergeCell ref="E14:E15"/>
    <mergeCell ref="B52:B54"/>
    <mergeCell ref="C52:C54"/>
    <mergeCell ref="D50:E50"/>
    <mergeCell ref="D51:E51"/>
    <mergeCell ref="B50:B51"/>
    <mergeCell ref="C50:C51"/>
  </mergeCells>
  <pageMargins left="0.7" right="0.7" top="0.75" bottom="0.75" header="0.3" footer="0.3"/>
  <pageSetup paperSize="9" orientation="portrait" r:id="rId1"/>
  <customProperties>
    <customPr name="EpmWorksheetKeyString_GUID" r:id="rId2"/>
    <customPr name="FPMExcelClientCellBasedFunctionStatus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G82"/>
  <sheetViews>
    <sheetView zoomScale="80" zoomScaleNormal="80" workbookViewId="0">
      <selection activeCell="H1" sqref="H1"/>
    </sheetView>
  </sheetViews>
  <sheetFormatPr defaultRowHeight="15" x14ac:dyDescent="0.25"/>
  <cols>
    <col min="2" max="2" width="51.28515625" customWidth="1"/>
    <col min="4" max="4" width="19.28515625" customWidth="1"/>
    <col min="5" max="5" width="21" customWidth="1"/>
    <col min="6" max="6" width="11.7109375" style="18" customWidth="1"/>
    <col min="7" max="7" width="11.7109375" customWidth="1"/>
  </cols>
  <sheetData>
    <row r="2" spans="2:7" ht="15.75" x14ac:dyDescent="0.25">
      <c r="B2" s="1" t="s">
        <v>184</v>
      </c>
    </row>
    <row r="4" spans="2:7" x14ac:dyDescent="0.25">
      <c r="B4" s="113"/>
      <c r="C4" s="114"/>
      <c r="D4" s="111" t="s">
        <v>135</v>
      </c>
      <c r="E4" s="111"/>
    </row>
    <row r="5" spans="2:7" ht="15.75" thickBot="1" x14ac:dyDescent="0.3">
      <c r="B5" s="113"/>
      <c r="C5" s="114"/>
      <c r="D5" s="112" t="s">
        <v>136</v>
      </c>
      <c r="E5" s="112"/>
    </row>
    <row r="6" spans="2:7" x14ac:dyDescent="0.25">
      <c r="B6" s="99" t="s">
        <v>2</v>
      </c>
      <c r="C6" s="111" t="s">
        <v>3</v>
      </c>
      <c r="D6" s="69" t="s">
        <v>137</v>
      </c>
      <c r="E6" s="19" t="s">
        <v>73</v>
      </c>
    </row>
    <row r="7" spans="2:7" x14ac:dyDescent="0.25">
      <c r="B7" s="99"/>
      <c r="C7" s="111"/>
      <c r="D7" s="69" t="s">
        <v>4</v>
      </c>
      <c r="E7" s="70" t="s">
        <v>4</v>
      </c>
    </row>
    <row r="8" spans="2:7" ht="15.75" thickBot="1" x14ac:dyDescent="0.3">
      <c r="B8" s="100"/>
      <c r="C8" s="112"/>
      <c r="D8" s="44"/>
      <c r="E8" s="20" t="s">
        <v>138</v>
      </c>
    </row>
    <row r="9" spans="2:7" x14ac:dyDescent="0.25">
      <c r="B9" s="38" t="s">
        <v>1</v>
      </c>
      <c r="C9" s="68"/>
      <c r="D9" s="22"/>
      <c r="E9" s="22"/>
    </row>
    <row r="10" spans="2:7" x14ac:dyDescent="0.25">
      <c r="B10" s="21" t="s">
        <v>166</v>
      </c>
      <c r="C10" s="36"/>
      <c r="D10" s="22"/>
      <c r="E10" s="22"/>
    </row>
    <row r="11" spans="2:7" ht="22.5" x14ac:dyDescent="0.25">
      <c r="B11" s="22" t="s">
        <v>167</v>
      </c>
      <c r="C11" s="30"/>
      <c r="D11" s="71">
        <v>370074</v>
      </c>
      <c r="E11" s="72">
        <v>184623</v>
      </c>
    </row>
    <row r="12" spans="2:7" ht="23.25" thickBot="1" x14ac:dyDescent="0.3">
      <c r="B12" s="24" t="s">
        <v>110</v>
      </c>
      <c r="C12" s="39"/>
      <c r="D12" s="25">
        <v>0</v>
      </c>
      <c r="E12" s="73">
        <v>154758</v>
      </c>
    </row>
    <row r="13" spans="2:7" x14ac:dyDescent="0.25">
      <c r="B13" s="21" t="s">
        <v>168</v>
      </c>
      <c r="C13" s="36"/>
      <c r="D13" s="71">
        <v>370074</v>
      </c>
      <c r="E13" s="72">
        <v>339381</v>
      </c>
      <c r="F13" s="18">
        <f>SUM(D11:D12)-D13</f>
        <v>0</v>
      </c>
      <c r="G13" s="18">
        <f>SUM(E11:E12)-E13</f>
        <v>0</v>
      </c>
    </row>
    <row r="14" spans="2:7" x14ac:dyDescent="0.25">
      <c r="B14" s="21" t="s">
        <v>1</v>
      </c>
      <c r="C14" s="30"/>
      <c r="D14" s="21"/>
      <c r="E14" s="22"/>
    </row>
    <row r="15" spans="2:7" x14ac:dyDescent="0.25">
      <c r="B15" s="21" t="s">
        <v>169</v>
      </c>
      <c r="C15" s="30"/>
      <c r="D15" s="21"/>
      <c r="E15" s="22"/>
    </row>
    <row r="16" spans="2:7" x14ac:dyDescent="0.25">
      <c r="B16" s="22" t="s">
        <v>111</v>
      </c>
      <c r="C16" s="30"/>
      <c r="D16" s="71">
        <v>83234</v>
      </c>
      <c r="E16" s="72">
        <v>79108</v>
      </c>
    </row>
    <row r="17" spans="2:5" x14ac:dyDescent="0.25">
      <c r="B17" s="22" t="s">
        <v>112</v>
      </c>
      <c r="C17" s="30">
        <v>4</v>
      </c>
      <c r="D17" s="21">
        <v>0</v>
      </c>
      <c r="E17" s="72">
        <v>18995</v>
      </c>
    </row>
    <row r="18" spans="2:5" ht="33.75" x14ac:dyDescent="0.25">
      <c r="B18" s="22" t="s">
        <v>170</v>
      </c>
      <c r="C18" s="30"/>
      <c r="D18" s="21">
        <v>47</v>
      </c>
      <c r="E18" s="22">
        <v>-6</v>
      </c>
    </row>
    <row r="19" spans="2:5" x14ac:dyDescent="0.25">
      <c r="B19" s="22" t="s">
        <v>76</v>
      </c>
      <c r="C19" s="30"/>
      <c r="D19" s="21">
        <v>0</v>
      </c>
      <c r="E19" s="72">
        <v>19800</v>
      </c>
    </row>
    <row r="20" spans="2:5" ht="22.5" x14ac:dyDescent="0.25">
      <c r="B20" s="22" t="s">
        <v>113</v>
      </c>
      <c r="C20" s="30"/>
      <c r="D20" s="71">
        <v>15018</v>
      </c>
      <c r="E20" s="22">
        <v>0</v>
      </c>
    </row>
    <row r="21" spans="2:5" ht="22.5" x14ac:dyDescent="0.25">
      <c r="B21" s="22" t="s">
        <v>171</v>
      </c>
      <c r="C21" s="30"/>
      <c r="D21" s="71">
        <v>45015</v>
      </c>
      <c r="E21" s="72">
        <v>2060</v>
      </c>
    </row>
    <row r="22" spans="2:5" x14ac:dyDescent="0.25">
      <c r="B22" s="22" t="s">
        <v>7</v>
      </c>
      <c r="C22" s="30">
        <v>12</v>
      </c>
      <c r="D22" s="71">
        <v>-22319</v>
      </c>
      <c r="E22" s="72">
        <v>-16010</v>
      </c>
    </row>
    <row r="23" spans="2:5" x14ac:dyDescent="0.25">
      <c r="B23" s="22" t="s">
        <v>114</v>
      </c>
      <c r="C23" s="30">
        <v>4</v>
      </c>
      <c r="D23" s="21">
        <v>0</v>
      </c>
      <c r="E23" s="72">
        <v>-5538</v>
      </c>
    </row>
    <row r="24" spans="2:5" x14ac:dyDescent="0.25">
      <c r="B24" s="22" t="s">
        <v>115</v>
      </c>
      <c r="C24" s="30">
        <v>12</v>
      </c>
      <c r="D24" s="71">
        <v>83703</v>
      </c>
      <c r="E24" s="72">
        <v>58218</v>
      </c>
    </row>
    <row r="25" spans="2:5" x14ac:dyDescent="0.25">
      <c r="B25" s="22" t="s">
        <v>116</v>
      </c>
      <c r="C25" s="30">
        <v>4</v>
      </c>
      <c r="D25" s="21">
        <v>0</v>
      </c>
      <c r="E25" s="72">
        <v>9801</v>
      </c>
    </row>
    <row r="26" spans="2:5" ht="22.5" x14ac:dyDescent="0.25">
      <c r="B26" s="22" t="s">
        <v>95</v>
      </c>
      <c r="C26" s="30">
        <v>6</v>
      </c>
      <c r="D26" s="71">
        <v>-316836</v>
      </c>
      <c r="E26" s="72">
        <v>-142119</v>
      </c>
    </row>
    <row r="27" spans="2:5" ht="22.5" x14ac:dyDescent="0.25">
      <c r="B27" s="22" t="s">
        <v>117</v>
      </c>
      <c r="C27" s="30">
        <v>4</v>
      </c>
      <c r="D27" s="21">
        <v>0</v>
      </c>
      <c r="E27" s="72">
        <v>-75607</v>
      </c>
    </row>
    <row r="28" spans="2:5" x14ac:dyDescent="0.25">
      <c r="B28" s="22" t="s">
        <v>63</v>
      </c>
      <c r="C28" s="30"/>
      <c r="D28" s="71">
        <v>6117</v>
      </c>
      <c r="E28" s="72">
        <v>-2463</v>
      </c>
    </row>
    <row r="29" spans="2:5" x14ac:dyDescent="0.25">
      <c r="B29" s="22" t="s">
        <v>143</v>
      </c>
      <c r="C29" s="30"/>
      <c r="D29" s="71">
        <v>-55256</v>
      </c>
      <c r="E29" s="22">
        <v>-831</v>
      </c>
    </row>
    <row r="30" spans="2:5" ht="22.5" x14ac:dyDescent="0.25">
      <c r="B30" s="22" t="s">
        <v>118</v>
      </c>
      <c r="C30" s="30"/>
      <c r="D30" s="21">
        <v>12</v>
      </c>
      <c r="E30" s="72">
        <v>1573</v>
      </c>
    </row>
    <row r="31" spans="2:5" ht="33.75" x14ac:dyDescent="0.25">
      <c r="B31" s="22" t="s">
        <v>172</v>
      </c>
      <c r="C31" s="30"/>
      <c r="D31" s="21">
        <v>401</v>
      </c>
      <c r="E31" s="72">
        <v>-7034</v>
      </c>
    </row>
    <row r="32" spans="2:5" ht="15.75" thickBot="1" x14ac:dyDescent="0.3">
      <c r="B32" s="24" t="s">
        <v>119</v>
      </c>
      <c r="C32" s="39"/>
      <c r="D32" s="74">
        <v>1281</v>
      </c>
      <c r="E32" s="73">
        <v>1167</v>
      </c>
    </row>
    <row r="33" spans="2:7" ht="22.5" x14ac:dyDescent="0.25">
      <c r="B33" s="21" t="s">
        <v>120</v>
      </c>
      <c r="C33" s="36"/>
      <c r="D33" s="71">
        <v>210491</v>
      </c>
      <c r="E33" s="72">
        <v>280495</v>
      </c>
      <c r="F33" s="18">
        <f>SUM(D13:D32)-D33</f>
        <v>0</v>
      </c>
      <c r="G33" s="18">
        <f>SUM(E13:E32)-E33</f>
        <v>0</v>
      </c>
    </row>
    <row r="34" spans="2:7" x14ac:dyDescent="0.25">
      <c r="B34" s="21" t="s">
        <v>1</v>
      </c>
      <c r="C34" s="36"/>
      <c r="D34" s="21"/>
      <c r="E34" s="22"/>
    </row>
    <row r="35" spans="2:7" x14ac:dyDescent="0.25">
      <c r="B35" s="22" t="s">
        <v>121</v>
      </c>
      <c r="C35" s="30"/>
      <c r="D35" s="71">
        <v>-1489</v>
      </c>
      <c r="E35" s="72">
        <v>48926</v>
      </c>
    </row>
    <row r="36" spans="2:7" x14ac:dyDescent="0.25">
      <c r="B36" s="22" t="s">
        <v>122</v>
      </c>
      <c r="C36" s="30"/>
      <c r="D36" s="71">
        <v>-38683</v>
      </c>
      <c r="E36" s="72">
        <v>-14584</v>
      </c>
    </row>
    <row r="37" spans="2:7" ht="22.5" x14ac:dyDescent="0.25">
      <c r="B37" s="22" t="s">
        <v>123</v>
      </c>
      <c r="C37" s="30"/>
      <c r="D37" s="71">
        <v>-248770</v>
      </c>
      <c r="E37" s="72">
        <v>-250791</v>
      </c>
    </row>
    <row r="38" spans="2:7" ht="22.5" x14ac:dyDescent="0.25">
      <c r="B38" s="22" t="s">
        <v>124</v>
      </c>
      <c r="C38" s="30"/>
      <c r="D38" s="71">
        <v>104778</v>
      </c>
      <c r="E38" s="72">
        <v>69300</v>
      </c>
    </row>
    <row r="39" spans="2:7" ht="15.75" thickBot="1" x14ac:dyDescent="0.3">
      <c r="B39" s="24" t="s">
        <v>125</v>
      </c>
      <c r="C39" s="39"/>
      <c r="D39" s="74">
        <v>1287</v>
      </c>
      <c r="E39" s="73">
        <v>16340</v>
      </c>
    </row>
    <row r="40" spans="2:7" ht="22.5" x14ac:dyDescent="0.25">
      <c r="B40" s="21" t="s">
        <v>126</v>
      </c>
      <c r="C40" s="30"/>
      <c r="D40" s="71">
        <v>27614</v>
      </c>
      <c r="E40" s="72">
        <v>149686</v>
      </c>
      <c r="F40" s="18">
        <f>SUM(D33:D39)-D40</f>
        <v>0</v>
      </c>
      <c r="G40" s="18">
        <f>SUM(E33:E39)-E40</f>
        <v>0</v>
      </c>
    </row>
    <row r="41" spans="2:7" x14ac:dyDescent="0.25">
      <c r="B41" s="22" t="s">
        <v>1</v>
      </c>
      <c r="C41" s="30"/>
      <c r="D41" s="21"/>
      <c r="E41" s="22"/>
    </row>
    <row r="42" spans="2:7" ht="22.5" x14ac:dyDescent="0.25">
      <c r="B42" s="22" t="s">
        <v>127</v>
      </c>
      <c r="C42" s="30">
        <v>16</v>
      </c>
      <c r="D42" s="71">
        <v>52258</v>
      </c>
      <c r="E42" s="22">
        <v>380</v>
      </c>
    </row>
    <row r="43" spans="2:7" x14ac:dyDescent="0.25">
      <c r="B43" s="22" t="s">
        <v>128</v>
      </c>
      <c r="C43" s="30"/>
      <c r="D43" s="21">
        <v>0</v>
      </c>
      <c r="E43" s="72">
        <v>1911</v>
      </c>
    </row>
    <row r="44" spans="2:7" x14ac:dyDescent="0.25">
      <c r="B44" s="22" t="s">
        <v>97</v>
      </c>
      <c r="C44" s="30"/>
      <c r="D44" s="71">
        <v>-35630</v>
      </c>
      <c r="E44" s="72">
        <v>-18507</v>
      </c>
    </row>
    <row r="45" spans="2:7" x14ac:dyDescent="0.25">
      <c r="B45" s="22" t="s">
        <v>98</v>
      </c>
      <c r="C45" s="30"/>
      <c r="D45" s="71">
        <v>7021</v>
      </c>
      <c r="E45" s="72">
        <v>8759</v>
      </c>
    </row>
    <row r="46" spans="2:7" ht="15.75" thickBot="1" x14ac:dyDescent="0.3">
      <c r="B46" s="24" t="s">
        <v>99</v>
      </c>
      <c r="C46" s="39"/>
      <c r="D46" s="74">
        <v>-15132</v>
      </c>
      <c r="E46" s="73">
        <v>-25871</v>
      </c>
    </row>
    <row r="47" spans="2:7" ht="23.25" thickBot="1" x14ac:dyDescent="0.3">
      <c r="B47" s="25" t="s">
        <v>129</v>
      </c>
      <c r="C47" s="39"/>
      <c r="D47" s="74">
        <v>36131</v>
      </c>
      <c r="E47" s="73">
        <v>116358</v>
      </c>
      <c r="F47" s="18">
        <f>SUM(D40:D46)-D47</f>
        <v>0</v>
      </c>
      <c r="G47" s="18">
        <f>SUM(E40:E46)-E47</f>
        <v>0</v>
      </c>
    </row>
    <row r="52" spans="2:5" x14ac:dyDescent="0.25">
      <c r="B52" s="113"/>
      <c r="C52" s="111"/>
      <c r="D52" s="111" t="s">
        <v>135</v>
      </c>
      <c r="E52" s="111"/>
    </row>
    <row r="53" spans="2:5" ht="15.75" thickBot="1" x14ac:dyDescent="0.3">
      <c r="B53" s="113"/>
      <c r="C53" s="111"/>
      <c r="D53" s="112" t="s">
        <v>136</v>
      </c>
      <c r="E53" s="112"/>
    </row>
    <row r="54" spans="2:5" x14ac:dyDescent="0.25">
      <c r="B54" s="99" t="s">
        <v>2</v>
      </c>
      <c r="C54" s="111" t="s">
        <v>173</v>
      </c>
      <c r="D54" s="69" t="s">
        <v>137</v>
      </c>
      <c r="E54" s="70" t="s">
        <v>73</v>
      </c>
    </row>
    <row r="55" spans="2:5" x14ac:dyDescent="0.25">
      <c r="B55" s="99"/>
      <c r="C55" s="111"/>
      <c r="D55" s="69" t="s">
        <v>4</v>
      </c>
      <c r="E55" s="70" t="s">
        <v>4</v>
      </c>
    </row>
    <row r="56" spans="2:5" ht="15.75" thickBot="1" x14ac:dyDescent="0.3">
      <c r="B56" s="100"/>
      <c r="C56" s="112"/>
      <c r="D56" s="44"/>
      <c r="E56" s="20" t="s">
        <v>138</v>
      </c>
    </row>
    <row r="57" spans="2:5" x14ac:dyDescent="0.25">
      <c r="B57" s="21" t="s">
        <v>1</v>
      </c>
      <c r="C57" s="30"/>
      <c r="D57" s="21"/>
      <c r="E57" s="22"/>
    </row>
    <row r="58" spans="2:5" x14ac:dyDescent="0.25">
      <c r="B58" s="21" t="s">
        <v>64</v>
      </c>
      <c r="C58" s="30"/>
      <c r="D58" s="21"/>
      <c r="E58" s="22"/>
    </row>
    <row r="59" spans="2:5" x14ac:dyDescent="0.25">
      <c r="B59" s="22" t="s">
        <v>100</v>
      </c>
      <c r="C59" s="30"/>
      <c r="D59" s="71">
        <v>-83218</v>
      </c>
      <c r="E59" s="72">
        <v>-69465</v>
      </c>
    </row>
    <row r="60" spans="2:5" x14ac:dyDescent="0.25">
      <c r="B60" s="22" t="s">
        <v>101</v>
      </c>
      <c r="C60" s="30"/>
      <c r="D60" s="71">
        <v>58096</v>
      </c>
      <c r="E60" s="72">
        <v>85400</v>
      </c>
    </row>
    <row r="61" spans="2:5" ht="22.5" x14ac:dyDescent="0.25">
      <c r="B61" s="22" t="s">
        <v>130</v>
      </c>
      <c r="C61" s="30"/>
      <c r="D61" s="71">
        <v>-76312</v>
      </c>
      <c r="E61" s="72">
        <v>-81632</v>
      </c>
    </row>
    <row r="62" spans="2:5" ht="33.75" x14ac:dyDescent="0.25">
      <c r="B62" s="22" t="s">
        <v>131</v>
      </c>
      <c r="C62" s="30"/>
      <c r="D62" s="21">
        <v>550</v>
      </c>
      <c r="E62" s="72">
        <v>27508</v>
      </c>
    </row>
    <row r="63" spans="2:5" ht="22.5" x14ac:dyDescent="0.25">
      <c r="B63" s="22" t="s">
        <v>78</v>
      </c>
      <c r="C63" s="30"/>
      <c r="D63" s="21">
        <v>-67</v>
      </c>
      <c r="E63" s="72">
        <v>-1716</v>
      </c>
    </row>
    <row r="64" spans="2:5" x14ac:dyDescent="0.25">
      <c r="B64" s="75" t="s">
        <v>102</v>
      </c>
      <c r="C64" s="30"/>
      <c r="D64" s="21">
        <v>-470</v>
      </c>
      <c r="E64" s="72">
        <v>-6639</v>
      </c>
    </row>
    <row r="65" spans="2:7" ht="15.75" thickBot="1" x14ac:dyDescent="0.3">
      <c r="B65" s="75" t="s">
        <v>84</v>
      </c>
      <c r="C65" s="30"/>
      <c r="D65" s="21">
        <v>-803</v>
      </c>
      <c r="E65" s="22">
        <v>-296</v>
      </c>
    </row>
    <row r="66" spans="2:7" ht="23.25" thickBot="1" x14ac:dyDescent="0.3">
      <c r="B66" s="23" t="s">
        <v>132</v>
      </c>
      <c r="C66" s="26"/>
      <c r="D66" s="76">
        <v>-102224</v>
      </c>
      <c r="E66" s="77">
        <v>-46840</v>
      </c>
      <c r="F66" s="18">
        <f>SUM(D59:D65)-D66</f>
        <v>0</v>
      </c>
      <c r="G66" s="18">
        <f>SUM(E59:E65)-E66</f>
        <v>0</v>
      </c>
    </row>
    <row r="67" spans="2:7" x14ac:dyDescent="0.25">
      <c r="B67" s="21" t="s">
        <v>1</v>
      </c>
      <c r="C67" s="30"/>
      <c r="D67" s="21"/>
      <c r="E67" s="22"/>
    </row>
    <row r="68" spans="2:7" x14ac:dyDescent="0.25">
      <c r="B68" s="21" t="s">
        <v>65</v>
      </c>
      <c r="C68" s="30"/>
      <c r="D68" s="21"/>
      <c r="E68" s="22"/>
    </row>
    <row r="69" spans="2:7" x14ac:dyDescent="0.25">
      <c r="B69" s="22" t="s">
        <v>103</v>
      </c>
      <c r="C69" s="30">
        <v>19</v>
      </c>
      <c r="D69" s="71">
        <v>135445</v>
      </c>
      <c r="E69" s="72">
        <v>121201</v>
      </c>
    </row>
    <row r="70" spans="2:7" x14ac:dyDescent="0.25">
      <c r="B70" s="22" t="s">
        <v>66</v>
      </c>
      <c r="C70" s="30">
        <v>19</v>
      </c>
      <c r="D70" s="71">
        <v>-43785</v>
      </c>
      <c r="E70" s="72">
        <v>-162757</v>
      </c>
    </row>
    <row r="71" spans="2:7" x14ac:dyDescent="0.25">
      <c r="B71" s="22" t="s">
        <v>133</v>
      </c>
      <c r="C71" s="30"/>
      <c r="D71" s="21">
        <v>-8</v>
      </c>
      <c r="E71" s="78">
        <v>0</v>
      </c>
    </row>
    <row r="72" spans="2:7" x14ac:dyDescent="0.25">
      <c r="B72" s="22" t="s">
        <v>67</v>
      </c>
      <c r="C72" s="30"/>
      <c r="D72" s="21">
        <v>-485</v>
      </c>
      <c r="E72" s="22">
        <v>-600</v>
      </c>
    </row>
    <row r="73" spans="2:7" ht="15.75" thickBot="1" x14ac:dyDescent="0.3">
      <c r="B73" s="22" t="s">
        <v>109</v>
      </c>
      <c r="C73" s="30"/>
      <c r="D73" s="71">
        <v>-3798</v>
      </c>
      <c r="E73" s="72">
        <v>-5507</v>
      </c>
    </row>
    <row r="74" spans="2:7" ht="23.25" thickBot="1" x14ac:dyDescent="0.3">
      <c r="B74" s="23" t="s">
        <v>79</v>
      </c>
      <c r="C74" s="26"/>
      <c r="D74" s="76">
        <v>87369</v>
      </c>
      <c r="E74" s="77">
        <v>-47663</v>
      </c>
      <c r="F74" s="18">
        <f>SUM(D69:D73)-D74</f>
        <v>0</v>
      </c>
      <c r="G74" s="18">
        <f>SUM(E69:E73)-E74</f>
        <v>0</v>
      </c>
    </row>
    <row r="75" spans="2:7" x14ac:dyDescent="0.25">
      <c r="B75" s="22" t="s">
        <v>1</v>
      </c>
      <c r="C75" s="36"/>
      <c r="D75" s="21"/>
      <c r="E75" s="22"/>
    </row>
    <row r="76" spans="2:7" ht="22.5" x14ac:dyDescent="0.25">
      <c r="B76" s="22" t="s">
        <v>104</v>
      </c>
      <c r="C76" s="36"/>
      <c r="D76" s="71">
        <v>59347</v>
      </c>
      <c r="E76" s="72">
        <v>6536</v>
      </c>
    </row>
    <row r="77" spans="2:7" ht="15.75" thickBot="1" x14ac:dyDescent="0.3">
      <c r="B77" s="24" t="s">
        <v>80</v>
      </c>
      <c r="C77" s="37"/>
      <c r="D77" s="25">
        <v>126</v>
      </c>
      <c r="E77" s="24">
        <v>1</v>
      </c>
    </row>
    <row r="78" spans="2:7" ht="22.5" x14ac:dyDescent="0.25">
      <c r="B78" s="21" t="s">
        <v>174</v>
      </c>
      <c r="C78" s="36"/>
      <c r="D78" s="71">
        <v>80749</v>
      </c>
      <c r="E78" s="72">
        <v>28392</v>
      </c>
      <c r="F78" s="18">
        <f>SUM(D74:D77,D66,D47)-D78</f>
        <v>0</v>
      </c>
      <c r="G78" s="18">
        <f>SUM(E74:E77,E66,E47)-E78</f>
        <v>0</v>
      </c>
    </row>
    <row r="79" spans="2:7" x14ac:dyDescent="0.25">
      <c r="B79" s="21" t="s">
        <v>1</v>
      </c>
      <c r="C79" s="36"/>
      <c r="D79" s="21"/>
      <c r="E79" s="22"/>
    </row>
    <row r="80" spans="2:7" ht="15.75" thickBot="1" x14ac:dyDescent="0.3">
      <c r="B80" s="22" t="s">
        <v>105</v>
      </c>
      <c r="C80" s="36"/>
      <c r="D80" s="71">
        <v>975849</v>
      </c>
      <c r="E80" s="72">
        <v>1145864</v>
      </c>
    </row>
    <row r="81" spans="2:7" ht="15.75" thickBot="1" x14ac:dyDescent="0.3">
      <c r="B81" s="79" t="s">
        <v>106</v>
      </c>
      <c r="C81" s="80"/>
      <c r="D81" s="81">
        <v>1056598</v>
      </c>
      <c r="E81" s="82">
        <v>1174256</v>
      </c>
      <c r="F81" s="18">
        <f>SUM(D78:D80)-D81</f>
        <v>0</v>
      </c>
      <c r="G81" s="18">
        <f>SUM(E78:E80)-E81</f>
        <v>0</v>
      </c>
    </row>
    <row r="82" spans="2:7" ht="15.75" thickTop="1" x14ac:dyDescent="0.25"/>
  </sheetData>
  <mergeCells count="12">
    <mergeCell ref="D5:E5"/>
    <mergeCell ref="B4:B5"/>
    <mergeCell ref="C4:C5"/>
    <mergeCell ref="D4:E4"/>
    <mergeCell ref="B6:B8"/>
    <mergeCell ref="C6:C8"/>
    <mergeCell ref="C52:C53"/>
    <mergeCell ref="D52:E52"/>
    <mergeCell ref="D53:E53"/>
    <mergeCell ref="B54:B56"/>
    <mergeCell ref="C54:C56"/>
    <mergeCell ref="B52:B5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L35"/>
  <sheetViews>
    <sheetView zoomScale="80" zoomScaleNormal="80" workbookViewId="0">
      <selection activeCell="I38" sqref="I38"/>
    </sheetView>
  </sheetViews>
  <sheetFormatPr defaultRowHeight="15" x14ac:dyDescent="0.25"/>
  <cols>
    <col min="2" max="2" width="53.5703125" customWidth="1"/>
    <col min="3" max="10" width="14.42578125" customWidth="1"/>
    <col min="11" max="12" width="11.28515625" style="18" bestFit="1" customWidth="1"/>
  </cols>
  <sheetData>
    <row r="2" spans="2:12" x14ac:dyDescent="0.25">
      <c r="B2" s="83" t="s">
        <v>183</v>
      </c>
    </row>
    <row r="7" spans="2:12" ht="15.75" thickBot="1" x14ac:dyDescent="0.3">
      <c r="B7" s="40"/>
      <c r="C7" s="104" t="s">
        <v>68</v>
      </c>
      <c r="D7" s="104"/>
      <c r="E7" s="104"/>
      <c r="F7" s="104"/>
      <c r="G7" s="104"/>
      <c r="H7" s="104"/>
      <c r="I7" s="34"/>
      <c r="J7" s="34"/>
    </row>
    <row r="8" spans="2:12" ht="48.75" thickBot="1" x14ac:dyDescent="0.3">
      <c r="B8" s="31" t="s">
        <v>2</v>
      </c>
      <c r="C8" s="84" t="s">
        <v>48</v>
      </c>
      <c r="D8" s="84" t="s">
        <v>69</v>
      </c>
      <c r="E8" s="84" t="s">
        <v>50</v>
      </c>
      <c r="F8" s="84" t="s">
        <v>90</v>
      </c>
      <c r="G8" s="84" t="s">
        <v>70</v>
      </c>
      <c r="H8" s="84" t="s">
        <v>71</v>
      </c>
      <c r="I8" s="42" t="s">
        <v>175</v>
      </c>
      <c r="J8" s="42" t="s">
        <v>71</v>
      </c>
    </row>
    <row r="9" spans="2:12" x14ac:dyDescent="0.25">
      <c r="B9" s="40" t="s">
        <v>1</v>
      </c>
      <c r="C9" s="16"/>
      <c r="D9" s="16"/>
      <c r="E9" s="16"/>
      <c r="F9" s="16"/>
      <c r="G9" s="16"/>
      <c r="H9" s="16"/>
      <c r="I9" s="16"/>
      <c r="J9" s="16"/>
    </row>
    <row r="10" spans="2:12" ht="15.75" thickBot="1" x14ac:dyDescent="0.3">
      <c r="B10" s="12" t="s">
        <v>85</v>
      </c>
      <c r="C10" s="59">
        <v>916541</v>
      </c>
      <c r="D10" s="59">
        <v>8981</v>
      </c>
      <c r="E10" s="14">
        <v>58</v>
      </c>
      <c r="F10" s="59">
        <v>2146035</v>
      </c>
      <c r="G10" s="59">
        <v>5636705</v>
      </c>
      <c r="H10" s="59">
        <v>8708320</v>
      </c>
      <c r="I10" s="59">
        <v>-71641</v>
      </c>
      <c r="J10" s="59">
        <v>8636679</v>
      </c>
      <c r="K10" s="18">
        <f>SUM(C10:G10)-H10</f>
        <v>0</v>
      </c>
      <c r="L10" s="18">
        <f>SUM(H10:I10)-J10</f>
        <v>0</v>
      </c>
    </row>
    <row r="11" spans="2:12" x14ac:dyDescent="0.25">
      <c r="B11" s="16" t="s">
        <v>1</v>
      </c>
      <c r="C11" s="13"/>
      <c r="D11" s="13"/>
      <c r="E11" s="13"/>
      <c r="F11" s="13"/>
      <c r="G11" s="13"/>
      <c r="H11" s="13"/>
      <c r="I11" s="13"/>
      <c r="J11" s="13"/>
    </row>
    <row r="12" spans="2:12" x14ac:dyDescent="0.25">
      <c r="B12" s="13" t="s">
        <v>176</v>
      </c>
      <c r="C12" s="89">
        <v>0</v>
      </c>
      <c r="D12" s="89">
        <v>0</v>
      </c>
      <c r="E12" s="89">
        <v>0</v>
      </c>
      <c r="F12" s="89">
        <v>0</v>
      </c>
      <c r="G12" s="55">
        <v>286703</v>
      </c>
      <c r="H12" s="55">
        <v>286703</v>
      </c>
      <c r="I12" s="13">
        <v>-583</v>
      </c>
      <c r="J12" s="55">
        <v>286120</v>
      </c>
      <c r="K12" s="18">
        <f t="shared" ref="K12:K14" si="0">SUM(C12:G12)-H12</f>
        <v>0</v>
      </c>
      <c r="L12" s="18">
        <f t="shared" ref="L12:L14" si="1">SUM(H12:I12)-J12</f>
        <v>0</v>
      </c>
    </row>
    <row r="13" spans="2:12" ht="15.75" thickBot="1" x14ac:dyDescent="0.3">
      <c r="B13" s="14" t="s">
        <v>177</v>
      </c>
      <c r="C13" s="90">
        <v>0</v>
      </c>
      <c r="D13" s="90">
        <v>0</v>
      </c>
      <c r="E13" s="59">
        <v>-1238</v>
      </c>
      <c r="F13" s="59">
        <v>41301</v>
      </c>
      <c r="G13" s="14">
        <v>53</v>
      </c>
      <c r="H13" s="59">
        <v>40116</v>
      </c>
      <c r="I13" s="14">
        <v>-12</v>
      </c>
      <c r="J13" s="59">
        <v>40104</v>
      </c>
      <c r="K13" s="18">
        <f t="shared" si="0"/>
        <v>0</v>
      </c>
      <c r="L13" s="18">
        <f t="shared" si="1"/>
        <v>0</v>
      </c>
    </row>
    <row r="14" spans="2:12" ht="15.75" thickBot="1" x14ac:dyDescent="0.3">
      <c r="B14" s="12" t="s">
        <v>178</v>
      </c>
      <c r="C14" s="90">
        <v>0</v>
      </c>
      <c r="D14" s="90">
        <v>0</v>
      </c>
      <c r="E14" s="59">
        <v>-1238</v>
      </c>
      <c r="F14" s="59">
        <v>41301</v>
      </c>
      <c r="G14" s="59">
        <v>286756</v>
      </c>
      <c r="H14" s="59">
        <v>326819</v>
      </c>
      <c r="I14" s="14">
        <v>-595</v>
      </c>
      <c r="J14" s="59">
        <v>326224</v>
      </c>
      <c r="K14" s="18">
        <f t="shared" si="0"/>
        <v>0</v>
      </c>
      <c r="L14" s="18">
        <f t="shared" si="1"/>
        <v>0</v>
      </c>
    </row>
    <row r="15" spans="2:12" x14ac:dyDescent="0.25">
      <c r="B15" s="16" t="s">
        <v>1</v>
      </c>
      <c r="C15" s="13"/>
      <c r="D15" s="13"/>
      <c r="E15" s="13"/>
      <c r="F15" s="13"/>
      <c r="G15" s="13"/>
      <c r="H15" s="13"/>
      <c r="I15" s="13"/>
      <c r="J15" s="13"/>
    </row>
    <row r="16" spans="2:12" ht="15.75" thickBot="1" x14ac:dyDescent="0.3">
      <c r="B16" s="13" t="s">
        <v>72</v>
      </c>
      <c r="C16" s="89">
        <v>0</v>
      </c>
      <c r="D16" s="89">
        <v>0</v>
      </c>
      <c r="E16" s="89">
        <v>0</v>
      </c>
      <c r="F16" s="89">
        <v>0</v>
      </c>
      <c r="G16" s="13">
        <v>-750</v>
      </c>
      <c r="H16" s="13">
        <v>-750</v>
      </c>
      <c r="I16" s="89">
        <v>0</v>
      </c>
      <c r="J16" s="13">
        <v>-750</v>
      </c>
      <c r="K16" s="18">
        <f t="shared" ref="K16:K17" si="2">SUM(C16:G16)-H16</f>
        <v>0</v>
      </c>
      <c r="L16" s="18">
        <f t="shared" ref="L16:L17" si="3">SUM(H16:I16)-J16</f>
        <v>0</v>
      </c>
    </row>
    <row r="17" spans="2:12" ht="15.75" thickBot="1" x14ac:dyDescent="0.3">
      <c r="B17" s="7" t="s">
        <v>179</v>
      </c>
      <c r="C17" s="85">
        <v>916541</v>
      </c>
      <c r="D17" s="85">
        <v>8981</v>
      </c>
      <c r="E17" s="85">
        <v>-1180</v>
      </c>
      <c r="F17" s="85">
        <v>2187336</v>
      </c>
      <c r="G17" s="85">
        <v>5922711</v>
      </c>
      <c r="H17" s="85">
        <v>9034389</v>
      </c>
      <c r="I17" s="85">
        <v>-72236</v>
      </c>
      <c r="J17" s="85">
        <v>8962153</v>
      </c>
      <c r="K17" s="18">
        <f t="shared" si="2"/>
        <v>0</v>
      </c>
      <c r="L17" s="18">
        <f t="shared" si="3"/>
        <v>0</v>
      </c>
    </row>
    <row r="18" spans="2:12" ht="15.75" thickTop="1" x14ac:dyDescent="0.25"/>
    <row r="19" spans="2:12" x14ac:dyDescent="0.25">
      <c r="C19" s="17">
        <f t="shared" ref="C19:I19" si="4">SUM(C12:C13)-C14</f>
        <v>0</v>
      </c>
      <c r="D19" s="17">
        <f t="shared" si="4"/>
        <v>0</v>
      </c>
      <c r="E19" s="17">
        <f t="shared" si="4"/>
        <v>0</v>
      </c>
      <c r="F19" s="17">
        <f t="shared" si="4"/>
        <v>0</v>
      </c>
      <c r="G19" s="17">
        <f t="shared" si="4"/>
        <v>0</v>
      </c>
      <c r="H19" s="17">
        <f t="shared" si="4"/>
        <v>0</v>
      </c>
      <c r="I19" s="17">
        <f t="shared" si="4"/>
        <v>0</v>
      </c>
      <c r="J19" s="17">
        <f>SUM(J12:J13)-J14</f>
        <v>0</v>
      </c>
    </row>
    <row r="20" spans="2:12" x14ac:dyDescent="0.25">
      <c r="C20" s="17">
        <f t="shared" ref="C20:I20" si="5">SUM(C10,C14,C16)-C17</f>
        <v>0</v>
      </c>
      <c r="D20" s="17">
        <f t="shared" si="5"/>
        <v>0</v>
      </c>
      <c r="E20" s="17">
        <f t="shared" si="5"/>
        <v>0</v>
      </c>
      <c r="F20" s="17">
        <f t="shared" si="5"/>
        <v>0</v>
      </c>
      <c r="G20" s="17">
        <f t="shared" si="5"/>
        <v>0</v>
      </c>
      <c r="H20" s="17">
        <f t="shared" si="5"/>
        <v>0</v>
      </c>
      <c r="I20" s="17">
        <f t="shared" si="5"/>
        <v>0</v>
      </c>
      <c r="J20" s="17">
        <f>SUM(J10,J14,J16)-J17</f>
        <v>0</v>
      </c>
    </row>
    <row r="22" spans="2:12" ht="15.75" thickBot="1" x14ac:dyDescent="0.3">
      <c r="B22" s="40"/>
      <c r="C22" s="101" t="s">
        <v>68</v>
      </c>
      <c r="D22" s="101"/>
      <c r="E22" s="101"/>
      <c r="F22" s="101"/>
      <c r="G22" s="101"/>
      <c r="H22" s="101"/>
      <c r="I22" s="32"/>
      <c r="J22" s="32"/>
    </row>
    <row r="23" spans="2:12" ht="48.75" thickBot="1" x14ac:dyDescent="0.3">
      <c r="B23" s="31" t="s">
        <v>2</v>
      </c>
      <c r="C23" s="86" t="s">
        <v>48</v>
      </c>
      <c r="D23" s="86" t="s">
        <v>69</v>
      </c>
      <c r="E23" s="86" t="s">
        <v>50</v>
      </c>
      <c r="F23" s="86" t="s">
        <v>90</v>
      </c>
      <c r="G23" s="86" t="s">
        <v>70</v>
      </c>
      <c r="H23" s="86" t="s">
        <v>71</v>
      </c>
      <c r="I23" s="4" t="s">
        <v>175</v>
      </c>
      <c r="J23" s="4" t="s">
        <v>71</v>
      </c>
    </row>
    <row r="24" spans="2:12" x14ac:dyDescent="0.25">
      <c r="B24" s="40" t="s">
        <v>1</v>
      </c>
      <c r="C24" s="16"/>
      <c r="D24" s="16"/>
      <c r="E24" s="16"/>
      <c r="F24" s="16"/>
      <c r="G24" s="16"/>
      <c r="H24" s="16"/>
      <c r="I24" s="16"/>
      <c r="J24" s="16"/>
    </row>
    <row r="25" spans="2:12" ht="15.75" thickBot="1" x14ac:dyDescent="0.3">
      <c r="B25" s="12" t="s">
        <v>134</v>
      </c>
      <c r="C25" s="51">
        <v>916541</v>
      </c>
      <c r="D25" s="51">
        <v>1142</v>
      </c>
      <c r="E25" s="51">
        <v>10113</v>
      </c>
      <c r="F25" s="51">
        <v>2260533</v>
      </c>
      <c r="G25" s="51">
        <v>5059634</v>
      </c>
      <c r="H25" s="51">
        <v>8247963</v>
      </c>
      <c r="I25" s="51">
        <v>-89282</v>
      </c>
      <c r="J25" s="51">
        <v>8158681</v>
      </c>
      <c r="K25" s="18">
        <f>SUM(C25:G25)-H25</f>
        <v>0</v>
      </c>
      <c r="L25" s="18">
        <f>SUM(H25:I25)-J25</f>
        <v>0</v>
      </c>
    </row>
    <row r="26" spans="2:12" x14ac:dyDescent="0.25">
      <c r="B26" s="13" t="s">
        <v>1</v>
      </c>
      <c r="C26" s="16"/>
      <c r="D26" s="16"/>
      <c r="E26" s="16"/>
      <c r="F26" s="16"/>
      <c r="G26" s="16"/>
      <c r="H26" s="16"/>
      <c r="I26" s="16"/>
      <c r="J26" s="16"/>
    </row>
    <row r="27" spans="2:12" x14ac:dyDescent="0.25">
      <c r="B27" s="13" t="s">
        <v>176</v>
      </c>
      <c r="C27" s="92">
        <v>0</v>
      </c>
      <c r="D27" s="92">
        <v>0</v>
      </c>
      <c r="E27" s="92">
        <v>0</v>
      </c>
      <c r="F27" s="92">
        <v>0</v>
      </c>
      <c r="G27" s="45">
        <v>311861</v>
      </c>
      <c r="H27" s="45">
        <v>311861</v>
      </c>
      <c r="I27" s="45">
        <v>-24430</v>
      </c>
      <c r="J27" s="45">
        <v>287431</v>
      </c>
      <c r="K27" s="18">
        <f t="shared" ref="K27:K29" si="6">SUM(C27:G27)-H27</f>
        <v>0</v>
      </c>
      <c r="L27" s="18">
        <f t="shared" ref="L27:L29" si="7">SUM(H27:I27)-J27</f>
        <v>0</v>
      </c>
    </row>
    <row r="28" spans="2:12" ht="15.75" thickBot="1" x14ac:dyDescent="0.3">
      <c r="B28" s="14" t="s">
        <v>146</v>
      </c>
      <c r="C28" s="93">
        <v>0</v>
      </c>
      <c r="D28" s="93">
        <v>0</v>
      </c>
      <c r="E28" s="50">
        <v>-8467</v>
      </c>
      <c r="F28" s="50">
        <v>375215</v>
      </c>
      <c r="G28" s="52">
        <v>131</v>
      </c>
      <c r="H28" s="50">
        <v>366879</v>
      </c>
      <c r="I28" s="52">
        <v>319</v>
      </c>
      <c r="J28" s="50">
        <v>367198</v>
      </c>
      <c r="K28" s="18">
        <f t="shared" si="6"/>
        <v>0</v>
      </c>
      <c r="L28" s="18">
        <f t="shared" si="7"/>
        <v>0</v>
      </c>
    </row>
    <row r="29" spans="2:12" ht="15.75" thickBot="1" x14ac:dyDescent="0.3">
      <c r="B29" s="12" t="s">
        <v>178</v>
      </c>
      <c r="C29" s="93">
        <v>0</v>
      </c>
      <c r="D29" s="93">
        <v>0</v>
      </c>
      <c r="E29" s="50">
        <v>-8467</v>
      </c>
      <c r="F29" s="50">
        <v>375215</v>
      </c>
      <c r="G29" s="50">
        <v>311992</v>
      </c>
      <c r="H29" s="50">
        <v>678740</v>
      </c>
      <c r="I29" s="50">
        <v>-24111</v>
      </c>
      <c r="J29" s="50">
        <v>654629</v>
      </c>
      <c r="K29" s="18">
        <f t="shared" si="6"/>
        <v>0</v>
      </c>
      <c r="L29" s="18">
        <f t="shared" si="7"/>
        <v>0</v>
      </c>
    </row>
    <row r="30" spans="2:12" x14ac:dyDescent="0.25">
      <c r="B30" s="13" t="s">
        <v>1</v>
      </c>
      <c r="C30" s="91"/>
      <c r="D30" s="91"/>
      <c r="E30" s="16"/>
      <c r="F30" s="16"/>
      <c r="G30" s="16"/>
      <c r="H30" s="16"/>
      <c r="I30" s="16"/>
      <c r="J30" s="16"/>
    </row>
    <row r="31" spans="2:12" ht="15.75" thickBot="1" x14ac:dyDescent="0.3">
      <c r="B31" s="13" t="s">
        <v>67</v>
      </c>
      <c r="C31" s="92">
        <v>0</v>
      </c>
      <c r="D31" s="92">
        <v>0</v>
      </c>
      <c r="E31" s="92">
        <v>0</v>
      </c>
      <c r="F31" s="92">
        <v>0</v>
      </c>
      <c r="G31" s="49">
        <v>-487</v>
      </c>
      <c r="H31" s="49">
        <v>-487</v>
      </c>
      <c r="I31" s="92">
        <v>0</v>
      </c>
      <c r="J31" s="49">
        <v>-487</v>
      </c>
      <c r="K31" s="18">
        <f t="shared" ref="K31:K32" si="8">SUM(C31:G31)-H31</f>
        <v>0</v>
      </c>
      <c r="L31" s="18">
        <f t="shared" ref="L31:L32" si="9">SUM(H31:I31)-J31</f>
        <v>0</v>
      </c>
    </row>
    <row r="32" spans="2:12" ht="15.75" thickBot="1" x14ac:dyDescent="0.3">
      <c r="B32" s="7" t="s">
        <v>180</v>
      </c>
      <c r="C32" s="87">
        <v>916541</v>
      </c>
      <c r="D32" s="87">
        <v>1142</v>
      </c>
      <c r="E32" s="87">
        <v>1646</v>
      </c>
      <c r="F32" s="87">
        <v>2635748</v>
      </c>
      <c r="G32" s="87">
        <v>5371139</v>
      </c>
      <c r="H32" s="87">
        <v>8926216</v>
      </c>
      <c r="I32" s="87">
        <v>-113393</v>
      </c>
      <c r="J32" s="87">
        <v>8812823</v>
      </c>
      <c r="K32" s="18">
        <f t="shared" si="8"/>
        <v>0</v>
      </c>
      <c r="L32" s="18">
        <f t="shared" si="9"/>
        <v>0</v>
      </c>
    </row>
    <row r="33" spans="3:10" ht="15.75" thickTop="1" x14ac:dyDescent="0.25"/>
    <row r="34" spans="3:10" x14ac:dyDescent="0.25">
      <c r="C34" s="17">
        <f t="shared" ref="C34:I34" si="10">SUM(C27:C28)-C29</f>
        <v>0</v>
      </c>
      <c r="D34" s="17">
        <f t="shared" si="10"/>
        <v>0</v>
      </c>
      <c r="E34" s="17">
        <f t="shared" si="10"/>
        <v>0</v>
      </c>
      <c r="F34" s="17">
        <f t="shared" si="10"/>
        <v>0</v>
      </c>
      <c r="G34" s="17">
        <f t="shared" si="10"/>
        <v>0</v>
      </c>
      <c r="H34" s="17">
        <f t="shared" si="10"/>
        <v>0</v>
      </c>
      <c r="I34" s="17">
        <f t="shared" si="10"/>
        <v>0</v>
      </c>
      <c r="J34" s="17">
        <f>SUM(J27:J28)-J29</f>
        <v>0</v>
      </c>
    </row>
    <row r="35" spans="3:10" x14ac:dyDescent="0.25">
      <c r="C35" s="17">
        <f t="shared" ref="C35:I35" si="11">SUM(C25,C29,C31)-C32</f>
        <v>0</v>
      </c>
      <c r="D35" s="17">
        <f t="shared" si="11"/>
        <v>0</v>
      </c>
      <c r="E35" s="17">
        <f t="shared" si="11"/>
        <v>0</v>
      </c>
      <c r="F35" s="17">
        <f t="shared" si="11"/>
        <v>0</v>
      </c>
      <c r="G35" s="17">
        <f t="shared" si="11"/>
        <v>0</v>
      </c>
      <c r="H35" s="17">
        <f t="shared" si="11"/>
        <v>0</v>
      </c>
      <c r="I35" s="17">
        <f t="shared" si="11"/>
        <v>0</v>
      </c>
      <c r="J35" s="17">
        <f>SUM(J25,J29,J31)-J32</f>
        <v>0</v>
      </c>
    </row>
  </sheetData>
  <mergeCells count="2">
    <mergeCell ref="C7:H7"/>
    <mergeCell ref="C22:H22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Ольшевский Александр Владимирович</cp:lastModifiedBy>
  <dcterms:created xsi:type="dcterms:W3CDTF">2020-08-27T06:03:42Z</dcterms:created>
  <dcterms:modified xsi:type="dcterms:W3CDTF">2022-06-07T11:39:50Z</dcterms:modified>
</cp:coreProperties>
</file>