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.olshevskiy\Desktop\9 мес 2021\КАСЕ\"/>
    </mc:Choice>
  </mc:AlternateContent>
  <xr:revisionPtr revIDLastSave="0" documentId="13_ncr:1_{8C3A7545-CE40-472F-93E1-F4AE179F5239}" xr6:coauthVersionLast="36" xr6:coauthVersionMax="36" xr10:uidLastSave="{00000000-0000-0000-0000-000000000000}"/>
  <bookViews>
    <workbookView xWindow="0" yWindow="0" windowWidth="5805" windowHeight="453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СРЕДСТВ'!$B$54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" l="1"/>
  <c r="H40" i="4"/>
  <c r="G40" i="4"/>
  <c r="F40" i="4"/>
  <c r="E40" i="4"/>
  <c r="D40" i="4"/>
  <c r="C40" i="4"/>
  <c r="J40" i="4"/>
  <c r="I39" i="4"/>
  <c r="H39" i="4"/>
  <c r="G39" i="4"/>
  <c r="F39" i="4"/>
  <c r="E39" i="4"/>
  <c r="D39" i="4"/>
  <c r="C39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G84" i="3"/>
  <c r="F84" i="3"/>
  <c r="G81" i="3"/>
  <c r="F81" i="3"/>
  <c r="G76" i="3"/>
  <c r="F76" i="3"/>
  <c r="G65" i="3"/>
  <c r="F65" i="3"/>
  <c r="G43" i="3"/>
  <c r="F43" i="3"/>
  <c r="G36" i="3"/>
  <c r="F36" i="3"/>
  <c r="K70" i="1" l="1"/>
  <c r="J70" i="1"/>
  <c r="I70" i="1"/>
  <c r="H70" i="1"/>
  <c r="K65" i="1"/>
  <c r="J65" i="1"/>
  <c r="I65" i="1"/>
  <c r="H65" i="1"/>
  <c r="K63" i="1"/>
  <c r="J63" i="1"/>
  <c r="I63" i="1"/>
  <c r="H63" i="1"/>
  <c r="K62" i="1"/>
  <c r="J62" i="1"/>
  <c r="I62" i="1"/>
  <c r="H62" i="1"/>
  <c r="K43" i="1"/>
  <c r="J43" i="1"/>
  <c r="I43" i="1"/>
  <c r="F44" i="1"/>
  <c r="E44" i="1"/>
  <c r="D44" i="1"/>
  <c r="G44" i="1"/>
  <c r="H43" i="1"/>
  <c r="D83" i="2"/>
  <c r="E83" i="2"/>
  <c r="G78" i="2"/>
  <c r="F78" i="2"/>
  <c r="G77" i="2"/>
  <c r="F77" i="2"/>
  <c r="J39" i="4" l="1"/>
  <c r="J22" i="4"/>
  <c r="J23" i="4"/>
  <c r="G29" i="3"/>
  <c r="F29" i="3"/>
  <c r="K57" i="1"/>
  <c r="J57" i="1"/>
  <c r="I57" i="1"/>
  <c r="H57" i="1"/>
  <c r="K37" i="1"/>
  <c r="J37" i="1"/>
  <c r="I37" i="1"/>
  <c r="H37" i="1"/>
  <c r="K34" i="1"/>
  <c r="J34" i="1"/>
  <c r="I34" i="1"/>
  <c r="H34" i="1"/>
  <c r="K33" i="1"/>
  <c r="J33" i="1"/>
  <c r="I33" i="1"/>
  <c r="H33" i="1"/>
  <c r="K17" i="1"/>
  <c r="J17" i="1"/>
  <c r="I17" i="1"/>
  <c r="H17" i="1"/>
  <c r="G39" i="2"/>
  <c r="F39" i="2"/>
  <c r="G38" i="2"/>
  <c r="F38" i="2"/>
  <c r="G35" i="2"/>
  <c r="F35" i="2"/>
  <c r="G23" i="2"/>
  <c r="F23" i="2"/>
  <c r="L8" i="4" l="1"/>
  <c r="K8" i="4"/>
  <c r="G76" i="2"/>
  <c r="F76" i="2"/>
  <c r="G65" i="2"/>
  <c r="F65" i="2"/>
  <c r="G56" i="2"/>
  <c r="F56" i="2"/>
  <c r="G53" i="2"/>
  <c r="F53" i="2"/>
</calcChain>
</file>

<file path=xl/sharedStrings.xml><?xml version="1.0" encoding="utf-8"?>
<sst xmlns="http://schemas.openxmlformats.org/spreadsheetml/2006/main" count="321" uniqueCount="196">
  <si>
    <t>ПРОМЕЖУТОЧНЫЙ КОНСОЛИДИРОВАННЫЙ ОТЧЁТ</t>
  </si>
  <si>
    <t>О СОВОКУПНОМ ДОХОДЕ</t>
  </si>
  <si>
    <t xml:space="preserve"> </t>
  </si>
  <si>
    <t>За три месяца,</t>
  </si>
  <si>
    <t>В миллионах тенге</t>
  </si>
  <si>
    <t>Прим.</t>
  </si>
  <si>
    <t>2020 года</t>
  </si>
  <si>
    <t>(неаудировано)</t>
  </si>
  <si>
    <t>Выручка и прочие доходы</t>
  </si>
  <si>
    <t>Выручка</t>
  </si>
  <si>
    <t>Финансовый доход</t>
  </si>
  <si>
    <t>−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</si>
  <si>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</si>
  <si>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</si>
  <si>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</si>
  <si>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</si>
  <si>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</si>
  <si>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</si>
  <si>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</si>
  <si>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</si>
  <si>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 xml:space="preserve">Обесценение инвестиций в совместное предприятие и ассоциированную компанию 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</si>
  <si>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</si>
  <si>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</si>
  <si>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</si>
  <si>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</si>
  <si>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 xml:space="preserve">Чистая прибыль/(убыток) за период, приходящаяся на: </t>
  </si>
  <si>
    <t>Акционеров Материнской Компании</t>
  </si>
  <si>
    <t>Неконтрольную долю участия</t>
  </si>
  <si>
    <t>Эффект хеджирования</t>
  </si>
  <si>
    <t>Налоговый эффект</t>
  </si>
  <si>
    <t>Итого совокупный доход/(убыток) за период, приходящийся на:</t>
  </si>
  <si>
    <t>Базовая и разводнённая</t>
  </si>
  <si>
    <t>ПРОМЕЖУТОЧНЫЙ КОНСОЛИДИРОВАННЫЙ отчёт</t>
  </si>
  <si>
    <t>о финансовом положении</t>
  </si>
  <si>
    <t>31 декабря</t>
  </si>
  <si>
    <t>(аудировано)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</si>
  <si>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</si>
  <si>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</si>
  <si>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</si>
  <si>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</si>
  <si>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</si>
  <si>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</si>
  <si>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</si>
  <si>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</si>
  <si>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</si>
  <si>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</si>
  <si>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</si>
  <si>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</si>
  <si>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</si>
  <si>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</si>
  <si>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</si>
  <si>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</si>
  <si>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</si>
  <si>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</si>
  <si>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</si>
  <si>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</si>
  <si>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 xml:space="preserve">31 декабря 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</si>
  <si>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</si>
  <si>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</si>
  <si>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</si>
  <si>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</si>
  <si>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Прочий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</si>
  <si>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</si>
  <si>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</si>
  <si>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</si>
  <si>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</si>
  <si>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Займы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</si>
  <si>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</si>
  <si>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</si>
  <si>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</si>
  <si>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</si>
  <si>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</si>
  <si>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</si>
  <si>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</si>
  <si>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 xml:space="preserve">2020 года </t>
  </si>
  <si>
    <t>Денежные потоки от операционной деятельности</t>
  </si>
  <si>
    <t>Корректировки:</t>
  </si>
  <si>
    <t>Изменение в резервах</t>
  </si>
  <si>
    <t>Прочие корректировки</t>
  </si>
  <si>
    <t>Операционная прибыль до корректировок оборотного капитала</t>
  </si>
  <si>
    <t>Изменение в товарно-материальных запасах</t>
  </si>
  <si>
    <t>Изменение в торговой дебиторской задолженности и прочих активах</t>
  </si>
  <si>
    <t>Изменение в прочих налогах к уплате</t>
  </si>
  <si>
    <t xml:space="preserve">Промежуточный Консолидированный отчёт о движении денежных средств </t>
  </si>
  <si>
    <t>Денежные потоки от инвестиционной деятельности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</si>
  <si>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</si>
  <si>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</si>
  <si>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</si>
  <si>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Распределения в пользу Самрук-Казына</t>
  </si>
  <si>
    <t>Погашение обязательств по основному долгу аренды</t>
  </si>
  <si>
    <t>Приходится на акционеров Материнской Компании</t>
  </si>
  <si>
    <t>Дополни-тельный оплаченный капитал</t>
  </si>
  <si>
    <t>Нераспре-делённая прибыль</t>
  </si>
  <si>
    <t>Итого</t>
  </si>
  <si>
    <t>Некон-трольная доля участия</t>
  </si>
  <si>
    <t xml:space="preserve">Чистая прибыль за период </t>
  </si>
  <si>
    <t>Итого совокупный доход за период (неаудировано)</t>
  </si>
  <si>
    <t>Операции с Самрук-Казына</t>
  </si>
  <si>
    <t>На 31 декабря 2019 года (аудировано)</t>
  </si>
  <si>
    <t xml:space="preserve">ПРОМЕЖУТОЧНЫЙ Консолидированный отчёт об изменениях в капитале </t>
  </si>
  <si>
    <t>2021 года</t>
  </si>
  <si>
    <t>Активы по отсроченному подоходному налогу</t>
  </si>
  <si>
    <t>Итого обязательства</t>
  </si>
  <si>
    <t>Итого капитал и обязательства</t>
  </si>
  <si>
    <t>в тысячах тенге</t>
  </si>
  <si>
    <t xml:space="preserve">2021 года </t>
  </si>
  <si>
    <t>Обесценение инвестиций в совместное предприятие и ассоциированную компанию</t>
  </si>
  <si>
    <t>Реализованные убытки/(доходы) от производных инструментов по нефтепродуктам</t>
  </si>
  <si>
    <t>Денежные средства, полученные от операционной деятельности</t>
  </si>
  <si>
    <t>Расходы по разведке</t>
  </si>
  <si>
    <t>Прибыль до учёта подоходного налога</t>
  </si>
  <si>
    <t>Дополнительные вклады в капитал совместных предприятий без изменения доли владения</t>
  </si>
  <si>
    <t>Поступления по векселю к получению от акционера совместного предприятия</t>
  </si>
  <si>
    <t>Чистые денежные потоки, использованные в финансовой деятельности</t>
  </si>
  <si>
    <t>Изменение в резерве под ожидаемые кредитные убытки</t>
  </si>
  <si>
    <t>Чистая прибыль за период</t>
  </si>
  <si>
    <t xml:space="preserve">(неаудировано) </t>
  </si>
  <si>
    <t>Себестоимость покупной нефти, газа, нефтепродуктов и прочих материалов</t>
  </si>
  <si>
    <t>Обесценение основных средств, активов по разведке и оценке, нематериальных активов и активов, классифицированных как предназначенные для продажи</t>
  </si>
  <si>
    <t>Убыток от выбытия дочерних организаций</t>
  </si>
  <si>
    <t>(Отрицательная)/положительная курсовая разница, нетто</t>
  </si>
  <si>
    <t>за вычетом подоходного налога</t>
  </si>
  <si>
    <r>
      <t>Прибыль на акцию</t>
    </r>
    <r>
      <rPr>
        <sz val="8.5"/>
        <color theme="1"/>
        <rFont val="Arial"/>
        <family val="2"/>
        <charset val="204"/>
      </rPr>
      <t>* –</t>
    </r>
  </si>
  <si>
    <t>Начисление/(восстановление) резерва на неликвидные товарно-материальные запасы</t>
  </si>
  <si>
    <r>
      <t>(Доход)/убыток от выбытия основных средств, нематериальных активов, инвестиционной недвижимости и активов,</t>
    </r>
    <r>
      <rPr>
        <sz val="9"/>
        <color theme="1"/>
        <rFont val="Arial"/>
        <family val="2"/>
        <charset val="204"/>
      </rPr>
      <t xml:space="preserve"> классифицированных как предназначенные для продажи</t>
    </r>
    <r>
      <rPr>
        <sz val="9"/>
        <color rgb="FF000000"/>
        <rFont val="Arial"/>
        <family val="2"/>
        <charset val="204"/>
      </rPr>
      <t>, нетто</t>
    </r>
  </si>
  <si>
    <t>Дивиденды, полученные от совместных предприятий</t>
  </si>
  <si>
    <t>и ассоциированных компаний</t>
  </si>
  <si>
    <t>Поступление денежных средств от выбытия дочерних организаций, за вычетом выбывших денежных средств</t>
  </si>
  <si>
    <t>Резервирование денежных средств для погашения займов</t>
  </si>
  <si>
    <t>Прочие</t>
  </si>
  <si>
    <t>Дивиденды, выплаченные акционерам неконтрольной доли</t>
  </si>
  <si>
    <t>Выкуп собственных акций дочерней организацией</t>
  </si>
  <si>
    <t>Чистое изменение в денежных средствах</t>
  </si>
  <si>
    <t>и их эквивалентах</t>
  </si>
  <si>
    <t>Некон-трольная доля</t>
  </si>
  <si>
    <t>участия</t>
  </si>
  <si>
    <t>Трубопроводы полученные от Правительства</t>
  </si>
  <si>
    <t>Перевод разницы между номинальной и справедливой стоимостью займа, полученного Компанией от Самрук-Казына, в связи с погашением</t>
  </si>
  <si>
    <t>Передача трубопроводов, полученных от Правительства, в связи с прекращением действия договора доверительного управления</t>
  </si>
  <si>
    <t>Дивиденды</t>
  </si>
  <si>
    <t>На 31 декабря 2020 года (аудировано)</t>
  </si>
  <si>
    <t>Взнос в капитал дочерней компании</t>
  </si>
  <si>
    <t>30 сентября</t>
  </si>
  <si>
    <t>Краткосрочные активы</t>
  </si>
  <si>
    <t>Прочие краткосрочные финансовые активы</t>
  </si>
  <si>
    <t>Прочие краткосрочные нефинансовые активы</t>
  </si>
  <si>
    <t>Итого активы</t>
  </si>
  <si>
    <t xml:space="preserve">30 сентября </t>
  </si>
  <si>
    <t>Резерв по пересчёту валюты отчётности</t>
  </si>
  <si>
    <t>Итого капитал</t>
  </si>
  <si>
    <t>Обязательства по отложенному налогу</t>
  </si>
  <si>
    <t>Краткосрочные обязательства</t>
  </si>
  <si>
    <t>Прочие краткосрочные финансовые обязательства</t>
  </si>
  <si>
    <t>Прочие краткосрочные нефинансовые обязательства</t>
  </si>
  <si>
    <r>
      <t xml:space="preserve">Балансовая стоимость одной простой акции* </t>
    </r>
    <r>
      <rPr>
        <sz val="9"/>
        <color theme="1"/>
        <rFont val="Arial"/>
        <family val="2"/>
        <charset val="204"/>
      </rPr>
      <t>–</t>
    </r>
  </si>
  <si>
    <t>закончившихся 30 сентября</t>
  </si>
  <si>
    <t>За девять месяцев,</t>
  </si>
  <si>
    <t>Доля в прибылях совместных предприятий и ассоциированных компаний, нетто</t>
  </si>
  <si>
    <t>Доход от выбытия совместных предприятий</t>
  </si>
  <si>
    <t>Прочий совокупный (убыток)/доход</t>
  </si>
  <si>
    <t>Прочий совокупный (убыток)/доход, подлежащий переклассификации в состав прибыли или убытка в последующих периодах</t>
  </si>
  <si>
    <t>Курсовая разница от пересчёта отчётности зарубежных подразделений</t>
  </si>
  <si>
    <t>Чистый прочий совокупный (убыток)/доход, подлежащий переклассификации в состав прибыли или убытка в последующих периодах,</t>
  </si>
  <si>
    <t>Прочий совокупный (убыток)/доход, не подлежащий переклассификации в состав прибыли или убытка в последующих периодах</t>
  </si>
  <si>
    <t>(Убыток)/прибыль от переоценки по пенсионным планам с установленными выплатами совместных предприятий, за вычетом подоходного налога</t>
  </si>
  <si>
    <t>Чистый прочий совокупный (убыток)/доход, не подлежащий переклассификации в состав прибыли или убытка в последующих периодах, за вычетом подоходного налога</t>
  </si>
  <si>
    <t>Чистый прочий совокупный (убыток)/доход за период, за вычетом подоходного налога</t>
  </si>
  <si>
    <t>Итого совокупный доход</t>
  </si>
  <si>
    <t>за период, за вычетом подоходного налога</t>
  </si>
  <si>
    <t>2021 года</t>
  </si>
  <si>
    <t>2020 года</t>
  </si>
  <si>
    <t>Отрицательная/(положительная) курсовая разница, нетто</t>
  </si>
  <si>
    <t>Изменение в НДС к возмещению</t>
  </si>
  <si>
    <t>Изменение в торговой и прочей кредиторской задолженности и обязательствах по договорам с покупателями</t>
  </si>
  <si>
    <t>Оплата подоходного налога</t>
  </si>
  <si>
    <t>Проценты полученные</t>
  </si>
  <si>
    <t>Проценты уплаченные</t>
  </si>
  <si>
    <t>Чистые денежные потоки, полученные от операционной деятельности</t>
  </si>
  <si>
    <t>Размещение банковских вкладов</t>
  </si>
  <si>
    <t>Возврат банковских вкладов</t>
  </si>
  <si>
    <r>
      <t>Приобретение основных средств, нематериальных активов</t>
    </r>
    <r>
      <rPr>
        <sz val="9"/>
        <color theme="1"/>
        <rFont val="Arial"/>
        <family val="2"/>
        <charset val="204"/>
      </rPr>
      <t xml:space="preserve"> и активов по разведке и оценке</t>
    </r>
  </si>
  <si>
    <r>
      <t>Поступления от продажи основных средств</t>
    </r>
    <r>
      <rPr>
        <sz val="9"/>
        <color theme="1"/>
        <rFont val="Arial"/>
        <family val="2"/>
        <charset val="204"/>
      </rPr>
      <t>, активов по разведке и оценке</t>
    </r>
    <r>
      <rPr>
        <sz val="9"/>
        <color rgb="FF000000"/>
        <rFont val="Arial"/>
        <family val="2"/>
        <charset val="204"/>
      </rPr>
      <t xml:space="preserve"> и активов, </t>
    </r>
    <r>
      <rPr>
        <sz val="9"/>
        <color theme="1"/>
        <rFont val="Arial"/>
        <family val="2"/>
        <charset val="204"/>
      </rPr>
      <t>классифицированных как предназначенные для продажи</t>
    </r>
  </si>
  <si>
    <t>Поступление денежных средств от выбытия совместных предприятий</t>
  </si>
  <si>
    <t>Займы, выданные связанным сторонам</t>
  </si>
  <si>
    <t>Поступления от погашения займов, выданных связанным сторонам</t>
  </si>
  <si>
    <t>Приобретение долговых ценных бумаг</t>
  </si>
  <si>
    <t>Поступление от продажи долговых ценных бумаг</t>
  </si>
  <si>
    <t>Поступления займов</t>
  </si>
  <si>
    <t>Дивиденды, выплаченные Самрук-Казына и Национальному Банку РК</t>
  </si>
  <si>
    <t>Погашение по финансовой гарантии</t>
  </si>
  <si>
    <t>Влияние изменений в обменных курсах на денежные средства и их эквиваленты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</si>
  <si>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</si>
  <si>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</si>
  <si>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Прочий совокупный доход за период</t>
  </si>
  <si>
    <t>На 30 сентября 2020 года (неаудировано)</t>
  </si>
  <si>
    <t>На 30 сентября 2021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</si>
</sst>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b/>
      <sz val="8.5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10" fillId="0" borderId="0" xfId="1" applyFont="1"/>
    <xf numFmtId="165" fontId="10" fillId="0" borderId="0" xfId="1" applyNumberFormat="1" applyFont="1"/>
    <xf numFmtId="166" fontId="10" fillId="0" borderId="0" xfId="1" applyNumberFormat="1" applyFont="1"/>
    <xf numFmtId="166" fontId="11" fillId="0" borderId="6" xfId="1" applyNumberFormat="1" applyFont="1" applyBorder="1" applyAlignment="1">
      <alignment vertical="center" wrapText="1"/>
    </xf>
    <xf numFmtId="166" fontId="7" fillId="0" borderId="0" xfId="1" applyNumberFormat="1" applyFont="1" applyAlignment="1">
      <alignment vertical="center" wrapText="1"/>
    </xf>
    <xf numFmtId="166" fontId="5" fillId="0" borderId="2" xfId="1" applyNumberFormat="1" applyFont="1" applyBorder="1" applyAlignment="1">
      <alignment vertical="center" wrapText="1"/>
    </xf>
    <xf numFmtId="166" fontId="6" fillId="0" borderId="2" xfId="1" applyNumberFormat="1" applyFont="1" applyBorder="1" applyAlignment="1">
      <alignment vertical="center" wrapText="1"/>
    </xf>
    <xf numFmtId="166" fontId="5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166" fontId="5" fillId="0" borderId="4" xfId="1" applyNumberFormat="1" applyFont="1" applyBorder="1" applyAlignment="1">
      <alignment vertical="center" wrapText="1"/>
    </xf>
    <xf numFmtId="166" fontId="6" fillId="0" borderId="4" xfId="1" applyNumberFormat="1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0" xfId="0" applyFont="1"/>
    <xf numFmtId="166" fontId="10" fillId="0" borderId="0" xfId="0" applyNumberFormat="1" applyFont="1"/>
    <xf numFmtId="166" fontId="18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166" fontId="8" fillId="0" borderId="0" xfId="1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13" fillId="0" borderId="4" xfId="1" applyNumberFormat="1" applyFont="1" applyBorder="1" applyAlignment="1">
      <alignment vertical="center" wrapText="1"/>
    </xf>
    <xf numFmtId="166" fontId="15" fillId="0" borderId="4" xfId="1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6" fillId="0" borderId="0" xfId="1" applyNumberFormat="1" applyFont="1" applyAlignment="1">
      <alignment vertical="center" wrapText="1"/>
    </xf>
    <xf numFmtId="166" fontId="5" fillId="0" borderId="3" xfId="1" applyNumberFormat="1" applyFont="1" applyBorder="1" applyAlignment="1">
      <alignment vertical="center" wrapText="1"/>
    </xf>
    <xf numFmtId="166" fontId="6" fillId="0" borderId="3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66" fontId="0" fillId="0" borderId="0" xfId="1" applyNumberFormat="1" applyFont="1"/>
    <xf numFmtId="3" fontId="5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7" fontId="5" fillId="0" borderId="0" xfId="1" applyNumberFormat="1" applyFont="1" applyAlignment="1">
      <alignment horizontal="right" vertical="center" wrapText="1"/>
    </xf>
    <xf numFmtId="167" fontId="5" fillId="0" borderId="4" xfId="1" applyNumberFormat="1" applyFont="1" applyBorder="1" applyAlignment="1">
      <alignment horizontal="right" vertical="center" wrapText="1"/>
    </xf>
    <xf numFmtId="167" fontId="6" fillId="0" borderId="0" xfId="1" applyNumberFormat="1" applyFont="1" applyAlignment="1">
      <alignment horizontal="right" vertical="center" wrapText="1"/>
    </xf>
    <xf numFmtId="167" fontId="6" fillId="0" borderId="4" xfId="1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1" fillId="0" borderId="0" xfId="1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G83"/>
  <sheetViews>
    <sheetView tabSelected="1" zoomScale="80" zoomScaleNormal="80" workbookViewId="0"/>
  </sheetViews>
  <sheetFormatPr defaultRowHeight="15" x14ac:dyDescent="0.25"/>
  <cols>
    <col min="2" max="2" width="41.85546875" customWidth="1"/>
    <col min="4" max="4" width="16.28515625" customWidth="1"/>
    <col min="5" max="5" width="16.7109375" customWidth="1"/>
    <col min="6" max="7" width="12.28515625" style="21" customWidth="1"/>
  </cols>
  <sheetData>
    <row r="2" spans="2:5" ht="15.75" x14ac:dyDescent="0.25">
      <c r="B2" s="2" t="s">
        <v>32</v>
      </c>
    </row>
    <row r="3" spans="2:5" ht="15.75" x14ac:dyDescent="0.25">
      <c r="B3" s="2" t="s">
        <v>33</v>
      </c>
    </row>
    <row r="4" spans="2:5" x14ac:dyDescent="0.25">
      <c r="B4" s="102" t="s">
        <v>4</v>
      </c>
      <c r="C4" s="104" t="s">
        <v>5</v>
      </c>
      <c r="D4" s="59" t="s">
        <v>142</v>
      </c>
      <c r="E4" s="60" t="s">
        <v>34</v>
      </c>
    </row>
    <row r="5" spans="2:5" x14ac:dyDescent="0.25">
      <c r="B5" s="102"/>
      <c r="C5" s="104"/>
      <c r="D5" s="59" t="s">
        <v>100</v>
      </c>
      <c r="E5" s="60" t="s">
        <v>6</v>
      </c>
    </row>
    <row r="6" spans="2:5" ht="15.75" thickBot="1" x14ac:dyDescent="0.3">
      <c r="B6" s="103"/>
      <c r="C6" s="105"/>
      <c r="D6" s="5" t="s">
        <v>7</v>
      </c>
      <c r="E6" s="77" t="s">
        <v>35</v>
      </c>
    </row>
    <row r="7" spans="2:5" x14ac:dyDescent="0.25">
      <c r="B7" s="74" t="s">
        <v>2</v>
      </c>
      <c r="C7" s="62"/>
      <c r="D7" s="18"/>
      <c r="E7" s="15"/>
    </row>
    <row r="8" spans="2:5" x14ac:dyDescent="0.25">
      <c r="B8" s="18" t="s">
        <v>36</v>
      </c>
      <c r="C8" s="58"/>
      <c r="D8" s="15"/>
      <c r="E8" s="15"/>
    </row>
    <row r="9" spans="2:5" x14ac:dyDescent="0.25">
      <c r="B9" s="18" t="s">
        <v>37</v>
      </c>
      <c r="C9" s="58"/>
      <c r="D9" s="70"/>
      <c r="E9" s="71"/>
    </row>
    <row r="10" spans="2:5" x14ac:dyDescent="0.25">
      <c r="B10" s="15" t="s">
        <v>38</v>
      </c>
      <c r="C10" s="58">
        <v>14</v>
      </c>
      <c r="D10" s="70">
        <v>4310049</v>
      </c>
      <c r="E10" s="71">
        <v>4369745</v>
      </c>
    </row>
    <row r="11" spans="2:5" x14ac:dyDescent="0.25">
      <c r="B11" s="15" t="s">
        <v>39</v>
      </c>
      <c r="C11" s="58"/>
      <c r="D11" s="70">
        <v>54060</v>
      </c>
      <c r="E11" s="71">
        <v>53661</v>
      </c>
    </row>
    <row r="12" spans="2:5" x14ac:dyDescent="0.25">
      <c r="B12" s="15" t="s">
        <v>40</v>
      </c>
      <c r="C12" s="58"/>
      <c r="D12" s="70">
        <v>86216</v>
      </c>
      <c r="E12" s="71">
        <v>158385</v>
      </c>
    </row>
    <row r="13" spans="2:5" x14ac:dyDescent="0.25">
      <c r="B13" s="15" t="s">
        <v>41</v>
      </c>
      <c r="C13" s="58"/>
      <c r="D13" s="70">
        <v>19711</v>
      </c>
      <c r="E13" s="71">
        <v>22826</v>
      </c>
    </row>
    <row r="14" spans="2:5" x14ac:dyDescent="0.25">
      <c r="B14" s="15" t="s">
        <v>42</v>
      </c>
      <c r="C14" s="58"/>
      <c r="D14" s="70">
        <v>165489</v>
      </c>
      <c r="E14" s="71">
        <v>168481</v>
      </c>
    </row>
    <row r="15" spans="2:5" x14ac:dyDescent="0.25">
      <c r="B15" s="15" t="s">
        <v>43</v>
      </c>
      <c r="C15" s="58">
        <v>15</v>
      </c>
      <c r="D15" s="70">
        <v>54628</v>
      </c>
      <c r="E15" s="71">
        <v>56528</v>
      </c>
    </row>
    <row r="16" spans="2:5" ht="24" x14ac:dyDescent="0.25">
      <c r="B16" s="15" t="s">
        <v>44</v>
      </c>
      <c r="C16" s="58">
        <v>16</v>
      </c>
      <c r="D16" s="70">
        <v>7111071</v>
      </c>
      <c r="E16" s="71">
        <v>6471021</v>
      </c>
    </row>
    <row r="17" spans="2:7" x14ac:dyDescent="0.25">
      <c r="B17" s="15" t="s">
        <v>101</v>
      </c>
      <c r="C17" s="58"/>
      <c r="D17" s="70">
        <v>46410</v>
      </c>
      <c r="E17" s="71">
        <v>58590</v>
      </c>
    </row>
    <row r="18" spans="2:7" x14ac:dyDescent="0.25">
      <c r="B18" s="15" t="s">
        <v>45</v>
      </c>
      <c r="C18" s="58"/>
      <c r="D18" s="70">
        <v>84842</v>
      </c>
      <c r="E18" s="71">
        <v>94481</v>
      </c>
    </row>
    <row r="19" spans="2:7" x14ac:dyDescent="0.25">
      <c r="B19" s="15" t="s">
        <v>46</v>
      </c>
      <c r="C19" s="58"/>
      <c r="D19" s="70">
        <v>68257</v>
      </c>
      <c r="E19" s="71">
        <v>23343</v>
      </c>
    </row>
    <row r="20" spans="2:7" ht="24" x14ac:dyDescent="0.25">
      <c r="B20" s="15" t="s">
        <v>47</v>
      </c>
      <c r="C20" s="58"/>
      <c r="D20" s="70">
        <v>731047</v>
      </c>
      <c r="E20" s="71">
        <v>684610</v>
      </c>
    </row>
    <row r="21" spans="2:7" x14ac:dyDescent="0.25">
      <c r="B21" s="15" t="s">
        <v>48</v>
      </c>
      <c r="C21" s="58"/>
      <c r="D21" s="70">
        <v>26403</v>
      </c>
      <c r="E21" s="71">
        <v>11651</v>
      </c>
    </row>
    <row r="22" spans="2:7" ht="15.75" thickBot="1" x14ac:dyDescent="0.3">
      <c r="B22" s="15" t="s">
        <v>49</v>
      </c>
      <c r="C22" s="58"/>
      <c r="D22" s="70">
        <v>8581</v>
      </c>
      <c r="E22" s="71">
        <v>3542</v>
      </c>
    </row>
    <row r="23" spans="2:7" ht="15.75" thickBot="1" x14ac:dyDescent="0.3">
      <c r="B23" s="6"/>
      <c r="C23" s="4"/>
      <c r="D23" s="24">
        <v>12766764</v>
      </c>
      <c r="E23" s="25">
        <v>12176864</v>
      </c>
      <c r="F23" s="21">
        <f>SUM(D10:D22)-D23</f>
        <v>0</v>
      </c>
      <c r="G23" s="21">
        <f>SUM(E10:E22)-E23</f>
        <v>0</v>
      </c>
    </row>
    <row r="24" spans="2:7" x14ac:dyDescent="0.25">
      <c r="B24" s="15" t="s">
        <v>2</v>
      </c>
      <c r="C24" s="58"/>
      <c r="D24" s="70"/>
      <c r="E24" s="71"/>
    </row>
    <row r="25" spans="2:7" x14ac:dyDescent="0.25">
      <c r="B25" s="18" t="s">
        <v>143</v>
      </c>
      <c r="C25" s="58"/>
      <c r="D25" s="70"/>
      <c r="E25" s="71"/>
    </row>
    <row r="26" spans="2:7" x14ac:dyDescent="0.25">
      <c r="B26" s="15" t="s">
        <v>50</v>
      </c>
      <c r="C26" s="58"/>
      <c r="D26" s="70">
        <v>302848</v>
      </c>
      <c r="E26" s="71">
        <v>228065</v>
      </c>
    </row>
    <row r="27" spans="2:7" x14ac:dyDescent="0.25">
      <c r="B27" s="15" t="s">
        <v>45</v>
      </c>
      <c r="C27" s="58"/>
      <c r="D27" s="70">
        <v>59639</v>
      </c>
      <c r="E27" s="71">
        <v>106695</v>
      </c>
    </row>
    <row r="28" spans="2:7" x14ac:dyDescent="0.25">
      <c r="B28" s="15" t="s">
        <v>51</v>
      </c>
      <c r="C28" s="58"/>
      <c r="D28" s="70">
        <v>27535</v>
      </c>
      <c r="E28" s="71">
        <v>70301</v>
      </c>
    </row>
    <row r="29" spans="2:7" x14ac:dyDescent="0.25">
      <c r="B29" s="15" t="s">
        <v>52</v>
      </c>
      <c r="C29" s="58">
        <v>17</v>
      </c>
      <c r="D29" s="70">
        <v>474537</v>
      </c>
      <c r="E29" s="71">
        <v>422821</v>
      </c>
    </row>
    <row r="30" spans="2:7" x14ac:dyDescent="0.25">
      <c r="B30" s="15" t="s">
        <v>53</v>
      </c>
      <c r="C30" s="58">
        <v>15</v>
      </c>
      <c r="D30" s="70">
        <v>543330</v>
      </c>
      <c r="E30" s="71">
        <v>282472</v>
      </c>
    </row>
    <row r="31" spans="2:7" ht="24" x14ac:dyDescent="0.25">
      <c r="B31" s="15" t="s">
        <v>47</v>
      </c>
      <c r="C31" s="58"/>
      <c r="D31" s="70">
        <v>27990</v>
      </c>
      <c r="E31" s="71">
        <v>27795</v>
      </c>
    </row>
    <row r="32" spans="2:7" x14ac:dyDescent="0.25">
      <c r="B32" s="15" t="s">
        <v>144</v>
      </c>
      <c r="C32" s="58">
        <v>17</v>
      </c>
      <c r="D32" s="70">
        <v>103795</v>
      </c>
      <c r="E32" s="23">
        <v>57071</v>
      </c>
    </row>
    <row r="33" spans="2:7" x14ac:dyDescent="0.25">
      <c r="B33" s="15" t="s">
        <v>145</v>
      </c>
      <c r="C33" s="58">
        <v>17</v>
      </c>
      <c r="D33" s="70">
        <v>95485</v>
      </c>
      <c r="E33" s="23">
        <v>88821</v>
      </c>
    </row>
    <row r="34" spans="2:7" ht="15.75" thickBot="1" x14ac:dyDescent="0.3">
      <c r="B34" s="16" t="s">
        <v>54</v>
      </c>
      <c r="C34" s="76">
        <v>18</v>
      </c>
      <c r="D34" s="26">
        <v>1186057</v>
      </c>
      <c r="E34" s="27">
        <v>1145864</v>
      </c>
    </row>
    <row r="35" spans="2:7" x14ac:dyDescent="0.25">
      <c r="B35" s="18"/>
      <c r="C35" s="58"/>
      <c r="D35" s="70">
        <v>2821216</v>
      </c>
      <c r="E35" s="71">
        <v>2429905</v>
      </c>
      <c r="F35" s="21">
        <f>SUM(D26:D34)-D35</f>
        <v>0</v>
      </c>
      <c r="G35" s="21">
        <f>SUM(E26:E34)-E35</f>
        <v>0</v>
      </c>
    </row>
    <row r="36" spans="2:7" x14ac:dyDescent="0.25">
      <c r="B36" s="15" t="s">
        <v>2</v>
      </c>
      <c r="C36" s="58"/>
      <c r="D36" s="70"/>
      <c r="E36" s="71"/>
    </row>
    <row r="37" spans="2:7" ht="24.75" thickBot="1" x14ac:dyDescent="0.3">
      <c r="B37" s="16" t="s">
        <v>55</v>
      </c>
      <c r="C37" s="76">
        <v>14</v>
      </c>
      <c r="D37" s="26">
        <v>43258</v>
      </c>
      <c r="E37" s="27">
        <v>46518</v>
      </c>
    </row>
    <row r="38" spans="2:7" ht="15.75" thickBot="1" x14ac:dyDescent="0.3">
      <c r="B38" s="14"/>
      <c r="C38" s="63"/>
      <c r="D38" s="26">
        <v>2864474</v>
      </c>
      <c r="E38" s="27">
        <v>2476423</v>
      </c>
      <c r="F38" s="21">
        <f>SUM(D35:D37)-D38</f>
        <v>0</v>
      </c>
      <c r="G38" s="21">
        <f>SUM(E35:E37)-E38</f>
        <v>0</v>
      </c>
    </row>
    <row r="39" spans="2:7" ht="15.75" thickBot="1" x14ac:dyDescent="0.3">
      <c r="B39" s="11" t="s">
        <v>146</v>
      </c>
      <c r="C39" s="7"/>
      <c r="D39" s="28">
        <v>15631238</v>
      </c>
      <c r="E39" s="29">
        <v>14653287</v>
      </c>
      <c r="F39" s="21">
        <f>SUM(D23,D38)-D39</f>
        <v>0</v>
      </c>
      <c r="G39" s="21">
        <f>SUM(E23,E38)-E39</f>
        <v>0</v>
      </c>
    </row>
    <row r="40" spans="2:7" ht="15.75" thickTop="1" x14ac:dyDescent="0.25"/>
    <row r="42" spans="2:7" x14ac:dyDescent="0.25">
      <c r="B42" s="102" t="s">
        <v>4</v>
      </c>
      <c r="C42" s="104" t="s">
        <v>5</v>
      </c>
      <c r="D42" s="59" t="s">
        <v>147</v>
      </c>
      <c r="E42" s="60" t="s">
        <v>56</v>
      </c>
    </row>
    <row r="43" spans="2:7" x14ac:dyDescent="0.25">
      <c r="B43" s="102"/>
      <c r="C43" s="104"/>
      <c r="D43" s="59" t="s">
        <v>100</v>
      </c>
      <c r="E43" s="60" t="s">
        <v>6</v>
      </c>
    </row>
    <row r="44" spans="2:7" ht="15.75" thickBot="1" x14ac:dyDescent="0.3">
      <c r="B44" s="103"/>
      <c r="C44" s="105"/>
      <c r="D44" s="5" t="s">
        <v>7</v>
      </c>
      <c r="E44" s="77" t="s">
        <v>35</v>
      </c>
    </row>
    <row r="45" spans="2:7" x14ac:dyDescent="0.25">
      <c r="B45" s="74" t="s">
        <v>2</v>
      </c>
      <c r="C45" s="62"/>
      <c r="D45" s="18"/>
      <c r="E45" s="15"/>
    </row>
    <row r="46" spans="2:7" x14ac:dyDescent="0.25">
      <c r="B46" s="18" t="s">
        <v>57</v>
      </c>
      <c r="C46" s="58"/>
      <c r="D46" s="18"/>
      <c r="E46" s="15"/>
    </row>
    <row r="47" spans="2:7" x14ac:dyDescent="0.25">
      <c r="B47" s="18" t="s">
        <v>58</v>
      </c>
      <c r="C47" s="58"/>
      <c r="D47" s="18"/>
      <c r="E47" s="15"/>
    </row>
    <row r="48" spans="2:7" x14ac:dyDescent="0.25">
      <c r="B48" s="15" t="s">
        <v>59</v>
      </c>
      <c r="C48" s="58"/>
      <c r="D48" s="70">
        <v>916541</v>
      </c>
      <c r="E48" s="71">
        <v>916541</v>
      </c>
    </row>
    <row r="49" spans="2:7" x14ac:dyDescent="0.25">
      <c r="B49" s="15" t="s">
        <v>60</v>
      </c>
      <c r="C49" s="58"/>
      <c r="D49" s="70">
        <v>8981</v>
      </c>
      <c r="E49" s="71">
        <v>8981</v>
      </c>
    </row>
    <row r="50" spans="2:7" x14ac:dyDescent="0.25">
      <c r="B50" s="15" t="s">
        <v>61</v>
      </c>
      <c r="C50" s="58"/>
      <c r="D50" s="70">
        <v>-895</v>
      </c>
      <c r="E50" s="71">
        <v>58</v>
      </c>
    </row>
    <row r="51" spans="2:7" x14ac:dyDescent="0.25">
      <c r="B51" s="15" t="s">
        <v>148</v>
      </c>
      <c r="C51" s="58"/>
      <c r="D51" s="70">
        <v>2196499</v>
      </c>
      <c r="E51" s="71">
        <v>2146035</v>
      </c>
    </row>
    <row r="52" spans="2:7" ht="15.75" thickBot="1" x14ac:dyDescent="0.3">
      <c r="B52" s="16" t="s">
        <v>62</v>
      </c>
      <c r="C52" s="76"/>
      <c r="D52" s="26">
        <v>6530919</v>
      </c>
      <c r="E52" s="27">
        <v>5636705</v>
      </c>
    </row>
    <row r="53" spans="2:7" ht="24" x14ac:dyDescent="0.25">
      <c r="B53" s="18" t="s">
        <v>63</v>
      </c>
      <c r="C53" s="58"/>
      <c r="D53" s="70">
        <v>9652045</v>
      </c>
      <c r="E53" s="71">
        <v>8708320</v>
      </c>
      <c r="F53" s="21">
        <f>SUM(D48:D52)-D53</f>
        <v>0</v>
      </c>
      <c r="G53" s="21">
        <f>SUM(E48:E52)-E53</f>
        <v>0</v>
      </c>
    </row>
    <row r="54" spans="2:7" x14ac:dyDescent="0.25">
      <c r="B54" s="15" t="s">
        <v>2</v>
      </c>
      <c r="C54" s="58"/>
      <c r="D54" s="70"/>
      <c r="E54" s="71"/>
    </row>
    <row r="55" spans="2:7" ht="15.75" thickBot="1" x14ac:dyDescent="0.3">
      <c r="B55" s="16" t="s">
        <v>64</v>
      </c>
      <c r="C55" s="76"/>
      <c r="D55" s="26">
        <v>-77530</v>
      </c>
      <c r="E55" s="27">
        <v>-71641</v>
      </c>
    </row>
    <row r="56" spans="2:7" ht="15.75" thickBot="1" x14ac:dyDescent="0.3">
      <c r="B56" s="14" t="s">
        <v>149</v>
      </c>
      <c r="C56" s="76"/>
      <c r="D56" s="26">
        <v>9574515</v>
      </c>
      <c r="E56" s="27">
        <v>8636679</v>
      </c>
      <c r="F56" s="21">
        <f>SUM(D53:D55)-D56</f>
        <v>0</v>
      </c>
      <c r="G56" s="21">
        <f>SUM(E53:E55)-E56</f>
        <v>0</v>
      </c>
    </row>
    <row r="57" spans="2:7" x14ac:dyDescent="0.25">
      <c r="B57" s="18" t="s">
        <v>2</v>
      </c>
      <c r="C57" s="58"/>
      <c r="D57" s="70"/>
      <c r="E57" s="71"/>
    </row>
    <row r="58" spans="2:7" x14ac:dyDescent="0.25">
      <c r="B58" s="18" t="s">
        <v>65</v>
      </c>
      <c r="C58" s="58"/>
      <c r="D58" s="70"/>
      <c r="E58" s="71"/>
    </row>
    <row r="59" spans="2:7" x14ac:dyDescent="0.25">
      <c r="B59" s="15" t="s">
        <v>66</v>
      </c>
      <c r="C59" s="58">
        <v>19</v>
      </c>
      <c r="D59" s="70">
        <v>3609225</v>
      </c>
      <c r="E59" s="71">
        <v>3716892</v>
      </c>
    </row>
    <row r="60" spans="2:7" x14ac:dyDescent="0.25">
      <c r="B60" s="15" t="s">
        <v>67</v>
      </c>
      <c r="C60" s="58"/>
      <c r="D60" s="70">
        <v>304603</v>
      </c>
      <c r="E60" s="71">
        <v>303154</v>
      </c>
    </row>
    <row r="61" spans="2:7" x14ac:dyDescent="0.25">
      <c r="B61" s="15" t="s">
        <v>150</v>
      </c>
      <c r="C61" s="58"/>
      <c r="D61" s="70">
        <v>599025</v>
      </c>
      <c r="E61" s="71">
        <v>555894</v>
      </c>
    </row>
    <row r="62" spans="2:7" x14ac:dyDescent="0.25">
      <c r="B62" s="15" t="s">
        <v>68</v>
      </c>
      <c r="C62" s="58"/>
      <c r="D62" s="70">
        <v>39730</v>
      </c>
      <c r="E62" s="71">
        <v>45499</v>
      </c>
    </row>
    <row r="63" spans="2:7" ht="24" x14ac:dyDescent="0.25">
      <c r="B63" s="15" t="s">
        <v>69</v>
      </c>
      <c r="C63" s="58">
        <v>20</v>
      </c>
      <c r="D63" s="70">
        <v>25067</v>
      </c>
      <c r="E63" s="71">
        <v>32963</v>
      </c>
    </row>
    <row r="64" spans="2:7" ht="24.75" thickBot="1" x14ac:dyDescent="0.3">
      <c r="B64" s="16" t="s">
        <v>70</v>
      </c>
      <c r="C64" s="76">
        <v>20</v>
      </c>
      <c r="D64" s="26">
        <v>53328</v>
      </c>
      <c r="E64" s="27">
        <v>28831</v>
      </c>
    </row>
    <row r="65" spans="2:7" ht="15.75" thickBot="1" x14ac:dyDescent="0.3">
      <c r="B65" s="15"/>
      <c r="C65" s="58"/>
      <c r="D65" s="70">
        <v>4630978</v>
      </c>
      <c r="E65" s="71">
        <v>4683233</v>
      </c>
      <c r="F65" s="21">
        <f>SUM(D59:D64)-D65</f>
        <v>0</v>
      </c>
      <c r="G65" s="21">
        <f>SUM(E59:E64)-E65</f>
        <v>0</v>
      </c>
    </row>
    <row r="66" spans="2:7" x14ac:dyDescent="0.25">
      <c r="B66" s="12" t="s">
        <v>2</v>
      </c>
      <c r="C66" s="10"/>
      <c r="D66" s="72"/>
      <c r="E66" s="73"/>
    </row>
    <row r="67" spans="2:7" x14ac:dyDescent="0.25">
      <c r="B67" s="18" t="s">
        <v>151</v>
      </c>
      <c r="C67" s="58"/>
      <c r="D67" s="70"/>
      <c r="E67" s="71"/>
    </row>
    <row r="68" spans="2:7" x14ac:dyDescent="0.25">
      <c r="B68" s="15" t="s">
        <v>66</v>
      </c>
      <c r="C68" s="58">
        <v>19</v>
      </c>
      <c r="D68" s="70">
        <v>414984</v>
      </c>
      <c r="E68" s="71">
        <v>361556</v>
      </c>
    </row>
    <row r="69" spans="2:7" x14ac:dyDescent="0.25">
      <c r="B69" s="15" t="s">
        <v>67</v>
      </c>
      <c r="C69" s="58"/>
      <c r="D69" s="70">
        <v>55029</v>
      </c>
      <c r="E69" s="71">
        <v>63235</v>
      </c>
    </row>
    <row r="70" spans="2:7" x14ac:dyDescent="0.25">
      <c r="B70" s="15" t="s">
        <v>71</v>
      </c>
      <c r="C70" s="58"/>
      <c r="D70" s="70">
        <v>34571</v>
      </c>
      <c r="E70" s="71">
        <v>8967</v>
      </c>
    </row>
    <row r="71" spans="2:7" x14ac:dyDescent="0.25">
      <c r="B71" s="15" t="s">
        <v>72</v>
      </c>
      <c r="C71" s="58">
        <v>20</v>
      </c>
      <c r="D71" s="70">
        <v>535762</v>
      </c>
      <c r="E71" s="71">
        <v>536922</v>
      </c>
    </row>
    <row r="72" spans="2:7" x14ac:dyDescent="0.25">
      <c r="B72" s="15" t="s">
        <v>73</v>
      </c>
      <c r="C72" s="58"/>
      <c r="D72" s="70">
        <v>136355</v>
      </c>
      <c r="E72" s="71">
        <v>130263</v>
      </c>
    </row>
    <row r="73" spans="2:7" x14ac:dyDescent="0.25">
      <c r="B73" s="15" t="s">
        <v>68</v>
      </c>
      <c r="C73" s="58"/>
      <c r="D73" s="70">
        <v>20912</v>
      </c>
      <c r="E73" s="71">
        <v>16971</v>
      </c>
    </row>
    <row r="74" spans="2:7" ht="24" x14ac:dyDescent="0.25">
      <c r="B74" s="15" t="s">
        <v>152</v>
      </c>
      <c r="C74" s="58">
        <v>20</v>
      </c>
      <c r="D74" s="70">
        <v>80595</v>
      </c>
      <c r="E74" s="71">
        <v>86440</v>
      </c>
    </row>
    <row r="75" spans="2:7" ht="24.75" thickBot="1" x14ac:dyDescent="0.3">
      <c r="B75" s="16" t="s">
        <v>153</v>
      </c>
      <c r="C75" s="76">
        <v>20</v>
      </c>
      <c r="D75" s="26">
        <v>147537</v>
      </c>
      <c r="E75" s="27">
        <v>129021</v>
      </c>
    </row>
    <row r="76" spans="2:7" ht="15.75" thickBot="1" x14ac:dyDescent="0.3">
      <c r="B76" s="15"/>
      <c r="C76" s="58"/>
      <c r="D76" s="70">
        <v>1425745</v>
      </c>
      <c r="E76" s="71">
        <v>1333375</v>
      </c>
      <c r="F76" s="21">
        <f>SUM(D68:D75)-D76</f>
        <v>0</v>
      </c>
      <c r="G76" s="21">
        <f>SUM(E68:E75)-E76</f>
        <v>0</v>
      </c>
    </row>
    <row r="77" spans="2:7" ht="15.75" thickBot="1" x14ac:dyDescent="0.3">
      <c r="B77" s="78" t="s">
        <v>102</v>
      </c>
      <c r="C77" s="4"/>
      <c r="D77" s="24">
        <v>6056723</v>
      </c>
      <c r="E77" s="25">
        <v>6016608</v>
      </c>
      <c r="F77" s="21">
        <f>D76+D65-D77</f>
        <v>0</v>
      </c>
      <c r="G77" s="21">
        <f>E76+E65-E77</f>
        <v>0</v>
      </c>
    </row>
    <row r="78" spans="2:7" ht="15.75" thickBot="1" x14ac:dyDescent="0.3">
      <c r="B78" s="11" t="s">
        <v>103</v>
      </c>
      <c r="C78" s="7"/>
      <c r="D78" s="28">
        <v>15631238</v>
      </c>
      <c r="E78" s="29">
        <v>14653287</v>
      </c>
      <c r="F78" s="21">
        <f>D77+D56-D78</f>
        <v>0</v>
      </c>
      <c r="G78" s="21">
        <f>E77+E56-E78</f>
        <v>0</v>
      </c>
    </row>
    <row r="79" spans="2:7" ht="15.75" thickTop="1" x14ac:dyDescent="0.25">
      <c r="B79" s="18" t="s">
        <v>2</v>
      </c>
      <c r="C79" s="58"/>
      <c r="D79" s="18"/>
      <c r="E79" s="15"/>
    </row>
    <row r="80" spans="2:7" x14ac:dyDescent="0.25">
      <c r="B80" s="18" t="s">
        <v>154</v>
      </c>
      <c r="C80" s="106"/>
      <c r="D80" s="108">
        <v>15.422000000000001</v>
      </c>
      <c r="E80" s="110">
        <v>13.88</v>
      </c>
    </row>
    <row r="81" spans="2:5" ht="15.75" thickBot="1" x14ac:dyDescent="0.3">
      <c r="B81" s="13" t="s">
        <v>104</v>
      </c>
      <c r="C81" s="107"/>
      <c r="D81" s="109"/>
      <c r="E81" s="111"/>
    </row>
    <row r="82" spans="2:5" ht="16.5" thickTop="1" thickBot="1" x14ac:dyDescent="0.3">
      <c r="B82" s="13"/>
      <c r="C82" s="13"/>
      <c r="D82" s="11"/>
      <c r="E82" s="13"/>
    </row>
    <row r="83" spans="2:5" s="21" customFormat="1" ht="15.75" thickTop="1" x14ac:dyDescent="0.25">
      <c r="B83" s="22"/>
      <c r="C83" s="22"/>
      <c r="D83" s="22">
        <f>D78-D39</f>
        <v>0</v>
      </c>
      <c r="E83" s="22">
        <f>E78-E39</f>
        <v>0</v>
      </c>
    </row>
  </sheetData>
  <mergeCells count="7">
    <mergeCell ref="D80:D81"/>
    <mergeCell ref="E80:E81"/>
    <mergeCell ref="B4:B6"/>
    <mergeCell ref="C4:C6"/>
    <mergeCell ref="B42:B44"/>
    <mergeCell ref="C42:C44"/>
    <mergeCell ref="C80:C81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N79"/>
  <sheetViews>
    <sheetView zoomScale="80" zoomScaleNormal="80" workbookViewId="0">
      <selection activeCell="H73" sqref="H73"/>
    </sheetView>
  </sheetViews>
  <sheetFormatPr defaultRowHeight="15" x14ac:dyDescent="0.25"/>
  <cols>
    <col min="2" max="2" width="52" customWidth="1"/>
    <col min="3" max="3" width="10.5703125" customWidth="1"/>
    <col min="4" max="5" width="16.7109375" customWidth="1"/>
    <col min="6" max="7" width="16.7109375" style="21" customWidth="1"/>
    <col min="8" max="8" width="9" style="47" customWidth="1"/>
    <col min="9" max="11" width="9.140625" style="47"/>
  </cols>
  <sheetData>
    <row r="2" spans="2:7" ht="15.75" x14ac:dyDescent="0.25">
      <c r="B2" s="1" t="s">
        <v>0</v>
      </c>
    </row>
    <row r="3" spans="2:7" ht="15.75" x14ac:dyDescent="0.25">
      <c r="B3" s="1" t="s">
        <v>1</v>
      </c>
    </row>
    <row r="6" spans="2:7" ht="15" customHeight="1" x14ac:dyDescent="0.25">
      <c r="B6" s="132" t="s">
        <v>2</v>
      </c>
      <c r="C6" s="128" t="s">
        <v>2</v>
      </c>
      <c r="D6" s="128" t="s">
        <v>3</v>
      </c>
      <c r="E6" s="128"/>
      <c r="F6" s="128" t="s">
        <v>156</v>
      </c>
      <c r="G6" s="128"/>
    </row>
    <row r="7" spans="2:7" ht="15.75" customHeight="1" thickBot="1" x14ac:dyDescent="0.3">
      <c r="B7" s="132"/>
      <c r="C7" s="128"/>
      <c r="D7" s="129" t="s">
        <v>155</v>
      </c>
      <c r="E7" s="129"/>
      <c r="F7" s="129" t="s">
        <v>155</v>
      </c>
      <c r="G7" s="129"/>
    </row>
    <row r="8" spans="2:7" x14ac:dyDescent="0.25">
      <c r="B8" s="130" t="s">
        <v>4</v>
      </c>
      <c r="C8" s="128" t="s">
        <v>5</v>
      </c>
      <c r="D8" s="30" t="s">
        <v>100</v>
      </c>
      <c r="E8" s="32" t="s">
        <v>6</v>
      </c>
      <c r="F8" s="30" t="s">
        <v>100</v>
      </c>
      <c r="G8" s="32" t="s">
        <v>6</v>
      </c>
    </row>
    <row r="9" spans="2:7" ht="15.75" thickBot="1" x14ac:dyDescent="0.3">
      <c r="B9" s="131"/>
      <c r="C9" s="129"/>
      <c r="D9" s="31" t="s">
        <v>7</v>
      </c>
      <c r="E9" s="33" t="s">
        <v>7</v>
      </c>
      <c r="F9" s="31" t="s">
        <v>7</v>
      </c>
      <c r="G9" s="33" t="s">
        <v>116</v>
      </c>
    </row>
    <row r="10" spans="2:7" x14ac:dyDescent="0.25">
      <c r="B10" s="69" t="s">
        <v>2</v>
      </c>
      <c r="C10" s="66"/>
      <c r="D10" s="34"/>
      <c r="E10" s="35"/>
      <c r="F10" s="35"/>
      <c r="G10" s="35"/>
    </row>
    <row r="11" spans="2:7" x14ac:dyDescent="0.25">
      <c r="B11" s="34" t="s">
        <v>8</v>
      </c>
      <c r="C11" s="66"/>
      <c r="D11" s="34"/>
      <c r="E11" s="35"/>
      <c r="F11" s="35"/>
      <c r="G11" s="35"/>
    </row>
    <row r="12" spans="2:7" x14ac:dyDescent="0.25">
      <c r="B12" s="35" t="s">
        <v>9</v>
      </c>
      <c r="C12" s="64">
        <v>4</v>
      </c>
      <c r="D12" s="79">
        <v>1670365</v>
      </c>
      <c r="E12" s="80">
        <v>1080035</v>
      </c>
      <c r="F12" s="79">
        <v>4792484</v>
      </c>
      <c r="G12" s="80">
        <v>3334130</v>
      </c>
    </row>
    <row r="13" spans="2:7" ht="22.5" x14ac:dyDescent="0.25">
      <c r="B13" s="35" t="s">
        <v>157</v>
      </c>
      <c r="C13" s="64">
        <v>5</v>
      </c>
      <c r="D13" s="79">
        <v>279338</v>
      </c>
      <c r="E13" s="80">
        <v>99022</v>
      </c>
      <c r="F13" s="79">
        <v>760562</v>
      </c>
      <c r="G13" s="80">
        <v>323302</v>
      </c>
    </row>
    <row r="14" spans="2:7" x14ac:dyDescent="0.25">
      <c r="B14" s="35" t="s">
        <v>10</v>
      </c>
      <c r="C14" s="64">
        <v>12</v>
      </c>
      <c r="D14" s="79">
        <v>40291</v>
      </c>
      <c r="E14" s="80">
        <v>23045</v>
      </c>
      <c r="F14" s="79">
        <v>86378</v>
      </c>
      <c r="G14" s="80">
        <v>86576</v>
      </c>
    </row>
    <row r="15" spans="2:7" x14ac:dyDescent="0.25">
      <c r="B15" s="35" t="s">
        <v>158</v>
      </c>
      <c r="C15" s="64"/>
      <c r="D15" s="79">
        <v>17161</v>
      </c>
      <c r="E15" s="35" t="s">
        <v>11</v>
      </c>
      <c r="F15" s="79">
        <v>19835</v>
      </c>
      <c r="G15" s="35" t="s">
        <v>11</v>
      </c>
    </row>
    <row r="16" spans="2:7" ht="15.75" thickBot="1" x14ac:dyDescent="0.3">
      <c r="B16" s="35" t="s">
        <v>12</v>
      </c>
      <c r="C16" s="64">
        <v>23</v>
      </c>
      <c r="D16" s="34">
        <v>794</v>
      </c>
      <c r="E16" s="80">
        <v>3757</v>
      </c>
      <c r="F16" s="79">
        <v>31940</v>
      </c>
      <c r="G16" s="80">
        <v>15521</v>
      </c>
    </row>
    <row r="17" spans="2:11" ht="15.75" thickBot="1" x14ac:dyDescent="0.3">
      <c r="B17" s="36" t="s">
        <v>13</v>
      </c>
      <c r="C17" s="37"/>
      <c r="D17" s="81">
        <v>2007949</v>
      </c>
      <c r="E17" s="82">
        <v>1205859</v>
      </c>
      <c r="F17" s="81">
        <v>5691199</v>
      </c>
      <c r="G17" s="82">
        <v>3759529</v>
      </c>
      <c r="H17" s="48">
        <f>SUM(D12:D16)-D17</f>
        <v>0</v>
      </c>
      <c r="I17" s="48">
        <f t="shared" ref="I17:K17" si="0">SUM(E12:E16)-E17</f>
        <v>0</v>
      </c>
      <c r="J17" s="48">
        <f t="shared" si="0"/>
        <v>0</v>
      </c>
      <c r="K17" s="48">
        <f t="shared" si="0"/>
        <v>0</v>
      </c>
    </row>
    <row r="18" spans="2:11" x14ac:dyDescent="0.25">
      <c r="B18" s="34" t="s">
        <v>2</v>
      </c>
      <c r="C18" s="66"/>
      <c r="D18" s="34"/>
      <c r="E18" s="83"/>
      <c r="F18" s="84"/>
      <c r="G18" s="83"/>
    </row>
    <row r="19" spans="2:11" x14ac:dyDescent="0.25">
      <c r="B19" s="34" t="s">
        <v>14</v>
      </c>
      <c r="C19" s="64"/>
      <c r="D19" s="34"/>
      <c r="E19" s="35"/>
      <c r="F19" s="34"/>
      <c r="G19" s="35"/>
    </row>
    <row r="20" spans="2:11" ht="22.5" x14ac:dyDescent="0.25">
      <c r="B20" s="35" t="s">
        <v>117</v>
      </c>
      <c r="C20" s="64">
        <v>6</v>
      </c>
      <c r="D20" s="79">
        <v>-999105</v>
      </c>
      <c r="E20" s="80">
        <v>-497446</v>
      </c>
      <c r="F20" s="79">
        <v>-2688083</v>
      </c>
      <c r="G20" s="80">
        <v>-1623336</v>
      </c>
    </row>
    <row r="21" spans="2:11" x14ac:dyDescent="0.25">
      <c r="B21" s="35" t="s">
        <v>15</v>
      </c>
      <c r="C21" s="64">
        <v>7</v>
      </c>
      <c r="D21" s="79">
        <v>-193142</v>
      </c>
      <c r="E21" s="80">
        <v>-181102</v>
      </c>
      <c r="F21" s="79">
        <v>-543919</v>
      </c>
      <c r="G21" s="80">
        <v>-544634</v>
      </c>
    </row>
    <row r="22" spans="2:11" x14ac:dyDescent="0.25">
      <c r="B22" s="35" t="s">
        <v>16</v>
      </c>
      <c r="C22" s="64">
        <v>8</v>
      </c>
      <c r="D22" s="79">
        <v>-114269</v>
      </c>
      <c r="E22" s="80">
        <v>-64816</v>
      </c>
      <c r="F22" s="79">
        <v>-311542</v>
      </c>
      <c r="G22" s="80">
        <v>-204296</v>
      </c>
    </row>
    <row r="23" spans="2:11" x14ac:dyDescent="0.25">
      <c r="B23" s="35" t="s">
        <v>17</v>
      </c>
      <c r="C23" s="64"/>
      <c r="D23" s="79">
        <v>-97380</v>
      </c>
      <c r="E23" s="80">
        <v>-85599</v>
      </c>
      <c r="F23" s="79">
        <v>-294774</v>
      </c>
      <c r="G23" s="80">
        <v>-265818</v>
      </c>
    </row>
    <row r="24" spans="2:11" x14ac:dyDescent="0.25">
      <c r="B24" s="35" t="s">
        <v>18</v>
      </c>
      <c r="C24" s="64">
        <v>9</v>
      </c>
      <c r="D24" s="79">
        <v>-82343</v>
      </c>
      <c r="E24" s="80">
        <v>-103609</v>
      </c>
      <c r="F24" s="79">
        <v>-316541</v>
      </c>
      <c r="G24" s="80">
        <v>-326094</v>
      </c>
    </row>
    <row r="25" spans="2:11" x14ac:dyDescent="0.25">
      <c r="B25" s="35" t="s">
        <v>19</v>
      </c>
      <c r="C25" s="64">
        <v>10</v>
      </c>
      <c r="D25" s="79">
        <v>-34682</v>
      </c>
      <c r="E25" s="80">
        <v>-32764</v>
      </c>
      <c r="F25" s="79">
        <v>-103426</v>
      </c>
      <c r="G25" s="80">
        <v>-107582</v>
      </c>
    </row>
    <row r="26" spans="2:11" ht="33.75" x14ac:dyDescent="0.25">
      <c r="B26" s="35" t="s">
        <v>118</v>
      </c>
      <c r="C26" s="64">
        <v>11</v>
      </c>
      <c r="D26" s="79">
        <v>-3517</v>
      </c>
      <c r="E26" s="80">
        <v>-2046</v>
      </c>
      <c r="F26" s="79">
        <v>-7291</v>
      </c>
      <c r="G26" s="80">
        <v>-227448</v>
      </c>
    </row>
    <row r="27" spans="2:11" x14ac:dyDescent="0.25">
      <c r="B27" s="35" t="s">
        <v>109</v>
      </c>
      <c r="C27" s="64">
        <v>11</v>
      </c>
      <c r="D27" s="79">
        <v>-59283</v>
      </c>
      <c r="E27" s="80">
        <v>-19692</v>
      </c>
      <c r="F27" s="79">
        <v>-79083</v>
      </c>
      <c r="G27" s="80">
        <v>-19692</v>
      </c>
    </row>
    <row r="28" spans="2:11" ht="22.5" x14ac:dyDescent="0.25">
      <c r="B28" s="35" t="s">
        <v>20</v>
      </c>
      <c r="C28" s="64"/>
      <c r="D28" s="34" t="s">
        <v>11</v>
      </c>
      <c r="E28" s="35" t="s">
        <v>11</v>
      </c>
      <c r="F28" s="34" t="s">
        <v>11</v>
      </c>
      <c r="G28" s="80">
        <v>-38000</v>
      </c>
    </row>
    <row r="29" spans="2:11" x14ac:dyDescent="0.25">
      <c r="B29" s="35" t="s">
        <v>21</v>
      </c>
      <c r="C29" s="64">
        <v>12</v>
      </c>
      <c r="D29" s="79">
        <v>-67493</v>
      </c>
      <c r="E29" s="80">
        <v>-67067</v>
      </c>
      <c r="F29" s="79">
        <v>-204682</v>
      </c>
      <c r="G29" s="80">
        <v>-202261</v>
      </c>
    </row>
    <row r="30" spans="2:11" x14ac:dyDescent="0.25">
      <c r="B30" s="35" t="s">
        <v>119</v>
      </c>
      <c r="C30" s="64"/>
      <c r="D30" s="79">
        <v>-1472</v>
      </c>
      <c r="E30" s="35" t="s">
        <v>11</v>
      </c>
      <c r="F30" s="79">
        <v>-2823</v>
      </c>
      <c r="G30" s="35" t="s">
        <v>11</v>
      </c>
    </row>
    <row r="31" spans="2:11" x14ac:dyDescent="0.25">
      <c r="B31" s="35" t="s">
        <v>120</v>
      </c>
      <c r="C31" s="64"/>
      <c r="D31" s="79">
        <v>-2244</v>
      </c>
      <c r="E31" s="80">
        <v>1636</v>
      </c>
      <c r="F31" s="79">
        <v>-2902</v>
      </c>
      <c r="G31" s="80">
        <v>19755</v>
      </c>
    </row>
    <row r="32" spans="2:11" ht="15.75" thickBot="1" x14ac:dyDescent="0.3">
      <c r="B32" s="35" t="s">
        <v>22</v>
      </c>
      <c r="C32" s="64"/>
      <c r="D32" s="79">
        <v>-1038</v>
      </c>
      <c r="E32" s="80">
        <v>-6871</v>
      </c>
      <c r="F32" s="79">
        <v>-10522</v>
      </c>
      <c r="G32" s="80">
        <v>-21606</v>
      </c>
    </row>
    <row r="33" spans="2:11" ht="15.75" thickBot="1" x14ac:dyDescent="0.3">
      <c r="B33" s="36" t="s">
        <v>23</v>
      </c>
      <c r="C33" s="37"/>
      <c r="D33" s="81">
        <v>-1655968</v>
      </c>
      <c r="E33" s="82">
        <v>-1059376</v>
      </c>
      <c r="F33" s="81">
        <v>-4565588</v>
      </c>
      <c r="G33" s="82">
        <v>-3561012</v>
      </c>
      <c r="H33" s="48">
        <f>SUM(D20:D32)-D33</f>
        <v>0</v>
      </c>
      <c r="I33" s="48">
        <f t="shared" ref="I33:K33" si="1">SUM(E20:E32)-E33</f>
        <v>0</v>
      </c>
      <c r="J33" s="48">
        <f t="shared" si="1"/>
        <v>0</v>
      </c>
      <c r="K33" s="48">
        <f t="shared" si="1"/>
        <v>0</v>
      </c>
    </row>
    <row r="34" spans="2:11" x14ac:dyDescent="0.25">
      <c r="B34" s="34" t="s">
        <v>110</v>
      </c>
      <c r="C34" s="64"/>
      <c r="D34" s="79">
        <v>351981</v>
      </c>
      <c r="E34" s="80">
        <v>146483</v>
      </c>
      <c r="F34" s="79">
        <v>1125611</v>
      </c>
      <c r="G34" s="80">
        <v>198517</v>
      </c>
      <c r="H34" s="48">
        <f>D17+D33-D34</f>
        <v>0</v>
      </c>
      <c r="I34" s="48">
        <f t="shared" ref="I34:K34" si="2">E17+E33-E34</f>
        <v>0</v>
      </c>
      <c r="J34" s="48">
        <f t="shared" si="2"/>
        <v>0</v>
      </c>
      <c r="K34" s="48">
        <f t="shared" si="2"/>
        <v>0</v>
      </c>
    </row>
    <row r="35" spans="2:11" x14ac:dyDescent="0.25">
      <c r="B35" s="35" t="s">
        <v>2</v>
      </c>
      <c r="C35" s="64"/>
      <c r="D35" s="34"/>
      <c r="E35" s="35"/>
      <c r="F35" s="34"/>
      <c r="G35" s="35"/>
    </row>
    <row r="36" spans="2:11" ht="15.75" thickBot="1" x14ac:dyDescent="0.3">
      <c r="B36" s="38" t="s">
        <v>24</v>
      </c>
      <c r="C36" s="39">
        <v>13</v>
      </c>
      <c r="D36" s="85">
        <v>-53939</v>
      </c>
      <c r="E36" s="86">
        <v>-30734</v>
      </c>
      <c r="F36" s="85">
        <v>-183136</v>
      </c>
      <c r="G36" s="86">
        <v>-62064</v>
      </c>
    </row>
    <row r="37" spans="2:11" ht="15.75" thickBot="1" x14ac:dyDescent="0.3">
      <c r="B37" s="41" t="s">
        <v>115</v>
      </c>
      <c r="C37" s="65"/>
      <c r="D37" s="87">
        <v>298042</v>
      </c>
      <c r="E37" s="88">
        <v>115749</v>
      </c>
      <c r="F37" s="87">
        <v>942475</v>
      </c>
      <c r="G37" s="88">
        <v>136453</v>
      </c>
      <c r="H37" s="48">
        <f>SUM(D34:D36)-D37</f>
        <v>0</v>
      </c>
      <c r="I37" s="48">
        <f t="shared" ref="I37:K37" si="3">SUM(E34:E36)-E37</f>
        <v>0</v>
      </c>
      <c r="J37" s="48">
        <f t="shared" si="3"/>
        <v>0</v>
      </c>
      <c r="K37" s="48">
        <f t="shared" si="3"/>
        <v>0</v>
      </c>
    </row>
    <row r="38" spans="2:11" ht="15.75" thickTop="1" x14ac:dyDescent="0.25">
      <c r="B38" s="34" t="s">
        <v>2</v>
      </c>
      <c r="C38" s="64"/>
      <c r="D38" s="34"/>
      <c r="E38" s="35"/>
      <c r="F38" s="34"/>
      <c r="G38" s="35"/>
    </row>
    <row r="39" spans="2:11" x14ac:dyDescent="0.25">
      <c r="B39" s="34" t="s">
        <v>25</v>
      </c>
      <c r="C39" s="64"/>
      <c r="D39" s="34"/>
      <c r="E39" s="35"/>
      <c r="F39" s="34"/>
      <c r="G39" s="35"/>
    </row>
    <row r="40" spans="2:11" x14ac:dyDescent="0.25">
      <c r="B40" s="35" t="s">
        <v>26</v>
      </c>
      <c r="C40" s="64"/>
      <c r="D40" s="79">
        <v>303469</v>
      </c>
      <c r="E40" s="80">
        <v>119329</v>
      </c>
      <c r="F40" s="79">
        <v>947328</v>
      </c>
      <c r="G40" s="80">
        <v>222983</v>
      </c>
    </row>
    <row r="41" spans="2:11" s="19" customFormat="1" ht="15.75" thickBot="1" x14ac:dyDescent="0.3">
      <c r="B41" s="38" t="s">
        <v>27</v>
      </c>
      <c r="C41" s="39"/>
      <c r="D41" s="85">
        <v>-5427</v>
      </c>
      <c r="E41" s="86">
        <v>-3580</v>
      </c>
      <c r="F41" s="85">
        <v>-4853</v>
      </c>
      <c r="G41" s="86">
        <v>-86530</v>
      </c>
    </row>
    <row r="42" spans="2:11" ht="15.75" thickBot="1" x14ac:dyDescent="0.3">
      <c r="B42" s="42"/>
      <c r="C42" s="65"/>
      <c r="D42" s="87">
        <v>298042</v>
      </c>
      <c r="E42" s="88">
        <v>115749</v>
      </c>
      <c r="F42" s="87">
        <v>942475</v>
      </c>
      <c r="G42" s="88">
        <v>136453</v>
      </c>
    </row>
    <row r="43" spans="2:11" ht="15" customHeight="1" thickTop="1" thickBot="1" x14ac:dyDescent="0.3">
      <c r="B43" s="42"/>
      <c r="C43" s="65"/>
      <c r="D43" s="67"/>
      <c r="E43" s="68"/>
      <c r="F43" s="67"/>
      <c r="G43" s="68"/>
      <c r="H43" s="48">
        <f>SUM(D40:D41)-D42</f>
        <v>0</v>
      </c>
      <c r="I43" s="48">
        <f t="shared" ref="I43:K43" si="4">SUM(E40:E41)-E42</f>
        <v>0</v>
      </c>
      <c r="J43" s="48">
        <f t="shared" si="4"/>
        <v>0</v>
      </c>
      <c r="K43" s="48">
        <f t="shared" si="4"/>
        <v>0</v>
      </c>
    </row>
    <row r="44" spans="2:11" ht="15" customHeight="1" thickTop="1" x14ac:dyDescent="0.25">
      <c r="B44" s="43"/>
      <c r="C44" s="44"/>
      <c r="D44" s="49">
        <f t="shared" ref="D44:F44" si="5">D37-D42</f>
        <v>0</v>
      </c>
      <c r="E44" s="49">
        <f t="shared" si="5"/>
        <v>0</v>
      </c>
      <c r="F44" s="49">
        <f t="shared" si="5"/>
        <v>0</v>
      </c>
      <c r="G44" s="49">
        <f>G37-G42</f>
        <v>0</v>
      </c>
    </row>
    <row r="45" spans="2:11" ht="15" customHeight="1" x14ac:dyDescent="0.25">
      <c r="B45" s="43"/>
      <c r="C45" s="44"/>
      <c r="D45" s="45"/>
      <c r="E45" s="43"/>
      <c r="F45" s="45"/>
      <c r="G45" s="43"/>
    </row>
    <row r="46" spans="2:11" ht="15" customHeight="1" x14ac:dyDescent="0.25">
      <c r="B46" s="43"/>
      <c r="C46" s="44"/>
      <c r="D46" s="45"/>
      <c r="E46" s="43"/>
      <c r="F46" s="45"/>
      <c r="G46" s="43"/>
    </row>
    <row r="47" spans="2:11" ht="15.75" customHeight="1" x14ac:dyDescent="0.25">
      <c r="B47" s="132"/>
      <c r="C47" s="128"/>
      <c r="D47" s="128" t="s">
        <v>3</v>
      </c>
      <c r="E47" s="128"/>
      <c r="F47" s="128" t="s">
        <v>156</v>
      </c>
      <c r="G47" s="128"/>
    </row>
    <row r="48" spans="2:11" ht="15.75" customHeight="1" thickBot="1" x14ac:dyDescent="0.3">
      <c r="B48" s="132"/>
      <c r="C48" s="128"/>
      <c r="D48" s="129" t="s">
        <v>155</v>
      </c>
      <c r="E48" s="129"/>
      <c r="F48" s="129" t="s">
        <v>155</v>
      </c>
      <c r="G48" s="129"/>
    </row>
    <row r="49" spans="2:14" x14ac:dyDescent="0.25">
      <c r="B49" s="130" t="s">
        <v>4</v>
      </c>
      <c r="C49" s="128" t="s">
        <v>5</v>
      </c>
      <c r="D49" s="30" t="s">
        <v>100</v>
      </c>
      <c r="E49" s="32" t="s">
        <v>6</v>
      </c>
      <c r="F49" s="30" t="s">
        <v>100</v>
      </c>
      <c r="G49" s="32" t="s">
        <v>6</v>
      </c>
    </row>
    <row r="50" spans="2:14" ht="15.75" thickBot="1" x14ac:dyDescent="0.3">
      <c r="B50" s="131"/>
      <c r="C50" s="129"/>
      <c r="D50" s="31" t="s">
        <v>7</v>
      </c>
      <c r="E50" s="33" t="s">
        <v>7</v>
      </c>
      <c r="F50" s="31" t="s">
        <v>7</v>
      </c>
      <c r="G50" s="33" t="s">
        <v>7</v>
      </c>
    </row>
    <row r="51" spans="2:14" x14ac:dyDescent="0.25">
      <c r="B51" s="34" t="s">
        <v>2</v>
      </c>
      <c r="C51" s="66"/>
      <c r="D51" s="34"/>
      <c r="E51" s="35"/>
      <c r="F51" s="35"/>
      <c r="G51" s="35"/>
    </row>
    <row r="52" spans="2:14" x14ac:dyDescent="0.25">
      <c r="B52" s="34" t="s">
        <v>159</v>
      </c>
      <c r="C52" s="66"/>
      <c r="D52" s="34"/>
      <c r="E52" s="35"/>
      <c r="F52" s="35"/>
      <c r="G52" s="35"/>
    </row>
    <row r="53" spans="2:14" ht="33.75" x14ac:dyDescent="0.25">
      <c r="B53" s="69" t="s">
        <v>160</v>
      </c>
      <c r="C53" s="64"/>
      <c r="D53" s="34"/>
      <c r="E53" s="35"/>
      <c r="F53" s="34"/>
      <c r="G53" s="35"/>
    </row>
    <row r="54" spans="2:14" x14ac:dyDescent="0.25">
      <c r="B54" s="35" t="s">
        <v>28</v>
      </c>
      <c r="C54" s="64"/>
      <c r="D54" s="34">
        <v>-370</v>
      </c>
      <c r="E54" s="80">
        <v>-2099</v>
      </c>
      <c r="F54" s="34">
        <v>-953</v>
      </c>
      <c r="G54" s="35">
        <v>333</v>
      </c>
    </row>
    <row r="55" spans="2:14" ht="22.5" x14ac:dyDescent="0.25">
      <c r="B55" s="35" t="s">
        <v>161</v>
      </c>
      <c r="C55" s="64"/>
      <c r="D55" s="79">
        <v>-25253</v>
      </c>
      <c r="E55" s="80">
        <v>304621</v>
      </c>
      <c r="F55" s="79">
        <v>55524</v>
      </c>
      <c r="G55" s="80">
        <v>524939</v>
      </c>
    </row>
    <row r="56" spans="2:14" ht="15.75" thickBot="1" x14ac:dyDescent="0.3">
      <c r="B56" s="35" t="s">
        <v>29</v>
      </c>
      <c r="C56" s="64"/>
      <c r="D56" s="79">
        <v>2345</v>
      </c>
      <c r="E56" s="80">
        <v>-26909</v>
      </c>
      <c r="F56" s="79">
        <v>-4876</v>
      </c>
      <c r="G56" s="80">
        <v>-46790</v>
      </c>
    </row>
    <row r="57" spans="2:14" ht="33.75" x14ac:dyDescent="0.25">
      <c r="B57" s="89" t="s">
        <v>162</v>
      </c>
      <c r="C57" s="116"/>
      <c r="D57" s="112">
        <v>-23278</v>
      </c>
      <c r="E57" s="114">
        <v>275613</v>
      </c>
      <c r="F57" s="112">
        <v>49695</v>
      </c>
      <c r="G57" s="114">
        <v>478482</v>
      </c>
      <c r="H57" s="48">
        <f>SUM(D54:D56)-D57</f>
        <v>0</v>
      </c>
      <c r="I57" s="48">
        <f t="shared" ref="I57:K57" si="6">SUM(E54:E56)-E57</f>
        <v>0</v>
      </c>
      <c r="J57" s="48">
        <f t="shared" si="6"/>
        <v>0</v>
      </c>
      <c r="K57" s="48">
        <f t="shared" si="6"/>
        <v>0</v>
      </c>
    </row>
    <row r="58" spans="2:14" ht="15.75" thickBot="1" x14ac:dyDescent="0.3">
      <c r="B58" s="40" t="s">
        <v>121</v>
      </c>
      <c r="C58" s="133"/>
      <c r="D58" s="113"/>
      <c r="E58" s="115"/>
      <c r="F58" s="113"/>
      <c r="G58" s="115"/>
    </row>
    <row r="59" spans="2:14" x14ac:dyDescent="0.25">
      <c r="B59" s="69" t="s">
        <v>2</v>
      </c>
      <c r="C59" s="64"/>
      <c r="D59" s="34"/>
      <c r="E59" s="83"/>
      <c r="F59" s="84"/>
      <c r="G59" s="83"/>
    </row>
    <row r="60" spans="2:14" ht="33.75" x14ac:dyDescent="0.25">
      <c r="B60" s="69" t="s">
        <v>163</v>
      </c>
      <c r="C60" s="64"/>
      <c r="D60" s="34"/>
      <c r="E60" s="35"/>
      <c r="F60" s="34"/>
      <c r="G60" s="35"/>
      <c r="H60" s="21"/>
      <c r="I60" s="21"/>
      <c r="J60" s="21"/>
      <c r="K60" s="21"/>
      <c r="L60" s="91"/>
      <c r="M60" s="91"/>
      <c r="N60" s="91"/>
    </row>
    <row r="61" spans="2:14" ht="34.5" thickBot="1" x14ac:dyDescent="0.3">
      <c r="B61" s="35" t="s">
        <v>164</v>
      </c>
      <c r="C61" s="64"/>
      <c r="D61" s="34">
        <v>-20</v>
      </c>
      <c r="E61" s="35">
        <v>131</v>
      </c>
      <c r="F61" s="34">
        <v>117</v>
      </c>
      <c r="G61" s="80">
        <v>-1001</v>
      </c>
      <c r="H61" s="21"/>
      <c r="I61" s="21"/>
      <c r="J61" s="21"/>
      <c r="K61" s="21"/>
      <c r="L61" s="91"/>
      <c r="M61" s="91"/>
      <c r="N61" s="91"/>
    </row>
    <row r="62" spans="2:14" ht="34.5" thickBot="1" x14ac:dyDescent="0.3">
      <c r="B62" s="36" t="s">
        <v>165</v>
      </c>
      <c r="C62" s="46"/>
      <c r="D62" s="36">
        <v>-20</v>
      </c>
      <c r="E62" s="90">
        <v>131</v>
      </c>
      <c r="F62" s="36">
        <v>117</v>
      </c>
      <c r="G62" s="82">
        <v>-1001</v>
      </c>
      <c r="H62" s="21">
        <f>D62-D61</f>
        <v>0</v>
      </c>
      <c r="I62" s="21">
        <f t="shared" ref="I62:K62" si="7">E62-E61</f>
        <v>0</v>
      </c>
      <c r="J62" s="21">
        <f t="shared" si="7"/>
        <v>0</v>
      </c>
      <c r="K62" s="21">
        <f t="shared" si="7"/>
        <v>0</v>
      </c>
      <c r="L62" s="91"/>
      <c r="M62" s="91"/>
      <c r="N62" s="91"/>
    </row>
    <row r="63" spans="2:14" ht="23.25" thickBot="1" x14ac:dyDescent="0.3">
      <c r="B63" s="40" t="s">
        <v>166</v>
      </c>
      <c r="C63" s="39"/>
      <c r="D63" s="85">
        <v>-23298</v>
      </c>
      <c r="E63" s="86">
        <v>275744</v>
      </c>
      <c r="F63" s="85">
        <v>49812</v>
      </c>
      <c r="G63" s="86">
        <v>477481</v>
      </c>
      <c r="H63" s="21">
        <f>D62+D57-D63</f>
        <v>0</v>
      </c>
      <c r="I63" s="21">
        <f t="shared" ref="I63:K63" si="8">E62+E57-E63</f>
        <v>0</v>
      </c>
      <c r="J63" s="21">
        <f t="shared" si="8"/>
        <v>0</v>
      </c>
      <c r="K63" s="21">
        <f t="shared" si="8"/>
        <v>0</v>
      </c>
      <c r="L63" s="91"/>
      <c r="M63" s="91"/>
      <c r="N63" s="91"/>
    </row>
    <row r="64" spans="2:14" x14ac:dyDescent="0.25">
      <c r="B64" s="34" t="s">
        <v>167</v>
      </c>
      <c r="C64" s="116"/>
      <c r="D64" s="112">
        <v>274744</v>
      </c>
      <c r="E64" s="114">
        <v>391493</v>
      </c>
      <c r="F64" s="112">
        <v>992287</v>
      </c>
      <c r="G64" s="114">
        <v>613934</v>
      </c>
      <c r="H64" s="21"/>
      <c r="I64" s="21"/>
      <c r="J64" s="21"/>
      <c r="K64" s="21"/>
      <c r="L64" s="91"/>
      <c r="M64" s="91"/>
      <c r="N64" s="91"/>
    </row>
    <row r="65" spans="2:14" ht="15.75" thickBot="1" x14ac:dyDescent="0.3">
      <c r="B65" s="41" t="s">
        <v>168</v>
      </c>
      <c r="C65" s="117"/>
      <c r="D65" s="118"/>
      <c r="E65" s="119"/>
      <c r="F65" s="118"/>
      <c r="G65" s="119"/>
      <c r="H65" s="21">
        <f>D63+D42-D64</f>
        <v>0</v>
      </c>
      <c r="I65" s="21">
        <f t="shared" ref="I65:K65" si="9">E63+E42-E64</f>
        <v>0</v>
      </c>
      <c r="J65" s="21">
        <f t="shared" si="9"/>
        <v>0</v>
      </c>
      <c r="K65" s="21">
        <f t="shared" si="9"/>
        <v>0</v>
      </c>
      <c r="L65" s="91"/>
      <c r="M65" s="91"/>
      <c r="N65" s="91"/>
    </row>
    <row r="66" spans="2:14" ht="15.75" thickTop="1" x14ac:dyDescent="0.25">
      <c r="B66" s="35" t="s">
        <v>2</v>
      </c>
      <c r="C66" s="64"/>
      <c r="D66" s="34"/>
      <c r="E66" s="83"/>
      <c r="F66" s="84"/>
      <c r="G66" s="83"/>
      <c r="H66" s="21"/>
      <c r="I66" s="21"/>
      <c r="J66" s="21"/>
      <c r="K66" s="21"/>
      <c r="L66" s="91"/>
      <c r="M66" s="91"/>
      <c r="N66" s="91"/>
    </row>
    <row r="67" spans="2:14" ht="22.5" x14ac:dyDescent="0.25">
      <c r="B67" s="34" t="s">
        <v>30</v>
      </c>
      <c r="C67" s="64"/>
      <c r="D67" s="34"/>
      <c r="E67" s="83"/>
      <c r="F67" s="84"/>
      <c r="G67" s="83"/>
      <c r="H67" s="21"/>
      <c r="I67" s="21"/>
      <c r="J67" s="21"/>
      <c r="K67" s="21"/>
      <c r="L67" s="91"/>
      <c r="M67" s="91"/>
      <c r="N67" s="91"/>
    </row>
    <row r="68" spans="2:14" x14ac:dyDescent="0.25">
      <c r="B68" s="35" t="s">
        <v>26</v>
      </c>
      <c r="C68" s="64"/>
      <c r="D68" s="79">
        <v>280158</v>
      </c>
      <c r="E68" s="80">
        <v>394930</v>
      </c>
      <c r="F68" s="79">
        <v>996955</v>
      </c>
      <c r="G68" s="80">
        <v>700203</v>
      </c>
      <c r="H68" s="21"/>
      <c r="I68" s="21"/>
      <c r="J68" s="21"/>
      <c r="K68" s="21"/>
      <c r="L68" s="91"/>
      <c r="M68" s="91"/>
      <c r="N68" s="91"/>
    </row>
    <row r="69" spans="2:14" ht="15.75" thickBot="1" x14ac:dyDescent="0.3">
      <c r="B69" s="38" t="s">
        <v>27</v>
      </c>
      <c r="C69" s="39"/>
      <c r="D69" s="85">
        <v>-5414</v>
      </c>
      <c r="E69" s="86">
        <v>-3437</v>
      </c>
      <c r="F69" s="85">
        <v>-4668</v>
      </c>
      <c r="G69" s="86">
        <v>-86269</v>
      </c>
      <c r="H69" s="21"/>
      <c r="I69" s="21"/>
      <c r="J69" s="21"/>
      <c r="K69" s="21"/>
      <c r="L69" s="91"/>
      <c r="M69" s="91"/>
      <c r="N69" s="91"/>
    </row>
    <row r="70" spans="2:14" ht="15.75" thickBot="1" x14ac:dyDescent="0.3">
      <c r="B70" s="42"/>
      <c r="C70" s="65"/>
      <c r="D70" s="87">
        <v>274744</v>
      </c>
      <c r="E70" s="88">
        <v>391493</v>
      </c>
      <c r="F70" s="87">
        <v>992287</v>
      </c>
      <c r="G70" s="88">
        <v>613934</v>
      </c>
      <c r="H70" s="21">
        <f>SUM(D68:D69)-D70</f>
        <v>0</v>
      </c>
      <c r="I70" s="21">
        <f t="shared" ref="I70:K70" si="10">SUM(E68:E69)-E70</f>
        <v>0</v>
      </c>
      <c r="J70" s="21">
        <f t="shared" si="10"/>
        <v>0</v>
      </c>
      <c r="K70" s="21">
        <f t="shared" si="10"/>
        <v>0</v>
      </c>
      <c r="L70" s="91"/>
      <c r="M70" s="91"/>
      <c r="N70" s="91"/>
    </row>
    <row r="71" spans="2:14" ht="15.75" thickTop="1" x14ac:dyDescent="0.25">
      <c r="B71" s="34" t="s">
        <v>122</v>
      </c>
      <c r="C71" s="120"/>
      <c r="D71" s="122">
        <v>0.49</v>
      </c>
      <c r="E71" s="125">
        <v>0.19</v>
      </c>
      <c r="F71" s="122">
        <v>1.54</v>
      </c>
      <c r="G71" s="125">
        <v>0.22</v>
      </c>
      <c r="H71" s="21"/>
      <c r="I71" s="21"/>
      <c r="J71" s="21"/>
      <c r="K71" s="21"/>
      <c r="L71" s="91"/>
      <c r="M71" s="91"/>
      <c r="N71" s="91"/>
    </row>
    <row r="72" spans="2:14" s="20" customFormat="1" x14ac:dyDescent="0.25">
      <c r="B72" s="35" t="s">
        <v>104</v>
      </c>
      <c r="C72" s="121"/>
      <c r="D72" s="123"/>
      <c r="E72" s="126"/>
      <c r="F72" s="123"/>
      <c r="G72" s="126"/>
      <c r="H72" s="21"/>
      <c r="I72" s="21"/>
      <c r="J72" s="21"/>
      <c r="K72" s="21"/>
      <c r="L72" s="21"/>
      <c r="M72" s="21"/>
      <c r="N72" s="21"/>
    </row>
    <row r="73" spans="2:14" ht="15.75" thickBot="1" x14ac:dyDescent="0.3">
      <c r="B73" s="42" t="s">
        <v>31</v>
      </c>
      <c r="C73" s="117"/>
      <c r="D73" s="124"/>
      <c r="E73" s="127"/>
      <c r="F73" s="124"/>
      <c r="G73" s="127"/>
      <c r="H73" s="21"/>
      <c r="I73" s="21"/>
      <c r="J73" s="21"/>
      <c r="K73" s="21"/>
      <c r="L73" s="91"/>
      <c r="M73" s="91"/>
      <c r="N73" s="91"/>
    </row>
    <row r="74" spans="2:14" ht="15.75" thickTop="1" x14ac:dyDescent="0.25">
      <c r="H74" s="21"/>
      <c r="I74" s="21"/>
      <c r="J74" s="21"/>
      <c r="K74" s="21"/>
      <c r="L74" s="91"/>
      <c r="M74" s="91"/>
      <c r="N74" s="91"/>
    </row>
    <row r="75" spans="2:14" x14ac:dyDescent="0.25">
      <c r="H75" s="21"/>
      <c r="I75" s="21"/>
      <c r="J75" s="21"/>
      <c r="K75" s="21"/>
      <c r="L75" s="91"/>
      <c r="M75" s="91"/>
      <c r="N75" s="91"/>
    </row>
    <row r="76" spans="2:14" x14ac:dyDescent="0.25">
      <c r="D76" s="21"/>
      <c r="E76" s="21"/>
      <c r="H76" s="21"/>
      <c r="I76" s="21"/>
      <c r="J76" s="21"/>
      <c r="K76" s="21"/>
      <c r="L76" s="91"/>
      <c r="M76" s="91"/>
      <c r="N76" s="91"/>
    </row>
    <row r="77" spans="2:14" x14ac:dyDescent="0.25">
      <c r="H77" s="21"/>
      <c r="I77" s="21"/>
      <c r="J77" s="21"/>
      <c r="K77" s="21"/>
      <c r="L77" s="91"/>
      <c r="M77" s="91"/>
      <c r="N77" s="91"/>
    </row>
    <row r="78" spans="2:14" x14ac:dyDescent="0.25">
      <c r="H78" s="21"/>
      <c r="I78" s="21"/>
      <c r="J78" s="21"/>
      <c r="K78" s="21"/>
      <c r="L78" s="91"/>
      <c r="M78" s="91"/>
      <c r="N78" s="91"/>
    </row>
    <row r="79" spans="2:14" x14ac:dyDescent="0.25">
      <c r="H79" s="21"/>
      <c r="I79" s="21"/>
      <c r="J79" s="21"/>
      <c r="K79" s="21"/>
      <c r="L79" s="91"/>
      <c r="M79" s="91"/>
      <c r="N79" s="91"/>
    </row>
  </sheetData>
  <mergeCells count="31">
    <mergeCell ref="F6:G6"/>
    <mergeCell ref="F7:G7"/>
    <mergeCell ref="D7:E7"/>
    <mergeCell ref="B8:B9"/>
    <mergeCell ref="C8:C9"/>
    <mergeCell ref="B6:B7"/>
    <mergeCell ref="C6:C7"/>
    <mergeCell ref="D6:E6"/>
    <mergeCell ref="F47:G47"/>
    <mergeCell ref="F48:G48"/>
    <mergeCell ref="B49:B50"/>
    <mergeCell ref="C49:C50"/>
    <mergeCell ref="B47:B48"/>
    <mergeCell ref="C47:C48"/>
    <mergeCell ref="D47:E47"/>
    <mergeCell ref="D48:E48"/>
    <mergeCell ref="C71:C73"/>
    <mergeCell ref="D71:D73"/>
    <mergeCell ref="E71:E73"/>
    <mergeCell ref="F71:F73"/>
    <mergeCell ref="G71:G73"/>
    <mergeCell ref="F57:F58"/>
    <mergeCell ref="G57:G58"/>
    <mergeCell ref="C64:C65"/>
    <mergeCell ref="D64:D65"/>
    <mergeCell ref="E64:E65"/>
    <mergeCell ref="F64:F65"/>
    <mergeCell ref="G64:G65"/>
    <mergeCell ref="C57:C58"/>
    <mergeCell ref="D57:D58"/>
    <mergeCell ref="E57:E58"/>
  </mergeCells>
  <pageMargins left="0.7" right="0.7" top="0.75" bottom="0.75" header="0.3" footer="0.3"/>
  <pageSetup paperSize="9" orientation="portrait" r:id="rId1"/>
  <customProperties>
    <customPr name="EpmWorksheetKeyString_GUID" r:id="rId2"/>
    <customPr name="FPMExcelClientCellBasedFunctionStatu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G85"/>
  <sheetViews>
    <sheetView zoomScale="80" zoomScaleNormal="80" workbookViewId="0">
      <selection activeCell="G10" sqref="G10"/>
    </sheetView>
  </sheetViews>
  <sheetFormatPr defaultRowHeight="15" x14ac:dyDescent="0.25"/>
  <cols>
    <col min="2" max="2" width="51.28515625" customWidth="1"/>
    <col min="4" max="4" width="19.28515625" customWidth="1"/>
    <col min="5" max="5" width="21" customWidth="1"/>
    <col min="6" max="6" width="11.28515625" style="21" bestFit="1" customWidth="1"/>
    <col min="7" max="7" width="9.140625" style="21"/>
  </cols>
  <sheetData>
    <row r="2" spans="2:5" ht="15.75" x14ac:dyDescent="0.25">
      <c r="B2" s="1" t="s">
        <v>83</v>
      </c>
    </row>
    <row r="5" spans="2:5" x14ac:dyDescent="0.25">
      <c r="B5" s="139"/>
      <c r="C5" s="140"/>
      <c r="D5" s="104" t="s">
        <v>156</v>
      </c>
      <c r="E5" s="104"/>
    </row>
    <row r="6" spans="2:5" ht="15.75" customHeight="1" thickBot="1" x14ac:dyDescent="0.3">
      <c r="B6" s="139"/>
      <c r="C6" s="140"/>
      <c r="D6" s="105" t="s">
        <v>155</v>
      </c>
      <c r="E6" s="105"/>
    </row>
    <row r="7" spans="2:5" x14ac:dyDescent="0.25">
      <c r="B7" s="102" t="s">
        <v>4</v>
      </c>
      <c r="C7" s="104" t="s">
        <v>5</v>
      </c>
      <c r="D7" s="59" t="s">
        <v>169</v>
      </c>
      <c r="E7" s="60" t="s">
        <v>170</v>
      </c>
    </row>
    <row r="8" spans="2:5" ht="15.75" thickBot="1" x14ac:dyDescent="0.3">
      <c r="B8" s="103"/>
      <c r="C8" s="105"/>
      <c r="D8" s="5" t="s">
        <v>7</v>
      </c>
      <c r="E8" s="77" t="s">
        <v>7</v>
      </c>
    </row>
    <row r="9" spans="2:5" x14ac:dyDescent="0.25">
      <c r="B9" s="74" t="s">
        <v>2</v>
      </c>
      <c r="C9" s="75"/>
      <c r="D9" s="18"/>
      <c r="E9" s="15"/>
    </row>
    <row r="10" spans="2:5" x14ac:dyDescent="0.25">
      <c r="B10" s="18" t="s">
        <v>75</v>
      </c>
      <c r="C10" s="62"/>
      <c r="D10" s="18"/>
      <c r="E10" s="15"/>
    </row>
    <row r="11" spans="2:5" x14ac:dyDescent="0.25">
      <c r="B11" s="15" t="s">
        <v>110</v>
      </c>
      <c r="C11" s="58"/>
      <c r="D11" s="92">
        <v>1125611</v>
      </c>
      <c r="E11" s="93">
        <v>198517</v>
      </c>
    </row>
    <row r="12" spans="2:5" x14ac:dyDescent="0.25">
      <c r="B12" s="18" t="s">
        <v>2</v>
      </c>
      <c r="C12" s="58"/>
      <c r="D12" s="18"/>
      <c r="E12" s="15"/>
    </row>
    <row r="13" spans="2:5" x14ac:dyDescent="0.25">
      <c r="B13" s="18" t="s">
        <v>76</v>
      </c>
      <c r="C13" s="58"/>
      <c r="D13" s="18"/>
      <c r="E13" s="15"/>
    </row>
    <row r="14" spans="2:5" x14ac:dyDescent="0.25">
      <c r="B14" s="15" t="s">
        <v>17</v>
      </c>
      <c r="C14" s="58"/>
      <c r="D14" s="92">
        <v>294774</v>
      </c>
      <c r="E14" s="93">
        <v>265818</v>
      </c>
    </row>
    <row r="15" spans="2:5" ht="36" x14ac:dyDescent="0.25">
      <c r="B15" s="15" t="s">
        <v>118</v>
      </c>
      <c r="C15" s="58">
        <v>11</v>
      </c>
      <c r="D15" s="92">
        <v>7291</v>
      </c>
      <c r="E15" s="93">
        <v>227448</v>
      </c>
    </row>
    <row r="16" spans="2:5" x14ac:dyDescent="0.25">
      <c r="B16" s="15" t="s">
        <v>109</v>
      </c>
      <c r="C16" s="58">
        <v>11</v>
      </c>
      <c r="D16" s="92">
        <v>79083</v>
      </c>
      <c r="E16" s="93">
        <v>19692</v>
      </c>
    </row>
    <row r="17" spans="2:7" ht="24" x14ac:dyDescent="0.25">
      <c r="B17" s="15" t="s">
        <v>106</v>
      </c>
      <c r="C17" s="58"/>
      <c r="D17" s="18" t="s">
        <v>11</v>
      </c>
      <c r="E17" s="93">
        <v>38000</v>
      </c>
    </row>
    <row r="18" spans="2:7" ht="24" x14ac:dyDescent="0.25">
      <c r="B18" s="15" t="s">
        <v>107</v>
      </c>
      <c r="C18" s="58"/>
      <c r="D18" s="92">
        <v>10382</v>
      </c>
      <c r="E18" s="93">
        <v>-24140</v>
      </c>
    </row>
    <row r="19" spans="2:7" x14ac:dyDescent="0.25">
      <c r="B19" s="17" t="s">
        <v>10</v>
      </c>
      <c r="C19" s="58">
        <v>12</v>
      </c>
      <c r="D19" s="92">
        <v>-86378</v>
      </c>
      <c r="E19" s="93">
        <v>-86576</v>
      </c>
    </row>
    <row r="20" spans="2:7" x14ac:dyDescent="0.25">
      <c r="B20" s="15" t="s">
        <v>21</v>
      </c>
      <c r="C20" s="58">
        <v>12</v>
      </c>
      <c r="D20" s="92">
        <v>204682</v>
      </c>
      <c r="E20" s="93">
        <v>202261</v>
      </c>
    </row>
    <row r="21" spans="2:7" x14ac:dyDescent="0.25">
      <c r="B21" s="15" t="s">
        <v>119</v>
      </c>
      <c r="C21" s="58"/>
      <c r="D21" s="92">
        <v>2823</v>
      </c>
      <c r="E21" s="15" t="s">
        <v>11</v>
      </c>
    </row>
    <row r="22" spans="2:7" x14ac:dyDescent="0.25">
      <c r="B22" s="15" t="s">
        <v>158</v>
      </c>
      <c r="C22" s="58"/>
      <c r="D22" s="92">
        <v>-19835</v>
      </c>
      <c r="E22" s="15" t="s">
        <v>11</v>
      </c>
    </row>
    <row r="23" spans="2:7" ht="24" x14ac:dyDescent="0.25">
      <c r="B23" s="17" t="s">
        <v>157</v>
      </c>
      <c r="C23" s="58">
        <v>5</v>
      </c>
      <c r="D23" s="92">
        <v>-760562</v>
      </c>
      <c r="E23" s="93">
        <v>-323302</v>
      </c>
    </row>
    <row r="24" spans="2:7" x14ac:dyDescent="0.25">
      <c r="B24" s="17" t="s">
        <v>77</v>
      </c>
      <c r="C24" s="58"/>
      <c r="D24" s="92">
        <v>-16332</v>
      </c>
      <c r="E24" s="93">
        <v>6658</v>
      </c>
    </row>
    <row r="25" spans="2:7" x14ac:dyDescent="0.25">
      <c r="B25" s="15" t="s">
        <v>171</v>
      </c>
      <c r="C25" s="58"/>
      <c r="D25" s="92">
        <v>5432</v>
      </c>
      <c r="E25" s="15">
        <v>-49</v>
      </c>
    </row>
    <row r="26" spans="2:7" ht="24" x14ac:dyDescent="0.25">
      <c r="B26" s="15" t="s">
        <v>123</v>
      </c>
      <c r="C26" s="50"/>
      <c r="D26" s="92">
        <v>1760</v>
      </c>
      <c r="E26" s="93">
        <v>-2173</v>
      </c>
    </row>
    <row r="27" spans="2:7" ht="48" x14ac:dyDescent="0.25">
      <c r="B27" s="17" t="s">
        <v>124</v>
      </c>
      <c r="C27" s="58"/>
      <c r="D27" s="92">
        <v>-3420</v>
      </c>
      <c r="E27" s="93">
        <v>5839</v>
      </c>
    </row>
    <row r="28" spans="2:7" ht="15.75" thickBot="1" x14ac:dyDescent="0.3">
      <c r="B28" s="8" t="s">
        <v>78</v>
      </c>
      <c r="C28" s="76"/>
      <c r="D28" s="94">
        <v>7867</v>
      </c>
      <c r="E28" s="95">
        <v>12950</v>
      </c>
    </row>
    <row r="29" spans="2:7" ht="24" x14ac:dyDescent="0.25">
      <c r="B29" s="18" t="s">
        <v>79</v>
      </c>
      <c r="C29" s="62"/>
      <c r="D29" s="92">
        <v>853178</v>
      </c>
      <c r="E29" s="93">
        <v>540943</v>
      </c>
      <c r="F29" s="21">
        <f>SUM(D11:D28)-D29</f>
        <v>0</v>
      </c>
      <c r="G29" s="21">
        <f>SUM(E11:E28)-E29</f>
        <v>0</v>
      </c>
    </row>
    <row r="30" spans="2:7" x14ac:dyDescent="0.25">
      <c r="B30" s="74" t="s">
        <v>2</v>
      </c>
      <c r="C30" s="62"/>
      <c r="D30" s="18"/>
      <c r="E30" s="15"/>
    </row>
    <row r="31" spans="2:7" x14ac:dyDescent="0.25">
      <c r="B31" s="17" t="s">
        <v>172</v>
      </c>
      <c r="C31" s="62"/>
      <c r="D31" s="92">
        <v>56955</v>
      </c>
      <c r="E31" s="93">
        <v>11414</v>
      </c>
    </row>
    <row r="32" spans="2:7" x14ac:dyDescent="0.25">
      <c r="B32" s="17" t="s">
        <v>80</v>
      </c>
      <c r="C32" s="62"/>
      <c r="D32" s="92">
        <v>-87400</v>
      </c>
      <c r="E32" s="93">
        <v>66382</v>
      </c>
    </row>
    <row r="33" spans="2:7" ht="24" x14ac:dyDescent="0.25">
      <c r="B33" s="17" t="s">
        <v>81</v>
      </c>
      <c r="C33" s="62"/>
      <c r="D33" s="92">
        <v>-42123</v>
      </c>
      <c r="E33" s="93">
        <v>156616</v>
      </c>
    </row>
    <row r="34" spans="2:7" ht="36" x14ac:dyDescent="0.25">
      <c r="B34" s="17" t="s">
        <v>173</v>
      </c>
      <c r="C34" s="62"/>
      <c r="D34" s="92">
        <v>-36870</v>
      </c>
      <c r="E34" s="93">
        <v>-318773</v>
      </c>
    </row>
    <row r="35" spans="2:7" ht="15.75" thickBot="1" x14ac:dyDescent="0.3">
      <c r="B35" s="8" t="s">
        <v>82</v>
      </c>
      <c r="C35" s="63"/>
      <c r="D35" s="94">
        <v>-8137</v>
      </c>
      <c r="E35" s="95">
        <v>26754</v>
      </c>
    </row>
    <row r="36" spans="2:7" ht="24" x14ac:dyDescent="0.25">
      <c r="B36" s="18" t="s">
        <v>108</v>
      </c>
      <c r="C36" s="51"/>
      <c r="D36" s="92">
        <v>735603</v>
      </c>
      <c r="E36" s="93">
        <v>483336</v>
      </c>
      <c r="F36" s="21">
        <f>SUM(D29:D35)-D36</f>
        <v>0</v>
      </c>
      <c r="G36" s="21">
        <f>SUM(E29:E35)-E36</f>
        <v>0</v>
      </c>
    </row>
    <row r="37" spans="2:7" x14ac:dyDescent="0.25">
      <c r="B37" s="15" t="s">
        <v>2</v>
      </c>
      <c r="C37" s="62"/>
      <c r="D37" s="18"/>
      <c r="E37" s="15"/>
    </row>
    <row r="38" spans="2:7" x14ac:dyDescent="0.25">
      <c r="B38" s="15" t="s">
        <v>125</v>
      </c>
      <c r="C38" s="106">
        <v>16</v>
      </c>
      <c r="D38" s="136">
        <v>156793</v>
      </c>
      <c r="E38" s="138">
        <v>49970</v>
      </c>
    </row>
    <row r="39" spans="2:7" x14ac:dyDescent="0.25">
      <c r="B39" s="15" t="s">
        <v>126</v>
      </c>
      <c r="C39" s="106"/>
      <c r="D39" s="136"/>
      <c r="E39" s="138"/>
    </row>
    <row r="40" spans="2:7" x14ac:dyDescent="0.25">
      <c r="B40" s="15" t="s">
        <v>174</v>
      </c>
      <c r="C40" s="58"/>
      <c r="D40" s="92">
        <v>-51257</v>
      </c>
      <c r="E40" s="93">
        <v>-61131</v>
      </c>
    </row>
    <row r="41" spans="2:7" x14ac:dyDescent="0.25">
      <c r="B41" s="15" t="s">
        <v>175</v>
      </c>
      <c r="C41" s="58"/>
      <c r="D41" s="92">
        <v>29361</v>
      </c>
      <c r="E41" s="93">
        <v>79519</v>
      </c>
    </row>
    <row r="42" spans="2:7" ht="15.75" thickBot="1" x14ac:dyDescent="0.3">
      <c r="B42" s="16" t="s">
        <v>176</v>
      </c>
      <c r="C42" s="76"/>
      <c r="D42" s="94">
        <v>-163238</v>
      </c>
      <c r="E42" s="95">
        <v>-150295</v>
      </c>
    </row>
    <row r="43" spans="2:7" ht="24.75" thickBot="1" x14ac:dyDescent="0.3">
      <c r="B43" s="14" t="s">
        <v>177</v>
      </c>
      <c r="C43" s="76"/>
      <c r="D43" s="94">
        <v>707262</v>
      </c>
      <c r="E43" s="95">
        <v>401399</v>
      </c>
      <c r="F43" s="21">
        <f>SUM(D36:D42)-D43</f>
        <v>0</v>
      </c>
      <c r="G43" s="21">
        <f>SUM(E36:E42)-E43</f>
        <v>0</v>
      </c>
    </row>
    <row r="44" spans="2:7" ht="15.75" thickBot="1" x14ac:dyDescent="0.3">
      <c r="B44" s="96"/>
      <c r="C44" s="97"/>
      <c r="D44" s="94"/>
      <c r="E44" s="95"/>
    </row>
    <row r="45" spans="2:7" ht="15.75" customHeight="1" x14ac:dyDescent="0.25">
      <c r="B45" s="139"/>
      <c r="C45" s="104"/>
      <c r="D45" s="134" t="s">
        <v>156</v>
      </c>
      <c r="E45" s="134"/>
    </row>
    <row r="46" spans="2:7" ht="15.75" thickBot="1" x14ac:dyDescent="0.3">
      <c r="B46" s="139"/>
      <c r="C46" s="104"/>
      <c r="D46" s="105" t="s">
        <v>155</v>
      </c>
      <c r="E46" s="105"/>
    </row>
    <row r="47" spans="2:7" x14ac:dyDescent="0.25">
      <c r="B47" s="102" t="s">
        <v>4</v>
      </c>
      <c r="C47" s="104" t="s">
        <v>5</v>
      </c>
      <c r="D47" s="59" t="s">
        <v>105</v>
      </c>
      <c r="E47" s="60" t="s">
        <v>74</v>
      </c>
    </row>
    <row r="48" spans="2:7" ht="15.75" thickBot="1" x14ac:dyDescent="0.3">
      <c r="B48" s="103"/>
      <c r="C48" s="105"/>
      <c r="D48" s="5" t="s">
        <v>7</v>
      </c>
      <c r="E48" s="77" t="s">
        <v>7</v>
      </c>
    </row>
    <row r="49" spans="2:5" x14ac:dyDescent="0.25">
      <c r="B49" s="18" t="s">
        <v>2</v>
      </c>
      <c r="C49" s="58"/>
      <c r="D49" s="18"/>
      <c r="E49" s="15"/>
    </row>
    <row r="50" spans="2:5" x14ac:dyDescent="0.25">
      <c r="B50" s="18" t="s">
        <v>84</v>
      </c>
      <c r="C50" s="58"/>
      <c r="D50" s="18"/>
      <c r="E50" s="15"/>
    </row>
    <row r="51" spans="2:5" x14ac:dyDescent="0.25">
      <c r="B51" s="15" t="s">
        <v>178</v>
      </c>
      <c r="C51" s="62"/>
      <c r="D51" s="92">
        <v>-655550</v>
      </c>
      <c r="E51" s="93">
        <v>-436714</v>
      </c>
    </row>
    <row r="52" spans="2:5" x14ac:dyDescent="0.25">
      <c r="B52" s="15" t="s">
        <v>179</v>
      </c>
      <c r="C52" s="62"/>
      <c r="D52" s="92">
        <v>402609</v>
      </c>
      <c r="E52" s="93">
        <v>517403</v>
      </c>
    </row>
    <row r="53" spans="2:5" ht="24" x14ac:dyDescent="0.25">
      <c r="B53" s="17" t="s">
        <v>180</v>
      </c>
      <c r="C53" s="62"/>
      <c r="D53" s="92">
        <v>-269402</v>
      </c>
      <c r="E53" s="93">
        <v>-292966</v>
      </c>
    </row>
    <row r="54" spans="2:5" ht="36" x14ac:dyDescent="0.25">
      <c r="B54" s="17" t="s">
        <v>181</v>
      </c>
      <c r="C54" s="62"/>
      <c r="D54" s="92">
        <v>69776</v>
      </c>
      <c r="E54" s="93">
        <v>7461</v>
      </c>
    </row>
    <row r="55" spans="2:5" ht="24" x14ac:dyDescent="0.25">
      <c r="B55" s="15" t="s">
        <v>111</v>
      </c>
      <c r="C55" s="62"/>
      <c r="D55" s="92">
        <v>-1926</v>
      </c>
      <c r="E55" s="93">
        <v>-6444</v>
      </c>
    </row>
    <row r="56" spans="2:5" ht="24" x14ac:dyDescent="0.25">
      <c r="B56" s="17" t="s">
        <v>127</v>
      </c>
      <c r="C56" s="62"/>
      <c r="D56" s="18">
        <v>378</v>
      </c>
      <c r="E56" s="93">
        <v>8699</v>
      </c>
    </row>
    <row r="57" spans="2:5" ht="24" x14ac:dyDescent="0.25">
      <c r="B57" s="17" t="s">
        <v>182</v>
      </c>
      <c r="C57" s="62"/>
      <c r="D57" s="92">
        <v>5115</v>
      </c>
      <c r="E57" s="15" t="s">
        <v>11</v>
      </c>
    </row>
    <row r="58" spans="2:5" x14ac:dyDescent="0.25">
      <c r="B58" s="17" t="s">
        <v>183</v>
      </c>
      <c r="C58" s="62"/>
      <c r="D58" s="92">
        <v>-30962</v>
      </c>
      <c r="E58" s="93">
        <v>-34590</v>
      </c>
    </row>
    <row r="59" spans="2:5" x14ac:dyDescent="0.25">
      <c r="B59" s="15" t="s">
        <v>128</v>
      </c>
      <c r="C59" s="58">
        <v>19</v>
      </c>
      <c r="D59" s="92">
        <v>-32799</v>
      </c>
      <c r="E59" s="15" t="s">
        <v>11</v>
      </c>
    </row>
    <row r="60" spans="2:5" ht="24" x14ac:dyDescent="0.25">
      <c r="B60" s="15" t="s">
        <v>184</v>
      </c>
      <c r="C60" s="62"/>
      <c r="D60" s="92">
        <v>12282</v>
      </c>
      <c r="E60" s="93">
        <v>12314</v>
      </c>
    </row>
    <row r="61" spans="2:5" ht="24" x14ac:dyDescent="0.25">
      <c r="B61" s="15" t="s">
        <v>112</v>
      </c>
      <c r="C61" s="62"/>
      <c r="D61" s="18" t="s">
        <v>11</v>
      </c>
      <c r="E61" s="93">
        <v>11684</v>
      </c>
    </row>
    <row r="62" spans="2:5" x14ac:dyDescent="0.25">
      <c r="B62" s="15" t="s">
        <v>185</v>
      </c>
      <c r="C62" s="62"/>
      <c r="D62" s="92">
        <v>-2703</v>
      </c>
      <c r="E62" s="15">
        <v>-927</v>
      </c>
    </row>
    <row r="63" spans="2:5" x14ac:dyDescent="0.25">
      <c r="B63" s="15" t="s">
        <v>186</v>
      </c>
      <c r="C63" s="62"/>
      <c r="D63" s="92">
        <v>2508</v>
      </c>
      <c r="E63" s="15">
        <v>592</v>
      </c>
    </row>
    <row r="64" spans="2:5" ht="15.75" thickBot="1" x14ac:dyDescent="0.3">
      <c r="B64" s="15" t="s">
        <v>129</v>
      </c>
      <c r="C64" s="62"/>
      <c r="D64" s="18">
        <v>138</v>
      </c>
      <c r="E64" s="93">
        <v>1404</v>
      </c>
    </row>
    <row r="65" spans="2:7" ht="24.75" thickBot="1" x14ac:dyDescent="0.3">
      <c r="B65" s="52" t="s">
        <v>85</v>
      </c>
      <c r="C65" s="3"/>
      <c r="D65" s="98">
        <v>-500536</v>
      </c>
      <c r="E65" s="99">
        <v>-212084</v>
      </c>
      <c r="F65" s="21">
        <f>SUM(D51:D64)-D65</f>
        <v>0</v>
      </c>
      <c r="G65" s="21">
        <f>SUM(E51:E64)-E65</f>
        <v>0</v>
      </c>
    </row>
    <row r="66" spans="2:7" x14ac:dyDescent="0.25">
      <c r="B66" s="18" t="s">
        <v>2</v>
      </c>
      <c r="C66" s="62"/>
      <c r="D66" s="18"/>
      <c r="E66" s="15"/>
    </row>
    <row r="67" spans="2:7" x14ac:dyDescent="0.25">
      <c r="B67" s="18" t="s">
        <v>86</v>
      </c>
      <c r="C67" s="62"/>
      <c r="D67" s="18"/>
      <c r="E67" s="15"/>
    </row>
    <row r="68" spans="2:7" x14ac:dyDescent="0.25">
      <c r="B68" s="15" t="s">
        <v>187</v>
      </c>
      <c r="C68" s="58">
        <v>19</v>
      </c>
      <c r="D68" s="92">
        <v>154264</v>
      </c>
      <c r="E68" s="93">
        <v>185874</v>
      </c>
    </row>
    <row r="69" spans="2:7" x14ac:dyDescent="0.25">
      <c r="B69" s="15" t="s">
        <v>87</v>
      </c>
      <c r="C69" s="58">
        <v>19</v>
      </c>
      <c r="D69" s="92">
        <v>-236431</v>
      </c>
      <c r="E69" s="93">
        <v>-233675</v>
      </c>
    </row>
    <row r="70" spans="2:7" ht="24" x14ac:dyDescent="0.25">
      <c r="B70" s="15" t="s">
        <v>188</v>
      </c>
      <c r="C70" s="58"/>
      <c r="D70" s="92">
        <v>-49999</v>
      </c>
      <c r="E70" s="93">
        <v>-81738</v>
      </c>
    </row>
    <row r="71" spans="2:7" ht="24" x14ac:dyDescent="0.25">
      <c r="B71" s="15" t="s">
        <v>130</v>
      </c>
      <c r="C71" s="58"/>
      <c r="D71" s="92">
        <v>-5779</v>
      </c>
      <c r="E71" s="93">
        <v>-4553</v>
      </c>
    </row>
    <row r="72" spans="2:7" x14ac:dyDescent="0.25">
      <c r="B72" s="15" t="s">
        <v>88</v>
      </c>
      <c r="C72" s="62"/>
      <c r="D72" s="18">
        <v>-295</v>
      </c>
      <c r="E72" s="93">
        <v>-5236</v>
      </c>
    </row>
    <row r="73" spans="2:7" x14ac:dyDescent="0.25">
      <c r="B73" s="15" t="s">
        <v>131</v>
      </c>
      <c r="C73" s="58"/>
      <c r="D73" s="18" t="s">
        <v>11</v>
      </c>
      <c r="E73" s="15">
        <v>-211</v>
      </c>
    </row>
    <row r="74" spans="2:7" x14ac:dyDescent="0.25">
      <c r="B74" s="15" t="s">
        <v>189</v>
      </c>
      <c r="C74" s="58"/>
      <c r="D74" s="18" t="s">
        <v>11</v>
      </c>
      <c r="E74" s="93">
        <v>-1383</v>
      </c>
    </row>
    <row r="75" spans="2:7" ht="15.75" thickBot="1" x14ac:dyDescent="0.3">
      <c r="B75" s="16" t="s">
        <v>89</v>
      </c>
      <c r="C75" s="63"/>
      <c r="D75" s="94">
        <v>-34969</v>
      </c>
      <c r="E75" s="95">
        <v>-11341</v>
      </c>
    </row>
    <row r="76" spans="2:7" ht="24.75" thickBot="1" x14ac:dyDescent="0.3">
      <c r="B76" s="14" t="s">
        <v>113</v>
      </c>
      <c r="C76" s="63"/>
      <c r="D76" s="94">
        <v>-173209</v>
      </c>
      <c r="E76" s="95">
        <v>-152263</v>
      </c>
      <c r="F76" s="21">
        <f>SUM(D68:D75)-D76</f>
        <v>0</v>
      </c>
      <c r="G76" s="21">
        <f>SUM(E68:E75)-E76</f>
        <v>0</v>
      </c>
    </row>
    <row r="77" spans="2:7" x14ac:dyDescent="0.25">
      <c r="B77" s="15" t="s">
        <v>2</v>
      </c>
      <c r="C77" s="62"/>
      <c r="D77" s="18"/>
      <c r="E77" s="15"/>
    </row>
    <row r="78" spans="2:7" ht="24" x14ac:dyDescent="0.25">
      <c r="B78" s="15" t="s">
        <v>190</v>
      </c>
      <c r="C78" s="62"/>
      <c r="D78" s="92">
        <v>6709</v>
      </c>
      <c r="E78" s="93">
        <v>101158</v>
      </c>
    </row>
    <row r="79" spans="2:7" ht="15.75" thickBot="1" x14ac:dyDescent="0.3">
      <c r="B79" s="16" t="s">
        <v>114</v>
      </c>
      <c r="C79" s="63"/>
      <c r="D79" s="14">
        <v>-33</v>
      </c>
      <c r="E79" s="16">
        <v>355</v>
      </c>
    </row>
    <row r="80" spans="2:7" x14ac:dyDescent="0.25">
      <c r="B80" s="18" t="s">
        <v>132</v>
      </c>
      <c r="C80" s="134"/>
      <c r="D80" s="135">
        <v>40193</v>
      </c>
      <c r="E80" s="137">
        <v>138565</v>
      </c>
    </row>
    <row r="81" spans="2:7" x14ac:dyDescent="0.25">
      <c r="B81" s="18" t="s">
        <v>133</v>
      </c>
      <c r="C81" s="104"/>
      <c r="D81" s="136"/>
      <c r="E81" s="138"/>
      <c r="F81" s="21">
        <f>SUM(D76,D65,D43,D78:D79)-D80</f>
        <v>0</v>
      </c>
      <c r="G81" s="21">
        <f>SUM(E76,E65,E43,E78:E79)-E80</f>
        <v>0</v>
      </c>
    </row>
    <row r="82" spans="2:7" x14ac:dyDescent="0.25">
      <c r="B82" s="18" t="s">
        <v>2</v>
      </c>
      <c r="C82" s="62"/>
      <c r="D82" s="18"/>
      <c r="E82" s="15"/>
    </row>
    <row r="83" spans="2:7" ht="15.75" thickBot="1" x14ac:dyDescent="0.3">
      <c r="B83" s="15" t="s">
        <v>191</v>
      </c>
      <c r="C83" s="62"/>
      <c r="D83" s="92">
        <v>1145864</v>
      </c>
      <c r="E83" s="93">
        <v>1064452</v>
      </c>
    </row>
    <row r="84" spans="2:7" ht="15.75" thickBot="1" x14ac:dyDescent="0.3">
      <c r="B84" s="9" t="s">
        <v>192</v>
      </c>
      <c r="C84" s="53"/>
      <c r="D84" s="100">
        <v>1186057</v>
      </c>
      <c r="E84" s="101">
        <v>1203017</v>
      </c>
      <c r="F84" s="21">
        <f>SUM(D80:D83)-D84</f>
        <v>0</v>
      </c>
      <c r="G84" s="21">
        <f>SUM(E80:E83)-E84</f>
        <v>0</v>
      </c>
    </row>
    <row r="85" spans="2:7" ht="15.75" thickTop="1" x14ac:dyDescent="0.25"/>
  </sheetData>
  <mergeCells count="18">
    <mergeCell ref="B45:B46"/>
    <mergeCell ref="C45:C46"/>
    <mergeCell ref="D5:E5"/>
    <mergeCell ref="B5:B6"/>
    <mergeCell ref="C5:C6"/>
    <mergeCell ref="D6:E6"/>
    <mergeCell ref="B7:B8"/>
    <mergeCell ref="C7:C8"/>
    <mergeCell ref="C38:C39"/>
    <mergeCell ref="D38:D39"/>
    <mergeCell ref="E38:E39"/>
    <mergeCell ref="D45:E45"/>
    <mergeCell ref="D46:E46"/>
    <mergeCell ref="B47:B48"/>
    <mergeCell ref="C47:C48"/>
    <mergeCell ref="C80:C81"/>
    <mergeCell ref="D80:D81"/>
    <mergeCell ref="E80:E81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L40"/>
  <sheetViews>
    <sheetView zoomScale="80" zoomScaleNormal="80" workbookViewId="0">
      <selection activeCell="J42" sqref="J42"/>
    </sheetView>
  </sheetViews>
  <sheetFormatPr defaultRowHeight="15" x14ac:dyDescent="0.25"/>
  <cols>
    <col min="2" max="2" width="53.5703125" customWidth="1"/>
    <col min="3" max="10" width="14.42578125" customWidth="1"/>
    <col min="11" max="11" width="9.140625" style="21"/>
    <col min="12" max="12" width="11.28515625" style="21" bestFit="1" customWidth="1"/>
  </cols>
  <sheetData>
    <row r="2" spans="2:12" x14ac:dyDescent="0.25">
      <c r="B2" t="s">
        <v>99</v>
      </c>
    </row>
    <row r="4" spans="2:12" ht="16.5" customHeight="1" thickBot="1" x14ac:dyDescent="0.3">
      <c r="B4" s="74"/>
      <c r="C4" s="143" t="s">
        <v>90</v>
      </c>
      <c r="D4" s="143"/>
      <c r="E4" s="143"/>
      <c r="F4" s="143"/>
      <c r="G4" s="143"/>
      <c r="H4" s="143"/>
      <c r="I4" s="144"/>
      <c r="J4" s="144"/>
    </row>
    <row r="5" spans="2:12" ht="24" customHeight="1" x14ac:dyDescent="0.25">
      <c r="B5" s="102" t="s">
        <v>4</v>
      </c>
      <c r="C5" s="145" t="s">
        <v>59</v>
      </c>
      <c r="D5" s="145" t="s">
        <v>91</v>
      </c>
      <c r="E5" s="145" t="s">
        <v>61</v>
      </c>
      <c r="F5" s="145" t="s">
        <v>148</v>
      </c>
      <c r="G5" s="145" t="s">
        <v>92</v>
      </c>
      <c r="H5" s="145" t="s">
        <v>93</v>
      </c>
      <c r="I5" s="60" t="s">
        <v>134</v>
      </c>
      <c r="J5" s="147" t="s">
        <v>93</v>
      </c>
    </row>
    <row r="6" spans="2:12" ht="24" customHeight="1" thickBot="1" x14ac:dyDescent="0.3">
      <c r="B6" s="103"/>
      <c r="C6" s="146"/>
      <c r="D6" s="146"/>
      <c r="E6" s="146"/>
      <c r="F6" s="146"/>
      <c r="G6" s="146"/>
      <c r="H6" s="146"/>
      <c r="I6" s="77" t="s">
        <v>135</v>
      </c>
      <c r="J6" s="146"/>
    </row>
    <row r="7" spans="2:12" x14ac:dyDescent="0.25">
      <c r="B7" s="74" t="s">
        <v>2</v>
      </c>
      <c r="C7" s="70"/>
      <c r="D7" s="70"/>
      <c r="E7" s="70"/>
      <c r="F7" s="70"/>
      <c r="G7" s="70"/>
      <c r="H7" s="70"/>
      <c r="I7" s="70"/>
      <c r="J7" s="70"/>
    </row>
    <row r="8" spans="2:12" ht="15.75" thickBot="1" x14ac:dyDescent="0.3">
      <c r="B8" s="18" t="s">
        <v>98</v>
      </c>
      <c r="C8" s="54">
        <v>916541</v>
      </c>
      <c r="D8" s="54">
        <v>40794</v>
      </c>
      <c r="E8" s="54">
        <v>83</v>
      </c>
      <c r="F8" s="54">
        <v>1731747</v>
      </c>
      <c r="G8" s="54">
        <v>5469236</v>
      </c>
      <c r="H8" s="54">
        <v>8158401</v>
      </c>
      <c r="I8" s="54">
        <v>38255</v>
      </c>
      <c r="J8" s="54">
        <v>8196656</v>
      </c>
      <c r="K8" s="21">
        <f>SUM(C8:G8)-H8</f>
        <v>0</v>
      </c>
      <c r="L8" s="21">
        <f>SUM(H8:I8)-J8</f>
        <v>0</v>
      </c>
    </row>
    <row r="9" spans="2:12" x14ac:dyDescent="0.25">
      <c r="B9" s="12" t="s">
        <v>2</v>
      </c>
      <c r="C9" s="23"/>
      <c r="D9" s="23"/>
      <c r="E9" s="23"/>
      <c r="F9" s="23"/>
      <c r="G9" s="23"/>
      <c r="H9" s="23"/>
      <c r="I9" s="23"/>
      <c r="J9" s="23"/>
      <c r="K9" s="21">
        <f t="shared" ref="K9:K21" si="0">SUM(C9:G9)-H9</f>
        <v>0</v>
      </c>
      <c r="L9" s="21">
        <f t="shared" ref="L9:L21" si="1">SUM(H9:I9)-J9</f>
        <v>0</v>
      </c>
    </row>
    <row r="10" spans="2:12" x14ac:dyDescent="0.25">
      <c r="B10" s="15" t="s">
        <v>95</v>
      </c>
      <c r="C10" s="71">
        <v>0</v>
      </c>
      <c r="D10" s="71">
        <v>0</v>
      </c>
      <c r="E10" s="71">
        <v>0</v>
      </c>
      <c r="F10" s="71">
        <v>0</v>
      </c>
      <c r="G10" s="71">
        <v>222983</v>
      </c>
      <c r="H10" s="71">
        <v>222983</v>
      </c>
      <c r="I10" s="71">
        <v>-86530</v>
      </c>
      <c r="J10" s="71">
        <v>136453</v>
      </c>
      <c r="K10" s="21">
        <f t="shared" si="0"/>
        <v>0</v>
      </c>
      <c r="L10" s="21">
        <f t="shared" si="1"/>
        <v>0</v>
      </c>
    </row>
    <row r="11" spans="2:12" ht="15.75" thickBot="1" x14ac:dyDescent="0.3">
      <c r="B11" s="16" t="s">
        <v>193</v>
      </c>
      <c r="C11" s="27">
        <v>0</v>
      </c>
      <c r="D11" s="27">
        <v>0</v>
      </c>
      <c r="E11" s="27">
        <v>333</v>
      </c>
      <c r="F11" s="27">
        <v>478031</v>
      </c>
      <c r="G11" s="27">
        <v>-1144</v>
      </c>
      <c r="H11" s="27">
        <v>477220</v>
      </c>
      <c r="I11" s="27">
        <v>261</v>
      </c>
      <c r="J11" s="27">
        <v>477481</v>
      </c>
      <c r="K11" s="21">
        <f t="shared" si="0"/>
        <v>0</v>
      </c>
      <c r="L11" s="21">
        <f t="shared" si="1"/>
        <v>0</v>
      </c>
    </row>
    <row r="12" spans="2:12" ht="15.75" thickBot="1" x14ac:dyDescent="0.3">
      <c r="B12" s="14" t="s">
        <v>96</v>
      </c>
      <c r="C12" s="27">
        <v>0</v>
      </c>
      <c r="D12" s="27">
        <v>0</v>
      </c>
      <c r="E12" s="27">
        <v>333</v>
      </c>
      <c r="F12" s="27">
        <v>478031</v>
      </c>
      <c r="G12" s="27">
        <v>221839</v>
      </c>
      <c r="H12" s="27">
        <v>700203</v>
      </c>
      <c r="I12" s="27">
        <v>-86269</v>
      </c>
      <c r="J12" s="27">
        <v>613934</v>
      </c>
      <c r="K12" s="21">
        <f t="shared" si="0"/>
        <v>0</v>
      </c>
      <c r="L12" s="21">
        <f t="shared" si="1"/>
        <v>0</v>
      </c>
    </row>
    <row r="13" spans="2:12" x14ac:dyDescent="0.25">
      <c r="B13" s="15" t="s">
        <v>2</v>
      </c>
      <c r="C13" s="71"/>
      <c r="D13" s="71"/>
      <c r="E13" s="71"/>
      <c r="F13" s="71"/>
      <c r="G13" s="71"/>
      <c r="H13" s="71"/>
      <c r="I13" s="71"/>
      <c r="J13" s="71"/>
      <c r="K13" s="21">
        <f t="shared" si="0"/>
        <v>0</v>
      </c>
      <c r="L13" s="21">
        <f t="shared" si="1"/>
        <v>0</v>
      </c>
    </row>
    <row r="14" spans="2:12" x14ac:dyDescent="0.25">
      <c r="B14" s="15" t="s">
        <v>136</v>
      </c>
      <c r="C14" s="71">
        <v>0</v>
      </c>
      <c r="D14" s="71">
        <v>4733</v>
      </c>
      <c r="E14" s="71">
        <v>0</v>
      </c>
      <c r="F14" s="71">
        <v>0</v>
      </c>
      <c r="G14" s="71">
        <v>0</v>
      </c>
      <c r="H14" s="71">
        <v>4733</v>
      </c>
      <c r="I14" s="71">
        <v>0</v>
      </c>
      <c r="J14" s="71">
        <v>4733</v>
      </c>
      <c r="K14" s="21">
        <f t="shared" si="0"/>
        <v>0</v>
      </c>
      <c r="L14" s="21">
        <f t="shared" si="1"/>
        <v>0</v>
      </c>
    </row>
    <row r="15" spans="2:12" ht="36" x14ac:dyDescent="0.25">
      <c r="B15" s="15" t="s">
        <v>137</v>
      </c>
      <c r="C15" s="71">
        <v>0</v>
      </c>
      <c r="D15" s="71">
        <v>-10971</v>
      </c>
      <c r="E15" s="71">
        <v>0</v>
      </c>
      <c r="F15" s="71">
        <v>0</v>
      </c>
      <c r="G15" s="71">
        <v>10971</v>
      </c>
      <c r="H15" s="71">
        <v>0</v>
      </c>
      <c r="I15" s="71">
        <v>0</v>
      </c>
      <c r="J15" s="71">
        <v>0</v>
      </c>
      <c r="K15" s="21">
        <f t="shared" si="0"/>
        <v>0</v>
      </c>
      <c r="L15" s="21">
        <f t="shared" si="1"/>
        <v>0</v>
      </c>
    </row>
    <row r="16" spans="2:12" ht="36" x14ac:dyDescent="0.25">
      <c r="B16" s="15" t="s">
        <v>138</v>
      </c>
      <c r="C16" s="71">
        <v>0</v>
      </c>
      <c r="D16" s="71">
        <v>-9629</v>
      </c>
      <c r="E16" s="71">
        <v>0</v>
      </c>
      <c r="F16" s="71">
        <v>0</v>
      </c>
      <c r="G16" s="71">
        <v>626</v>
      </c>
      <c r="H16" s="71">
        <v>-9003</v>
      </c>
      <c r="I16" s="71">
        <v>0</v>
      </c>
      <c r="J16" s="71">
        <v>-9003</v>
      </c>
      <c r="K16" s="21">
        <f t="shared" si="0"/>
        <v>0</v>
      </c>
      <c r="L16" s="21">
        <f t="shared" si="1"/>
        <v>0</v>
      </c>
    </row>
    <row r="17" spans="2:12" x14ac:dyDescent="0.25">
      <c r="B17" s="15" t="s">
        <v>139</v>
      </c>
      <c r="C17" s="71">
        <v>0</v>
      </c>
      <c r="D17" s="71">
        <v>0</v>
      </c>
      <c r="E17" s="71">
        <v>0</v>
      </c>
      <c r="F17" s="71">
        <v>0</v>
      </c>
      <c r="G17" s="71">
        <v>-81738</v>
      </c>
      <c r="H17" s="71">
        <v>-81738</v>
      </c>
      <c r="I17" s="71">
        <v>-4853</v>
      </c>
      <c r="J17" s="71">
        <v>-86591</v>
      </c>
      <c r="K17" s="21">
        <f t="shared" si="0"/>
        <v>0</v>
      </c>
      <c r="L17" s="21">
        <f t="shared" si="1"/>
        <v>0</v>
      </c>
    </row>
    <row r="18" spans="2:12" x14ac:dyDescent="0.25">
      <c r="B18" s="15" t="s">
        <v>88</v>
      </c>
      <c r="C18" s="71">
        <v>0</v>
      </c>
      <c r="D18" s="71">
        <v>0</v>
      </c>
      <c r="E18" s="71">
        <v>0</v>
      </c>
      <c r="F18" s="71">
        <v>0</v>
      </c>
      <c r="G18" s="71">
        <v>-5880</v>
      </c>
      <c r="H18" s="71">
        <v>-5880</v>
      </c>
      <c r="I18" s="71">
        <v>0</v>
      </c>
      <c r="J18" s="71">
        <v>-5880</v>
      </c>
      <c r="K18" s="21">
        <f t="shared" si="0"/>
        <v>0</v>
      </c>
      <c r="L18" s="21">
        <f t="shared" si="1"/>
        <v>0</v>
      </c>
    </row>
    <row r="19" spans="2:12" x14ac:dyDescent="0.25">
      <c r="B19" s="15" t="s">
        <v>97</v>
      </c>
      <c r="C19" s="71">
        <v>0</v>
      </c>
      <c r="D19" s="71">
        <v>0</v>
      </c>
      <c r="E19" s="71">
        <v>0</v>
      </c>
      <c r="F19" s="71">
        <v>0</v>
      </c>
      <c r="G19" s="71">
        <v>-7579</v>
      </c>
      <c r="H19" s="71">
        <v>-7579</v>
      </c>
      <c r="I19" s="71">
        <v>0</v>
      </c>
      <c r="J19" s="71">
        <v>-7579</v>
      </c>
      <c r="K19" s="21">
        <f t="shared" si="0"/>
        <v>0</v>
      </c>
      <c r="L19" s="21">
        <f t="shared" si="1"/>
        <v>0</v>
      </c>
    </row>
    <row r="20" spans="2:12" ht="15.75" thickBot="1" x14ac:dyDescent="0.3">
      <c r="B20" s="16" t="s">
        <v>131</v>
      </c>
      <c r="C20" s="27">
        <v>0</v>
      </c>
      <c r="D20" s="27">
        <v>0</v>
      </c>
      <c r="E20" s="27">
        <v>0</v>
      </c>
      <c r="F20" s="27">
        <v>0</v>
      </c>
      <c r="G20" s="27">
        <v>-209</v>
      </c>
      <c r="H20" s="27">
        <v>-209</v>
      </c>
      <c r="I20" s="27">
        <v>-2</v>
      </c>
      <c r="J20" s="27">
        <v>-211</v>
      </c>
      <c r="K20" s="21">
        <f t="shared" si="0"/>
        <v>0</v>
      </c>
      <c r="L20" s="21">
        <f t="shared" si="1"/>
        <v>0</v>
      </c>
    </row>
    <row r="21" spans="2:12" s="19" customFormat="1" ht="15.75" thickBot="1" x14ac:dyDescent="0.3">
      <c r="B21" s="11" t="s">
        <v>194</v>
      </c>
      <c r="C21" s="29">
        <v>916541</v>
      </c>
      <c r="D21" s="29">
        <v>24927</v>
      </c>
      <c r="E21" s="29">
        <v>416</v>
      </c>
      <c r="F21" s="29">
        <v>2209778</v>
      </c>
      <c r="G21" s="29">
        <v>5607266</v>
      </c>
      <c r="H21" s="29">
        <v>8758928</v>
      </c>
      <c r="I21" s="29">
        <v>-52869</v>
      </c>
      <c r="J21" s="29">
        <v>8706059</v>
      </c>
      <c r="K21" s="21">
        <f t="shared" si="0"/>
        <v>0</v>
      </c>
      <c r="L21" s="21">
        <f t="shared" si="1"/>
        <v>0</v>
      </c>
    </row>
    <row r="22" spans="2:12" s="19" customFormat="1" ht="15.75" thickTop="1" x14ac:dyDescent="0.25">
      <c r="C22" s="21">
        <f t="shared" ref="C22:I22" si="2">SUM(C8,C12,C14:C20)-C21</f>
        <v>0</v>
      </c>
      <c r="D22" s="21">
        <f t="shared" si="2"/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>SUM(J8,J12,J14:J20)-J21</f>
        <v>0</v>
      </c>
    </row>
    <row r="23" spans="2:12" x14ac:dyDescent="0.25">
      <c r="C23" s="21">
        <f t="shared" ref="C23:I23" si="3">SUM(C10:C11)-C12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>SUM(J10:J11)-J12</f>
        <v>0</v>
      </c>
    </row>
    <row r="24" spans="2:12" x14ac:dyDescent="0.25">
      <c r="C24" s="91"/>
      <c r="D24" s="91"/>
      <c r="E24" s="91"/>
      <c r="F24" s="91"/>
      <c r="G24" s="91"/>
      <c r="H24" s="91"/>
      <c r="I24" s="91"/>
      <c r="J24" s="91"/>
    </row>
    <row r="25" spans="2:12" ht="16.5" customHeight="1" thickBot="1" x14ac:dyDescent="0.3">
      <c r="B25" s="74"/>
      <c r="C25" s="141" t="s">
        <v>90</v>
      </c>
      <c r="D25" s="141"/>
      <c r="E25" s="141"/>
      <c r="F25" s="141"/>
      <c r="G25" s="141"/>
      <c r="H25" s="141"/>
      <c r="I25" s="142"/>
      <c r="J25" s="142"/>
    </row>
    <row r="26" spans="2:12" ht="48.75" thickBot="1" x14ac:dyDescent="0.3">
      <c r="B26" s="61" t="s">
        <v>4</v>
      </c>
      <c r="C26" s="55" t="s">
        <v>59</v>
      </c>
      <c r="D26" s="55" t="s">
        <v>91</v>
      </c>
      <c r="E26" s="55" t="s">
        <v>61</v>
      </c>
      <c r="F26" s="55" t="s">
        <v>148</v>
      </c>
      <c r="G26" s="55" t="s">
        <v>92</v>
      </c>
      <c r="H26" s="55" t="s">
        <v>93</v>
      </c>
      <c r="I26" s="56" t="s">
        <v>94</v>
      </c>
      <c r="J26" s="56" t="s">
        <v>93</v>
      </c>
    </row>
    <row r="27" spans="2:12" x14ac:dyDescent="0.25">
      <c r="B27" s="74" t="s">
        <v>2</v>
      </c>
      <c r="C27" s="70"/>
      <c r="D27" s="70"/>
      <c r="E27" s="70"/>
      <c r="F27" s="70"/>
      <c r="G27" s="70"/>
      <c r="H27" s="70"/>
      <c r="I27" s="70"/>
      <c r="J27" s="70"/>
    </row>
    <row r="28" spans="2:12" ht="15.75" thickBot="1" x14ac:dyDescent="0.3">
      <c r="B28" s="14" t="s">
        <v>140</v>
      </c>
      <c r="C28" s="27">
        <v>916541</v>
      </c>
      <c r="D28" s="27">
        <v>8981</v>
      </c>
      <c r="E28" s="27">
        <v>58</v>
      </c>
      <c r="F28" s="27">
        <v>2146035</v>
      </c>
      <c r="G28" s="27">
        <v>5636705</v>
      </c>
      <c r="H28" s="27">
        <v>8708320</v>
      </c>
      <c r="I28" s="27">
        <v>-71641</v>
      </c>
      <c r="J28" s="27">
        <v>8636679</v>
      </c>
      <c r="K28" s="21">
        <f t="shared" ref="K28:K37" si="4">SUM(C28:G28)-H28</f>
        <v>0</v>
      </c>
      <c r="L28" s="21">
        <f t="shared" ref="L28:L37" si="5">SUM(H28:I28)-J28</f>
        <v>0</v>
      </c>
    </row>
    <row r="29" spans="2:12" x14ac:dyDescent="0.25">
      <c r="B29" s="18" t="s">
        <v>2</v>
      </c>
      <c r="C29" s="23"/>
      <c r="D29" s="23"/>
      <c r="E29" s="23"/>
      <c r="F29" s="23"/>
      <c r="G29" s="23"/>
      <c r="H29" s="23"/>
      <c r="I29" s="23"/>
      <c r="J29" s="23"/>
      <c r="K29" s="21">
        <f t="shared" si="4"/>
        <v>0</v>
      </c>
      <c r="L29" s="21">
        <f t="shared" si="5"/>
        <v>0</v>
      </c>
    </row>
    <row r="30" spans="2:12" x14ac:dyDescent="0.25">
      <c r="B30" s="15" t="s">
        <v>115</v>
      </c>
      <c r="C30" s="70">
        <v>0</v>
      </c>
      <c r="D30" s="70">
        <v>0</v>
      </c>
      <c r="E30" s="70">
        <v>0</v>
      </c>
      <c r="F30" s="70">
        <v>0</v>
      </c>
      <c r="G30" s="70">
        <v>947328</v>
      </c>
      <c r="H30" s="70">
        <v>947328</v>
      </c>
      <c r="I30" s="70">
        <v>-4853</v>
      </c>
      <c r="J30" s="70">
        <v>942475</v>
      </c>
      <c r="K30" s="21">
        <f t="shared" si="4"/>
        <v>0</v>
      </c>
      <c r="L30" s="21">
        <f t="shared" si="5"/>
        <v>0</v>
      </c>
    </row>
    <row r="31" spans="2:12" ht="15.75" thickBot="1" x14ac:dyDescent="0.3">
      <c r="B31" s="16" t="s">
        <v>193</v>
      </c>
      <c r="C31" s="26">
        <v>0</v>
      </c>
      <c r="D31" s="26">
        <v>0</v>
      </c>
      <c r="E31" s="26">
        <v>-953</v>
      </c>
      <c r="F31" s="26">
        <v>50464</v>
      </c>
      <c r="G31" s="26">
        <v>116</v>
      </c>
      <c r="H31" s="26">
        <v>49627</v>
      </c>
      <c r="I31" s="26">
        <v>185</v>
      </c>
      <c r="J31" s="26">
        <v>49812</v>
      </c>
      <c r="K31" s="21">
        <f t="shared" si="4"/>
        <v>0</v>
      </c>
      <c r="L31" s="21">
        <f t="shared" si="5"/>
        <v>0</v>
      </c>
    </row>
    <row r="32" spans="2:12" ht="15.75" thickBot="1" x14ac:dyDescent="0.3">
      <c r="B32" s="14" t="s">
        <v>96</v>
      </c>
      <c r="C32" s="26">
        <v>0</v>
      </c>
      <c r="D32" s="26">
        <v>0</v>
      </c>
      <c r="E32" s="26">
        <v>-953</v>
      </c>
      <c r="F32" s="26">
        <v>50464</v>
      </c>
      <c r="G32" s="26">
        <v>947444</v>
      </c>
      <c r="H32" s="26">
        <v>996955</v>
      </c>
      <c r="I32" s="26">
        <v>-4668</v>
      </c>
      <c r="J32" s="26">
        <v>992287</v>
      </c>
      <c r="K32" s="21">
        <f t="shared" si="4"/>
        <v>0</v>
      </c>
      <c r="L32" s="21">
        <f t="shared" si="5"/>
        <v>0</v>
      </c>
    </row>
    <row r="33" spans="2:12" x14ac:dyDescent="0.25">
      <c r="B33" s="15" t="s">
        <v>2</v>
      </c>
      <c r="C33" s="57"/>
      <c r="D33" s="70"/>
      <c r="E33" s="57"/>
      <c r="F33" s="57"/>
      <c r="G33" s="57"/>
      <c r="H33" s="57"/>
      <c r="I33" s="57"/>
      <c r="J33" s="57"/>
      <c r="K33" s="21">
        <f t="shared" si="4"/>
        <v>0</v>
      </c>
      <c r="L33" s="21">
        <f t="shared" si="5"/>
        <v>0</v>
      </c>
    </row>
    <row r="34" spans="2:12" x14ac:dyDescent="0.25">
      <c r="B34" s="15" t="s">
        <v>139</v>
      </c>
      <c r="C34" s="70">
        <v>0</v>
      </c>
      <c r="D34" s="70">
        <v>0</v>
      </c>
      <c r="E34" s="70">
        <v>0</v>
      </c>
      <c r="F34" s="70">
        <v>0</v>
      </c>
      <c r="G34" s="70">
        <v>-49999</v>
      </c>
      <c r="H34" s="70">
        <v>-49999</v>
      </c>
      <c r="I34" s="70">
        <v>-6188</v>
      </c>
      <c r="J34" s="70">
        <v>-56187</v>
      </c>
      <c r="K34" s="21">
        <f t="shared" si="4"/>
        <v>0</v>
      </c>
      <c r="L34" s="21">
        <f t="shared" si="5"/>
        <v>0</v>
      </c>
    </row>
    <row r="35" spans="2:12" x14ac:dyDescent="0.25">
      <c r="B35" s="15" t="s">
        <v>88</v>
      </c>
      <c r="C35" s="70">
        <v>0</v>
      </c>
      <c r="D35" s="70">
        <v>0</v>
      </c>
      <c r="E35" s="70">
        <v>0</v>
      </c>
      <c r="F35" s="70">
        <v>0</v>
      </c>
      <c r="G35" s="70">
        <v>293</v>
      </c>
      <c r="H35" s="70">
        <v>293</v>
      </c>
      <c r="I35" s="70">
        <v>0</v>
      </c>
      <c r="J35" s="70">
        <v>293</v>
      </c>
      <c r="K35" s="21">
        <f t="shared" si="4"/>
        <v>0</v>
      </c>
      <c r="L35" s="21">
        <f t="shared" si="5"/>
        <v>0</v>
      </c>
    </row>
    <row r="36" spans="2:12" x14ac:dyDescent="0.25">
      <c r="B36" s="15" t="s">
        <v>97</v>
      </c>
      <c r="C36" s="70">
        <v>0</v>
      </c>
      <c r="D36" s="70">
        <v>0</v>
      </c>
      <c r="E36" s="70">
        <v>0</v>
      </c>
      <c r="F36" s="70">
        <v>0</v>
      </c>
      <c r="G36" s="70">
        <v>-3524</v>
      </c>
      <c r="H36" s="70">
        <v>-3524</v>
      </c>
      <c r="I36" s="70">
        <v>0</v>
      </c>
      <c r="J36" s="70">
        <v>-3524</v>
      </c>
      <c r="K36" s="21">
        <f t="shared" si="4"/>
        <v>0</v>
      </c>
      <c r="L36" s="21">
        <f t="shared" si="5"/>
        <v>0</v>
      </c>
    </row>
    <row r="37" spans="2:12" ht="15.75" thickBot="1" x14ac:dyDescent="0.3">
      <c r="B37" s="16" t="s">
        <v>141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4967</v>
      </c>
      <c r="J37" s="26">
        <v>4967</v>
      </c>
      <c r="K37" s="21">
        <f t="shared" si="4"/>
        <v>0</v>
      </c>
      <c r="L37" s="21">
        <f t="shared" si="5"/>
        <v>0</v>
      </c>
    </row>
    <row r="38" spans="2:12" ht="15.75" thickBot="1" x14ac:dyDescent="0.3">
      <c r="B38" s="11" t="s">
        <v>195</v>
      </c>
      <c r="C38" s="28">
        <v>916541</v>
      </c>
      <c r="D38" s="28">
        <v>8981</v>
      </c>
      <c r="E38" s="28">
        <v>-895</v>
      </c>
      <c r="F38" s="28">
        <v>2196499</v>
      </c>
      <c r="G38" s="28">
        <v>6530919</v>
      </c>
      <c r="H38" s="28">
        <v>9652045</v>
      </c>
      <c r="I38" s="28">
        <v>-77530</v>
      </c>
      <c r="J38" s="28">
        <v>9574515</v>
      </c>
    </row>
    <row r="39" spans="2:12" ht="15.75" thickTop="1" x14ac:dyDescent="0.25">
      <c r="C39" s="21">
        <f t="shared" ref="C39:I39" si="6">SUM(C30:C31)-C32</f>
        <v>0</v>
      </c>
      <c r="D39" s="21">
        <f t="shared" si="6"/>
        <v>0</v>
      </c>
      <c r="E39" s="21">
        <f t="shared" si="6"/>
        <v>0</v>
      </c>
      <c r="F39" s="21">
        <f t="shared" si="6"/>
        <v>0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>SUM(J30:J31)-J32</f>
        <v>0</v>
      </c>
    </row>
    <row r="40" spans="2:12" x14ac:dyDescent="0.25">
      <c r="C40" s="48">
        <f t="shared" ref="C40:I40" si="7">SUM(C28,C32,C34:C37)-C38</f>
        <v>0</v>
      </c>
      <c r="D40" s="48">
        <f t="shared" si="7"/>
        <v>0</v>
      </c>
      <c r="E40" s="48">
        <f t="shared" si="7"/>
        <v>0</v>
      </c>
      <c r="F40" s="48">
        <f t="shared" si="7"/>
        <v>0</v>
      </c>
      <c r="G40" s="48">
        <f t="shared" si="7"/>
        <v>0</v>
      </c>
      <c r="H40" s="48">
        <f t="shared" si="7"/>
        <v>0</v>
      </c>
      <c r="I40" s="48">
        <f t="shared" si="7"/>
        <v>0</v>
      </c>
      <c r="J40" s="48">
        <f>SUM(J28,J32,J34:J37)-J38</f>
        <v>0</v>
      </c>
    </row>
  </sheetData>
  <mergeCells count="12">
    <mergeCell ref="C25:H25"/>
    <mergeCell ref="I25:J25"/>
    <mergeCell ref="C4:H4"/>
    <mergeCell ref="I4:J4"/>
    <mergeCell ref="B5:B6"/>
    <mergeCell ref="C5:C6"/>
    <mergeCell ref="D5:D6"/>
    <mergeCell ref="E5:E6"/>
    <mergeCell ref="F5:F6"/>
    <mergeCell ref="G5:G6"/>
    <mergeCell ref="H5:H6"/>
    <mergeCell ref="J5:J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  <vt:lpstr>'О ДВИЖЕНИИ ДЕНЕЖНЫХ СРЕДСТВ'!_Hlk78745651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2020-08-27T06:03:42Z</dcterms:created>
  <dcterms:modified xsi:type="dcterms:W3CDTF">2021-11-25T11:45:16Z</dcterms:modified>
</cp:coreProperties>
</file>