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.olshevskiy\Desktop\9м 2022\KASE\"/>
    </mc:Choice>
  </mc:AlternateContent>
  <xr:revisionPtr revIDLastSave="0" documentId="13_ncr:1_{E26B3956-C0FF-4C7C-A956-23D95C3E17D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110115185" localSheetId="2">'О ДВИЖЕНИИ ДЕНЕЖНЫХ СРЕДСТВ'!$D$64</definedName>
    <definedName name="_Hlk110115192" localSheetId="2">'О ДВИЖЕНИИ ДЕНЕЖНЫХ СРЕДСТВ'!$D$62</definedName>
    <definedName name="_Hlk110115255" localSheetId="2">'О ДВИЖЕНИИ ДЕНЕЖНЫХ СРЕДСТВ'!$D$71</definedName>
    <definedName name="_Hlk110115287" localSheetId="2">'О ДВИЖЕНИИ ДЕНЕЖНЫХ СРЕДСТВ'!$D$74</definedName>
    <definedName name="_Hlk9685976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4" l="1"/>
  <c r="I43" i="4"/>
  <c r="H43" i="4"/>
  <c r="G43" i="4"/>
  <c r="F43" i="4"/>
  <c r="E43" i="4"/>
  <c r="D43" i="4"/>
  <c r="J42" i="4"/>
  <c r="I42" i="4"/>
  <c r="H42" i="4"/>
  <c r="G42" i="4"/>
  <c r="F42" i="4"/>
  <c r="E42" i="4"/>
  <c r="D42" i="4"/>
  <c r="K43" i="4"/>
  <c r="K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K20" i="4"/>
  <c r="J20" i="4"/>
  <c r="I20" i="4"/>
  <c r="H20" i="4"/>
  <c r="G20" i="4"/>
  <c r="F20" i="4"/>
  <c r="E20" i="4"/>
  <c r="K19" i="4"/>
  <c r="J19" i="4"/>
  <c r="I19" i="4"/>
  <c r="H19" i="4"/>
  <c r="G19" i="4"/>
  <c r="F19" i="4"/>
  <c r="E19" i="4"/>
  <c r="D20" i="4"/>
  <c r="D19" i="4"/>
  <c r="I87" i="3"/>
  <c r="H87" i="3"/>
  <c r="I84" i="3"/>
  <c r="H84" i="3"/>
  <c r="I80" i="3"/>
  <c r="H80" i="3"/>
  <c r="I70" i="3"/>
  <c r="H70" i="3"/>
  <c r="I84" i="1"/>
  <c r="H84" i="1"/>
  <c r="G84" i="1"/>
  <c r="I83" i="1"/>
  <c r="H83" i="1"/>
  <c r="G83" i="1"/>
  <c r="F84" i="1"/>
  <c r="F83" i="1"/>
  <c r="M68" i="1"/>
  <c r="L68" i="1"/>
  <c r="K68" i="1"/>
  <c r="J68" i="1"/>
  <c r="M73" i="1"/>
  <c r="L73" i="1"/>
  <c r="K73" i="1"/>
  <c r="J73" i="1"/>
  <c r="I47" i="3" l="1"/>
  <c r="H47" i="3"/>
  <c r="I41" i="3"/>
  <c r="H41" i="3"/>
  <c r="I34" i="3"/>
  <c r="H34" i="3"/>
  <c r="M63" i="1"/>
  <c r="L63" i="1"/>
  <c r="K63" i="1"/>
  <c r="J63" i="1"/>
  <c r="M62" i="1"/>
  <c r="L62" i="1"/>
  <c r="K62" i="1"/>
  <c r="J62" i="1"/>
  <c r="M61" i="1"/>
  <c r="L61" i="1"/>
  <c r="K61" i="1"/>
  <c r="J61" i="1"/>
  <c r="M56" i="1"/>
  <c r="L56" i="1"/>
  <c r="K56" i="1"/>
  <c r="J56" i="1"/>
  <c r="M41" i="1"/>
  <c r="L41" i="1"/>
  <c r="K41" i="1"/>
  <c r="J41" i="1"/>
  <c r="M37" i="1"/>
  <c r="L37" i="1"/>
  <c r="K37" i="1"/>
  <c r="J37" i="1"/>
  <c r="M34" i="1"/>
  <c r="L34" i="1"/>
  <c r="K34" i="1"/>
  <c r="J34" i="1"/>
  <c r="M33" i="1"/>
  <c r="L33" i="1"/>
  <c r="K33" i="1"/>
  <c r="J33" i="1"/>
  <c r="M18" i="1"/>
  <c r="L18" i="1"/>
  <c r="K18" i="1"/>
  <c r="J18" i="1"/>
  <c r="M18" i="4" l="1"/>
  <c r="L18" i="4"/>
  <c r="E84" i="2" l="1"/>
  <c r="F84" i="2"/>
  <c r="H80" i="2"/>
  <c r="G80" i="2"/>
  <c r="H79" i="2"/>
  <c r="G79" i="2"/>
  <c r="H78" i="2"/>
  <c r="G78" i="2"/>
  <c r="H67" i="2"/>
  <c r="G67" i="2"/>
  <c r="H58" i="2"/>
  <c r="G58" i="2"/>
  <c r="H55" i="2"/>
  <c r="G55" i="2"/>
  <c r="H40" i="2"/>
  <c r="G40" i="2"/>
  <c r="H39" i="2"/>
  <c r="G39" i="2"/>
  <c r="H36" i="2"/>
  <c r="G36" i="2"/>
  <c r="H24" i="2"/>
  <c r="G24" i="2"/>
  <c r="I13" i="3"/>
  <c r="H13" i="3"/>
  <c r="M29" i="4"/>
  <c r="L29" i="4"/>
</calcChain>
</file>

<file path=xl/sharedStrings.xml><?xml version="1.0" encoding="utf-8"?>
<sst xmlns="http://schemas.openxmlformats.org/spreadsheetml/2006/main" count="314" uniqueCount="203">
  <si>
    <t>In millions of tenge</t>
  </si>
  <si>
    <t>Note</t>
  </si>
  <si>
    <t xml:space="preserve"> </t>
  </si>
  <si>
    <t>Revenue and other income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</si>
  <si>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</si>
  <si>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</si>
  <si>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</si>
  <si>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</si>
  <si>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</si>
  <si>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</si>
  <si>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</si>
  <si>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</si>
  <si>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</si>
  <si>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</si>
  <si>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</si>
  <si>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Finance costs</t>
  </si>
  <si>
    <t>Other expenses</t>
  </si>
  <si>
    <t>Total costs and expenses</t>
  </si>
  <si>
    <t>Equity holders of the Parent Company</t>
  </si>
  <si>
    <t>Hedging effect</t>
  </si>
  <si>
    <t>Exchange differences on translation of foreign operations</t>
  </si>
  <si>
    <t>Tax effect</t>
  </si>
  <si>
    <t>Basic and diluted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</si>
  <si>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</si>
  <si>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</si>
  <si>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</si>
  <si>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</si>
  <si>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</si>
  <si>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</si>
  <si>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</si>
  <si>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</si>
  <si>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</si>
  <si>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</si>
  <si>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</si>
  <si>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</si>
  <si>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</si>
  <si>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</si>
  <si>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</si>
  <si>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</si>
  <si>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</si>
  <si>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</si>
  <si>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</si>
  <si>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</si>
  <si>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</si>
  <si>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</si>
  <si>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</si>
  <si>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</si>
  <si>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</si>
  <si>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</si>
  <si>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</si>
  <si>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</si>
  <si>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Currency translation reserve</t>
  </si>
  <si>
    <t>Retained earnings</t>
  </si>
  <si>
    <t>Attributable to equity holders of the Parent Company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</si>
  <si>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</si>
  <si>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</si>
  <si>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</si>
  <si>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</si>
  <si>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</si>
  <si>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</si>
  <si>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</si>
  <si>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</si>
  <si>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</si>
  <si>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</si>
  <si>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</si>
  <si>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</si>
  <si>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</si>
  <si>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</si>
  <si>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</si>
  <si>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</si>
  <si>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</si>
  <si>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</si>
  <si>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</si>
  <si>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</si>
  <si>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</si>
  <si>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</si>
  <si>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and other payables and contract liabilities</t>
  </si>
  <si>
    <t>Change in other taxes payable</t>
  </si>
  <si>
    <t>Income taxes paid</t>
  </si>
  <si>
    <t>Interest received</t>
  </si>
  <si>
    <t>Interest paid</t>
  </si>
  <si>
    <t>Cash flows from investing activities</t>
  </si>
  <si>
    <t>Loans given to related parties</t>
  </si>
  <si>
    <t>Net cash flows used in investing activities</t>
  </si>
  <si>
    <t>Cash flows from financing activities</t>
  </si>
  <si>
    <t xml:space="preserve">Repayment of borrowings </t>
  </si>
  <si>
    <t>Net change in cash and cash equivalents</t>
  </si>
  <si>
    <t>capital</t>
  </si>
  <si>
    <t>Additional</t>
  </si>
  <si>
    <t>paid-in</t>
  </si>
  <si>
    <t>Other</t>
  </si>
  <si>
    <t>Currency</t>
  </si>
  <si>
    <t>translation</t>
  </si>
  <si>
    <t>reserve</t>
  </si>
  <si>
    <t>Retained</t>
  </si>
  <si>
    <t>earnings</t>
  </si>
  <si>
    <t>Total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</si>
  <si>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</si>
  <si>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</si>
  <si>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</si>
  <si>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</si>
  <si>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</si>
  <si>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t>Exploration expenses</t>
  </si>
  <si>
    <t>Income tax expenses</t>
  </si>
  <si>
    <t>Deferred income tax assets</t>
  </si>
  <si>
    <t>Borrowings</t>
  </si>
  <si>
    <t xml:space="preserve">Dividends paid to non-controlling interests </t>
  </si>
  <si>
    <t>Non-</t>
  </si>
  <si>
    <t>−</t>
  </si>
  <si>
    <t>Profit before income tax</t>
  </si>
  <si>
    <t>Placement of bank deposits</t>
  </si>
  <si>
    <t>Withdrawal of bank deposits</t>
  </si>
  <si>
    <t>Distributions to Samruk-Kazyna</t>
  </si>
  <si>
    <t>Discontinued operations</t>
  </si>
  <si>
    <t>CONSOLIDATED STATEMENT OF FINANCIAL POSITION</t>
  </si>
  <si>
    <t>Other comprehensive income/(loss)</t>
  </si>
  <si>
    <t>Other comprehensive income/(loss) to be reclassified to profit or loss in subsequent periods</t>
  </si>
  <si>
    <t>Basic and diluted, from continuing operations</t>
  </si>
  <si>
    <t>Basic and diluted, from discontinued operations</t>
  </si>
  <si>
    <t xml:space="preserve">CONSOLIDATED STATEMENT OF COMPREHENSIVE INCOME </t>
  </si>
  <si>
    <t>Profit before income tax from discontinued operations</t>
  </si>
  <si>
    <t>Depreciation, depletion and amortization from discontinued operations</t>
  </si>
  <si>
    <t>Finance income from discontinued operations</t>
  </si>
  <si>
    <t>Finance costs from discontinued operations</t>
  </si>
  <si>
    <t>Share in profit of joint ventures and associates from discontinued operations, net</t>
  </si>
  <si>
    <t xml:space="preserve">Change in trade accounts receivable and other current assets </t>
  </si>
  <si>
    <t>Cash generated from operations</t>
  </si>
  <si>
    <t>Dividends received from joint ventures and associates</t>
  </si>
  <si>
    <t>Proceeds from borrowings</t>
  </si>
  <si>
    <t xml:space="preserve">Effects of exchange rate changes on cash and cash equivalents </t>
  </si>
  <si>
    <r>
      <t>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</si>
  <si>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(unaudited)</t>
  </si>
  <si>
    <t>(restated)*</t>
  </si>
  <si>
    <t>Profit for the period from continuing operations</t>
  </si>
  <si>
    <t>Profit after income tax for the period from discontinued operations</t>
  </si>
  <si>
    <t>Net profit for the period</t>
  </si>
  <si>
    <t>Total comprehensive income for the period, net of tax</t>
  </si>
  <si>
    <t>CONSOLIDATED STATEMENT OF CASH FLOWS</t>
  </si>
  <si>
    <t>Profit before income tax from continuing operations</t>
  </si>
  <si>
    <t>Realized losses from derivatives on petroleum products</t>
  </si>
  <si>
    <t>Loss/(gain) on disposal of property, plant and equipment, intangible assets, investment property and assets held for sale, net</t>
  </si>
  <si>
    <t>Repayment of principal of lease liabilities</t>
  </si>
  <si>
    <t>Cash and cash equivalents, at the beginning of the period</t>
  </si>
  <si>
    <t>Cash and cash equivalents, at the end of the period</t>
  </si>
  <si>
    <t>Transactions with Samruk-Kazyna</t>
  </si>
  <si>
    <t>(unaudited) (restated)*</t>
  </si>
  <si>
    <t>Continuing operations</t>
  </si>
  <si>
    <t>Revenue from contracts with customers</t>
  </si>
  <si>
    <t>Gain on sale of joint venture</t>
  </si>
  <si>
    <t>Loss on disposal of subsidiaries</t>
  </si>
  <si>
    <t>Actuarial (loss)/gain on defined benefit plans of the joint ventures, net of tax</t>
  </si>
  <si>
    <t xml:space="preserve">Non-controlling interests </t>
  </si>
  <si>
    <t>December 31,</t>
  </si>
  <si>
    <t>Other capital reserves</t>
  </si>
  <si>
    <t>Non-controlling interests</t>
  </si>
  <si>
    <t>(Reversal of impairment)/impairment of property, plant and equipment, exploration and evaluation assets, intangible assets and assets classified as held for sale</t>
  </si>
  <si>
    <t>Write off of inventories to net realizable value</t>
  </si>
  <si>
    <t xml:space="preserve">Proceeds from disposal of subsidiaries, net of cash disposed </t>
  </si>
  <si>
    <t>Repayment of loans due from related parties</t>
  </si>
  <si>
    <t>Dividends paid to Samruk-Kazyna and National Bank of RK</t>
  </si>
  <si>
    <t>Reservation of cash for payment of borrowings</t>
  </si>
  <si>
    <t>controlling interests</t>
  </si>
  <si>
    <t>Dividends</t>
  </si>
  <si>
    <t>Equity contribution to subsidiary</t>
  </si>
  <si>
    <t>September 30,</t>
  </si>
  <si>
    <t>(audited) (restated)*</t>
  </si>
  <si>
    <t xml:space="preserve">(audited) </t>
  </si>
  <si>
    <r>
      <t xml:space="preserve">Book value per ordinary share** </t>
    </r>
    <r>
      <rPr>
        <sz val="9"/>
        <color theme="1"/>
        <rFont val="Arial"/>
        <family val="2"/>
        <charset val="204"/>
      </rPr>
      <t>−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</si>
  <si>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For the three months ended September 30,</t>
  </si>
  <si>
    <t>For the nine months</t>
  </si>
  <si>
    <t>ended September 30,</t>
  </si>
  <si>
    <t>(Impairment)/reversal of impairment of property, plant and equipment, exploration and evaluation assets, intangible assets and assets classified as held for sale</t>
  </si>
  <si>
    <t>Foreign exchange gain/(loss), net</t>
  </si>
  <si>
    <t>Net other comprehensive income/(loss) to be reclassified to profit or loss in the subsequent periods, net of tax</t>
  </si>
  <si>
    <t>Other comprehensive (loss)/income not to be reclassified to profit or loss in subsequent periods</t>
  </si>
  <si>
    <t>Actuarial (loss)/gain on defined benefit plans of the Group, net of tax</t>
  </si>
  <si>
    <t>Net other comprehensive (loss)/income not to be reclassified to profit or loss in the subsequent periods, net of tax</t>
  </si>
  <si>
    <t>Net other comprehensive income/(loss) for the period, net of tax</t>
  </si>
  <si>
    <t xml:space="preserve">Net profit/(loss) for the period attributable to: </t>
  </si>
  <si>
    <t>Total comprehensive (loss)/income attributable to:</t>
  </si>
  <si>
    <r>
      <t xml:space="preserve">Earnings per share** </t>
    </r>
    <r>
      <rPr>
        <sz val="8.5"/>
        <color theme="1"/>
        <rFont val="Arial"/>
        <family val="2"/>
        <charset val="204"/>
      </rPr>
      <t>− tenge thousands</t>
    </r>
    <r>
      <rPr>
        <b/>
        <sz val="8.5"/>
        <color theme="1"/>
        <rFont val="Arial"/>
        <family val="2"/>
        <charset val="204"/>
      </rPr>
      <t xml:space="preserve"> </t>
    </r>
  </si>
  <si>
    <t>For the nine months ended</t>
  </si>
  <si>
    <t>Foreign exchange loss, net</t>
  </si>
  <si>
    <t>21, 22</t>
  </si>
  <si>
    <t xml:space="preserve">Acquisition of subsidiary </t>
  </si>
  <si>
    <t xml:space="preserve">Proceeds from disposal of joint ventures  </t>
  </si>
  <si>
    <t>Acquisition of notes of the National Bank of RK</t>
  </si>
  <si>
    <t xml:space="preserve">Distributions to Samruk-Kazyna </t>
  </si>
  <si>
    <t>Net cash flows from/(used in) financing activities</t>
  </si>
  <si>
    <t>As at December 31, 2020 (audited) (restated)*</t>
  </si>
  <si>
    <t>Net profit for the period (restated)*</t>
  </si>
  <si>
    <t>Other comprehensive (loss)/income (restated)*</t>
  </si>
  <si>
    <t>Total comprehensive (loss)/income (restated)*</t>
  </si>
  <si>
    <t>As at September 30, 2021 (unaudited) (restated)</t>
  </si>
  <si>
    <t>As at December 31, 2021 (audited) (restated)*</t>
  </si>
  <si>
    <t>Other comprehensive (loss)/income</t>
  </si>
  <si>
    <t xml:space="preserve">Total comprehensive (loss)/income </t>
  </si>
  <si>
    <r>
      <t xml:space="preserve">Dividends </t>
    </r>
    <r>
      <rPr>
        <i/>
        <sz val="9"/>
        <color theme="1"/>
        <rFont val="Arial"/>
        <family val="2"/>
        <charset val="204"/>
      </rPr>
      <t>(Note 26)</t>
    </r>
  </si>
  <si>
    <r>
      <t xml:space="preserve">Distributions to Samruk-Kazyna </t>
    </r>
    <r>
      <rPr>
        <i/>
        <sz val="9"/>
        <color theme="1"/>
        <rFont val="Arial"/>
        <family val="2"/>
        <charset val="204"/>
      </rPr>
      <t>(Note 26)</t>
    </r>
    <r>
      <rPr>
        <sz val="9"/>
        <color theme="1"/>
        <rFont val="Arial"/>
        <family val="2"/>
        <charset val="204"/>
      </rPr>
      <t xml:space="preserve"> </t>
    </r>
  </si>
  <si>
    <r>
      <t xml:space="preserve">Acquisition of joint ventures </t>
    </r>
    <r>
      <rPr>
        <i/>
        <sz val="9"/>
        <color theme="1"/>
        <rFont val="Arial"/>
        <family val="2"/>
        <charset val="204"/>
      </rPr>
      <t>(Note 5 and 6)</t>
    </r>
  </si>
  <si>
    <r>
      <t xml:space="preserve">Acquisition of Kashagan under common control </t>
    </r>
    <r>
      <rPr>
        <i/>
        <sz val="9"/>
        <color theme="1"/>
        <rFont val="Arial"/>
        <family val="2"/>
        <charset val="204"/>
      </rPr>
      <t>(Note 5)</t>
    </r>
  </si>
  <si>
    <r>
      <t xml:space="preserve">Transactions with Samruk-Kazyna </t>
    </r>
    <r>
      <rPr>
        <i/>
        <sz val="9"/>
        <color theme="1"/>
        <rFont val="Arial"/>
        <family val="2"/>
        <charset val="204"/>
      </rPr>
      <t>(Note 26)</t>
    </r>
  </si>
  <si>
    <t>As at September 30, 2022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</si>
</sst>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8" fillId="0" borderId="0" xfId="1" applyFont="1" applyAlignme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/>
    <xf numFmtId="164" fontId="0" fillId="0" borderId="0" xfId="1" applyFont="1" applyAlignment="1"/>
    <xf numFmtId="165" fontId="8" fillId="0" borderId="0" xfId="1" applyNumberFormat="1" applyFont="1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84"/>
  <sheetViews>
    <sheetView tabSelected="1" zoomScale="80" zoomScaleNormal="80" workbookViewId="0">
      <selection activeCell="G4" sqref="G4"/>
    </sheetView>
  </sheetViews>
  <sheetFormatPr defaultRowHeight="15" x14ac:dyDescent="0.25"/>
  <cols>
    <col min="1" max="1" width="9.140625" customWidth="1"/>
    <col min="3" max="3" width="58.140625" customWidth="1"/>
    <col min="5" max="5" width="16.85546875" customWidth="1"/>
    <col min="6" max="6" width="18.42578125" customWidth="1"/>
    <col min="7" max="8" width="12.42578125" style="21" customWidth="1"/>
  </cols>
  <sheetData>
    <row r="2" spans="3:6" ht="15.75" x14ac:dyDescent="0.25">
      <c r="C2" s="10" t="s">
        <v>114</v>
      </c>
    </row>
    <row r="5" spans="3:6" x14ac:dyDescent="0.25">
      <c r="C5" s="86" t="s">
        <v>0</v>
      </c>
      <c r="D5" s="88" t="s">
        <v>1</v>
      </c>
      <c r="E5" s="46" t="s">
        <v>164</v>
      </c>
      <c r="F5" s="47" t="s">
        <v>152</v>
      </c>
    </row>
    <row r="6" spans="3:6" x14ac:dyDescent="0.25">
      <c r="C6" s="86"/>
      <c r="D6" s="88"/>
      <c r="E6" s="46">
        <v>2022</v>
      </c>
      <c r="F6" s="47">
        <v>2021</v>
      </c>
    </row>
    <row r="7" spans="3:6" ht="15.75" thickBot="1" x14ac:dyDescent="0.3">
      <c r="C7" s="87"/>
      <c r="D7" s="89"/>
      <c r="E7" s="48" t="s">
        <v>131</v>
      </c>
      <c r="F7" s="50" t="s">
        <v>165</v>
      </c>
    </row>
    <row r="8" spans="3:6" x14ac:dyDescent="0.25">
      <c r="C8" s="51" t="s">
        <v>2</v>
      </c>
      <c r="D8" s="40"/>
      <c r="E8" s="45"/>
      <c r="F8" s="45"/>
    </row>
    <row r="9" spans="3:6" x14ac:dyDescent="0.25">
      <c r="C9" s="44" t="s">
        <v>23</v>
      </c>
      <c r="D9" s="42"/>
      <c r="E9" s="45"/>
      <c r="F9" s="45"/>
    </row>
    <row r="10" spans="3:6" x14ac:dyDescent="0.25">
      <c r="C10" s="44" t="s">
        <v>24</v>
      </c>
      <c r="D10" s="42"/>
      <c r="E10" s="45"/>
      <c r="F10" s="45"/>
    </row>
    <row r="11" spans="3:6" x14ac:dyDescent="0.25">
      <c r="C11" s="45" t="s">
        <v>25</v>
      </c>
      <c r="D11" s="42">
        <v>16</v>
      </c>
      <c r="E11" s="12">
        <v>7059735</v>
      </c>
      <c r="F11" s="17">
        <v>6707812</v>
      </c>
    </row>
    <row r="12" spans="3:6" x14ac:dyDescent="0.25">
      <c r="C12" s="45" t="s">
        <v>26</v>
      </c>
      <c r="D12" s="42"/>
      <c r="E12" s="12">
        <v>76095</v>
      </c>
      <c r="F12" s="17">
        <v>68145</v>
      </c>
    </row>
    <row r="13" spans="3:6" x14ac:dyDescent="0.25">
      <c r="C13" s="45" t="s">
        <v>27</v>
      </c>
      <c r="D13" s="42"/>
      <c r="E13" s="12">
        <v>256781</v>
      </c>
      <c r="F13" s="17">
        <v>235004</v>
      </c>
    </row>
    <row r="14" spans="3:6" x14ac:dyDescent="0.25">
      <c r="C14" s="45" t="s">
        <v>28</v>
      </c>
      <c r="D14" s="30"/>
      <c r="E14" s="12">
        <v>17489</v>
      </c>
      <c r="F14" s="17">
        <v>19711</v>
      </c>
    </row>
    <row r="15" spans="3:6" x14ac:dyDescent="0.25">
      <c r="C15" s="45" t="s">
        <v>29</v>
      </c>
      <c r="D15" s="42"/>
      <c r="E15" s="12">
        <v>949858</v>
      </c>
      <c r="F15" s="17">
        <v>889383</v>
      </c>
    </row>
    <row r="16" spans="3:6" x14ac:dyDescent="0.25">
      <c r="C16" s="45" t="s">
        <v>30</v>
      </c>
      <c r="D16" s="42">
        <v>17</v>
      </c>
      <c r="E16" s="12">
        <v>60882</v>
      </c>
      <c r="F16" s="17">
        <v>56058</v>
      </c>
    </row>
    <row r="17" spans="3:8" x14ac:dyDescent="0.25">
      <c r="C17" s="45" t="s">
        <v>31</v>
      </c>
      <c r="D17" s="42">
        <v>18</v>
      </c>
      <c r="E17" s="12">
        <v>5105835</v>
      </c>
      <c r="F17" s="17">
        <v>4145564</v>
      </c>
    </row>
    <row r="18" spans="3:8" x14ac:dyDescent="0.25">
      <c r="C18" s="45" t="s">
        <v>32</v>
      </c>
      <c r="D18" s="42"/>
      <c r="E18" s="12">
        <v>12725</v>
      </c>
      <c r="F18" s="17">
        <v>11972</v>
      </c>
    </row>
    <row r="19" spans="3:8" x14ac:dyDescent="0.25">
      <c r="C19" s="45" t="s">
        <v>33</v>
      </c>
      <c r="D19" s="42"/>
      <c r="E19" s="12">
        <v>45779</v>
      </c>
      <c r="F19" s="17">
        <v>40845</v>
      </c>
    </row>
    <row r="20" spans="3:8" x14ac:dyDescent="0.25">
      <c r="C20" s="45" t="s">
        <v>34</v>
      </c>
      <c r="D20" s="42">
        <v>26</v>
      </c>
      <c r="E20" s="12">
        <v>150694</v>
      </c>
      <c r="F20" s="17">
        <v>142394</v>
      </c>
    </row>
    <row r="21" spans="3:8" x14ac:dyDescent="0.25">
      <c r="C21" s="45" t="s">
        <v>35</v>
      </c>
      <c r="D21" s="42"/>
      <c r="E21" s="12">
        <v>11319</v>
      </c>
      <c r="F21" s="17">
        <v>13248</v>
      </c>
    </row>
    <row r="22" spans="3:8" x14ac:dyDescent="0.25">
      <c r="C22" s="45" t="s">
        <v>36</v>
      </c>
      <c r="D22" s="42"/>
      <c r="E22" s="12">
        <v>3834</v>
      </c>
      <c r="F22" s="17">
        <v>4784</v>
      </c>
    </row>
    <row r="23" spans="3:8" ht="15.75" thickBot="1" x14ac:dyDescent="0.3">
      <c r="C23" s="38" t="s">
        <v>104</v>
      </c>
      <c r="D23" s="43"/>
      <c r="E23" s="24">
        <v>58023</v>
      </c>
      <c r="F23" s="13">
        <v>34035</v>
      </c>
    </row>
    <row r="24" spans="3:8" ht="15.75" thickBot="1" x14ac:dyDescent="0.3">
      <c r="C24" s="38"/>
      <c r="D24" s="43"/>
      <c r="E24" s="24">
        <v>13809049</v>
      </c>
      <c r="F24" s="13">
        <v>12368955</v>
      </c>
      <c r="G24" s="21">
        <f>SUM(E11:E23)-E24</f>
        <v>0</v>
      </c>
      <c r="H24" s="21">
        <f>SUM(F11:F23)-F24</f>
        <v>0</v>
      </c>
    </row>
    <row r="25" spans="3:8" x14ac:dyDescent="0.25">
      <c r="C25" s="45" t="s">
        <v>2</v>
      </c>
      <c r="D25" s="42"/>
      <c r="E25" s="44"/>
      <c r="F25" s="45"/>
    </row>
    <row r="26" spans="3:8" x14ac:dyDescent="0.25">
      <c r="C26" s="44" t="s">
        <v>37</v>
      </c>
      <c r="D26" s="42"/>
      <c r="E26" s="44"/>
      <c r="F26" s="45"/>
    </row>
    <row r="27" spans="3:8" x14ac:dyDescent="0.25">
      <c r="C27" s="45" t="s">
        <v>38</v>
      </c>
      <c r="D27" s="42"/>
      <c r="E27" s="12">
        <v>336401</v>
      </c>
      <c r="F27" s="17">
        <v>300592</v>
      </c>
    </row>
    <row r="28" spans="3:8" x14ac:dyDescent="0.25">
      <c r="C28" s="45" t="s">
        <v>32</v>
      </c>
      <c r="D28" s="42"/>
      <c r="E28" s="12">
        <v>23724</v>
      </c>
      <c r="F28" s="17">
        <v>31379</v>
      </c>
    </row>
    <row r="29" spans="3:8" x14ac:dyDescent="0.25">
      <c r="C29" s="45" t="s">
        <v>39</v>
      </c>
      <c r="D29" s="42"/>
      <c r="E29" s="12">
        <v>16428</v>
      </c>
      <c r="F29" s="17">
        <v>25123</v>
      </c>
    </row>
    <row r="30" spans="3:8" x14ac:dyDescent="0.25">
      <c r="C30" s="45" t="s">
        <v>40</v>
      </c>
      <c r="D30" s="42">
        <v>19</v>
      </c>
      <c r="E30" s="12">
        <v>574023</v>
      </c>
      <c r="F30" s="17">
        <v>501394</v>
      </c>
    </row>
    <row r="31" spans="3:8" x14ac:dyDescent="0.25">
      <c r="C31" s="45" t="s">
        <v>41</v>
      </c>
      <c r="D31" s="42">
        <v>17</v>
      </c>
      <c r="E31" s="12">
        <v>681152</v>
      </c>
      <c r="F31" s="17">
        <v>562352</v>
      </c>
    </row>
    <row r="32" spans="3:8" x14ac:dyDescent="0.25">
      <c r="C32" s="45" t="s">
        <v>34</v>
      </c>
      <c r="D32" s="42">
        <v>26</v>
      </c>
      <c r="E32" s="12">
        <v>56096</v>
      </c>
      <c r="F32" s="17">
        <v>485765</v>
      </c>
    </row>
    <row r="33" spans="3:8" x14ac:dyDescent="0.25">
      <c r="C33" s="45" t="s">
        <v>42</v>
      </c>
      <c r="D33" s="42">
        <v>19</v>
      </c>
      <c r="E33" s="12">
        <v>66893</v>
      </c>
      <c r="F33" s="17">
        <v>329772</v>
      </c>
    </row>
    <row r="34" spans="3:8" x14ac:dyDescent="0.25">
      <c r="C34" s="45" t="s">
        <v>43</v>
      </c>
      <c r="D34" s="42">
        <v>19</v>
      </c>
      <c r="E34" s="12">
        <v>141521</v>
      </c>
      <c r="F34" s="17">
        <v>85611</v>
      </c>
    </row>
    <row r="35" spans="3:8" ht="15.75" thickBot="1" x14ac:dyDescent="0.3">
      <c r="C35" s="38" t="s">
        <v>44</v>
      </c>
      <c r="D35" s="43">
        <v>20</v>
      </c>
      <c r="E35" s="24">
        <v>1373733</v>
      </c>
      <c r="F35" s="13">
        <v>1140550</v>
      </c>
    </row>
    <row r="36" spans="3:8" x14ac:dyDescent="0.25">
      <c r="C36" s="44"/>
      <c r="D36" s="42"/>
      <c r="E36" s="12">
        <v>3269971</v>
      </c>
      <c r="F36" s="17">
        <v>3462538</v>
      </c>
      <c r="G36" s="21">
        <f>SUM(E27:E35)-E36</f>
        <v>0</v>
      </c>
      <c r="H36" s="21">
        <f>SUM(F27:F35)-F36</f>
        <v>0</v>
      </c>
    </row>
    <row r="37" spans="3:8" x14ac:dyDescent="0.25">
      <c r="C37" s="45" t="s">
        <v>2</v>
      </c>
      <c r="D37" s="42"/>
      <c r="E37" s="44"/>
      <c r="F37" s="45"/>
    </row>
    <row r="38" spans="3:8" ht="15.75" thickBot="1" x14ac:dyDescent="0.3">
      <c r="C38" s="38" t="s">
        <v>45</v>
      </c>
      <c r="D38" s="43"/>
      <c r="E38" s="37">
        <v>299</v>
      </c>
      <c r="F38" s="38">
        <v>795</v>
      </c>
    </row>
    <row r="39" spans="3:8" ht="15.75" thickBot="1" x14ac:dyDescent="0.3">
      <c r="C39" s="37"/>
      <c r="D39" s="41"/>
      <c r="E39" s="24">
        <v>3270270</v>
      </c>
      <c r="F39" s="13">
        <v>3463333</v>
      </c>
      <c r="G39" s="21">
        <f>SUM(E36:E38)-E39</f>
        <v>0</v>
      </c>
      <c r="H39" s="21">
        <f>SUM(F36:F38)-F39</f>
        <v>0</v>
      </c>
    </row>
    <row r="40" spans="3:8" ht="15.75" thickBot="1" x14ac:dyDescent="0.3">
      <c r="C40" s="4" t="s">
        <v>46</v>
      </c>
      <c r="D40" s="7"/>
      <c r="E40" s="14">
        <v>17079319</v>
      </c>
      <c r="F40" s="15">
        <v>15832288</v>
      </c>
      <c r="G40" s="21">
        <f>E39+E24-E40</f>
        <v>0</v>
      </c>
      <c r="H40" s="21">
        <f>F39+F24-F40</f>
        <v>0</v>
      </c>
    </row>
    <row r="41" spans="3:8" ht="15.75" thickTop="1" x14ac:dyDescent="0.25"/>
    <row r="43" spans="3:8" x14ac:dyDescent="0.25">
      <c r="C43" s="86" t="s">
        <v>0</v>
      </c>
      <c r="D43" s="88" t="s">
        <v>1</v>
      </c>
      <c r="E43" s="46" t="s">
        <v>164</v>
      </c>
      <c r="F43" s="47" t="s">
        <v>152</v>
      </c>
    </row>
    <row r="44" spans="3:8" x14ac:dyDescent="0.25">
      <c r="C44" s="86"/>
      <c r="D44" s="88"/>
      <c r="E44" s="46">
        <v>2022</v>
      </c>
      <c r="F44" s="47">
        <v>2021</v>
      </c>
    </row>
    <row r="45" spans="3:8" x14ac:dyDescent="0.25">
      <c r="C45" s="86"/>
      <c r="D45" s="88"/>
      <c r="E45" s="46" t="s">
        <v>131</v>
      </c>
      <c r="F45" s="47" t="s">
        <v>166</v>
      </c>
    </row>
    <row r="46" spans="3:8" ht="15.75" thickBot="1" x14ac:dyDescent="0.3">
      <c r="C46" s="87"/>
      <c r="D46" s="89"/>
      <c r="E46" s="1"/>
      <c r="F46" s="50" t="s">
        <v>132</v>
      </c>
    </row>
    <row r="47" spans="3:8" x14ac:dyDescent="0.25">
      <c r="C47" s="51"/>
      <c r="D47" s="40"/>
      <c r="E47" s="45"/>
      <c r="F47" s="45"/>
    </row>
    <row r="48" spans="3:8" x14ac:dyDescent="0.25">
      <c r="C48" s="44" t="s">
        <v>47</v>
      </c>
      <c r="D48" s="42"/>
      <c r="E48" s="45"/>
      <c r="F48" s="45"/>
    </row>
    <row r="49" spans="3:8" x14ac:dyDescent="0.25">
      <c r="C49" s="44" t="s">
        <v>48</v>
      </c>
      <c r="D49" s="42"/>
      <c r="E49" s="45"/>
      <c r="F49" s="45"/>
    </row>
    <row r="50" spans="3:8" x14ac:dyDescent="0.25">
      <c r="C50" s="45" t="s">
        <v>49</v>
      </c>
      <c r="D50" s="42"/>
      <c r="E50" s="12">
        <v>916541</v>
      </c>
      <c r="F50" s="17">
        <v>916541</v>
      </c>
    </row>
    <row r="51" spans="3:8" x14ac:dyDescent="0.25">
      <c r="C51" s="45" t="s">
        <v>50</v>
      </c>
      <c r="D51" s="42"/>
      <c r="E51" s="12">
        <v>1142</v>
      </c>
      <c r="F51" s="17">
        <v>1142</v>
      </c>
    </row>
    <row r="52" spans="3:8" x14ac:dyDescent="0.25">
      <c r="C52" s="45" t="s">
        <v>153</v>
      </c>
      <c r="D52" s="42"/>
      <c r="E52" s="12">
        <v>-23435</v>
      </c>
      <c r="F52" s="17">
        <v>10113</v>
      </c>
    </row>
    <row r="53" spans="3:8" x14ac:dyDescent="0.25">
      <c r="C53" s="45" t="s">
        <v>51</v>
      </c>
      <c r="D53" s="42"/>
      <c r="E53" s="12">
        <v>4410457</v>
      </c>
      <c r="F53" s="17">
        <v>3738581</v>
      </c>
    </row>
    <row r="54" spans="3:8" ht="15.75" thickBot="1" x14ac:dyDescent="0.3">
      <c r="C54" s="38" t="s">
        <v>52</v>
      </c>
      <c r="D54" s="43"/>
      <c r="E54" s="24">
        <v>4613977</v>
      </c>
      <c r="F54" s="13">
        <v>5417330</v>
      </c>
    </row>
    <row r="55" spans="3:8" x14ac:dyDescent="0.25">
      <c r="C55" s="44" t="s">
        <v>53</v>
      </c>
      <c r="D55" s="42"/>
      <c r="E55" s="12">
        <v>9918682</v>
      </c>
      <c r="F55" s="17">
        <v>10083707</v>
      </c>
      <c r="G55" s="21">
        <f>SUM(E50:E54)-E55</f>
        <v>0</v>
      </c>
      <c r="H55" s="21">
        <f>SUM(F50:F54)-F55</f>
        <v>0</v>
      </c>
    </row>
    <row r="56" spans="3:8" x14ac:dyDescent="0.25">
      <c r="C56" s="45"/>
      <c r="D56" s="42"/>
      <c r="E56" s="44"/>
      <c r="F56" s="45"/>
    </row>
    <row r="57" spans="3:8" ht="15.75" thickBot="1" x14ac:dyDescent="0.3">
      <c r="C57" s="38" t="s">
        <v>154</v>
      </c>
      <c r="D57" s="43"/>
      <c r="E57" s="24">
        <v>-51790</v>
      </c>
      <c r="F57" s="13">
        <v>-89282</v>
      </c>
    </row>
    <row r="58" spans="3:8" ht="15.75" thickBot="1" x14ac:dyDescent="0.3">
      <c r="C58" s="37" t="s">
        <v>54</v>
      </c>
      <c r="D58" s="43"/>
      <c r="E58" s="24">
        <v>9866892</v>
      </c>
      <c r="F58" s="13">
        <v>9994425</v>
      </c>
      <c r="G58" s="21">
        <f>SUM(E55:E57)-E58</f>
        <v>0</v>
      </c>
      <c r="H58" s="21">
        <f>SUM(F55:F57)-F58</f>
        <v>0</v>
      </c>
    </row>
    <row r="59" spans="3:8" x14ac:dyDescent="0.25">
      <c r="C59" s="44"/>
      <c r="D59" s="42"/>
      <c r="E59" s="44"/>
      <c r="F59" s="45"/>
    </row>
    <row r="60" spans="3:8" x14ac:dyDescent="0.25">
      <c r="C60" s="44" t="s">
        <v>55</v>
      </c>
      <c r="D60" s="42"/>
      <c r="E60" s="44"/>
      <c r="F60" s="45"/>
    </row>
    <row r="61" spans="3:8" x14ac:dyDescent="0.25">
      <c r="C61" s="45" t="s">
        <v>105</v>
      </c>
      <c r="D61" s="42">
        <v>21</v>
      </c>
      <c r="E61" s="12">
        <v>3923143</v>
      </c>
      <c r="F61" s="17">
        <v>3261347</v>
      </c>
    </row>
    <row r="62" spans="3:8" x14ac:dyDescent="0.25">
      <c r="C62" s="45" t="s">
        <v>56</v>
      </c>
      <c r="D62" s="42">
        <v>23</v>
      </c>
      <c r="E62" s="12">
        <v>278633</v>
      </c>
      <c r="F62" s="17">
        <v>330659</v>
      </c>
    </row>
    <row r="63" spans="3:8" x14ac:dyDescent="0.25">
      <c r="C63" s="45" t="s">
        <v>58</v>
      </c>
      <c r="D63" s="42">
        <v>22</v>
      </c>
      <c r="E63" s="12">
        <v>58098</v>
      </c>
      <c r="F63" s="17">
        <v>56412</v>
      </c>
    </row>
    <row r="64" spans="3:8" x14ac:dyDescent="0.25">
      <c r="C64" s="45" t="s">
        <v>59</v>
      </c>
      <c r="D64" s="42">
        <v>24</v>
      </c>
      <c r="E64" s="12">
        <v>16478</v>
      </c>
      <c r="F64" s="17">
        <v>15915</v>
      </c>
    </row>
    <row r="65" spans="3:8" x14ac:dyDescent="0.25">
      <c r="C65" s="45" t="s">
        <v>60</v>
      </c>
      <c r="D65" s="42">
        <v>24</v>
      </c>
      <c r="E65" s="12">
        <v>36988</v>
      </c>
      <c r="F65" s="17">
        <v>39448</v>
      </c>
    </row>
    <row r="66" spans="3:8" ht="15.75" thickBot="1" x14ac:dyDescent="0.3">
      <c r="C66" s="38" t="s">
        <v>57</v>
      </c>
      <c r="D66" s="43"/>
      <c r="E66" s="24">
        <v>972909</v>
      </c>
      <c r="F66" s="13">
        <v>703200</v>
      </c>
    </row>
    <row r="67" spans="3:8" ht="15.75" thickBot="1" x14ac:dyDescent="0.3">
      <c r="C67" s="45"/>
      <c r="D67" s="42"/>
      <c r="E67" s="12">
        <v>5286249</v>
      </c>
      <c r="F67" s="17">
        <v>4406981</v>
      </c>
      <c r="G67" s="21">
        <f>SUM(E61:E66)-E67</f>
        <v>0</v>
      </c>
      <c r="H67" s="21">
        <f>SUM(F61:F66)-F67</f>
        <v>0</v>
      </c>
    </row>
    <row r="68" spans="3:8" x14ac:dyDescent="0.25">
      <c r="C68" s="18"/>
      <c r="D68" s="11"/>
      <c r="E68" s="8"/>
      <c r="F68" s="18"/>
    </row>
    <row r="69" spans="3:8" x14ac:dyDescent="0.25">
      <c r="C69" s="44" t="s">
        <v>61</v>
      </c>
      <c r="D69" s="42"/>
      <c r="E69" s="44"/>
      <c r="F69" s="45"/>
    </row>
    <row r="70" spans="3:8" x14ac:dyDescent="0.25">
      <c r="C70" s="45" t="s">
        <v>105</v>
      </c>
      <c r="D70" s="42">
        <v>21</v>
      </c>
      <c r="E70" s="12">
        <v>378540</v>
      </c>
      <c r="F70" s="17">
        <v>484980</v>
      </c>
    </row>
    <row r="71" spans="3:8" x14ac:dyDescent="0.25">
      <c r="C71" s="45" t="s">
        <v>56</v>
      </c>
      <c r="D71" s="42">
        <v>23</v>
      </c>
      <c r="E71" s="12">
        <v>53189</v>
      </c>
      <c r="F71" s="17">
        <v>24511</v>
      </c>
    </row>
    <row r="72" spans="3:8" x14ac:dyDescent="0.25">
      <c r="C72" s="45" t="s">
        <v>62</v>
      </c>
      <c r="D72" s="42"/>
      <c r="E72" s="12">
        <v>27307</v>
      </c>
      <c r="F72" s="17">
        <v>6882</v>
      </c>
    </row>
    <row r="73" spans="3:8" x14ac:dyDescent="0.25">
      <c r="C73" s="45" t="s">
        <v>63</v>
      </c>
      <c r="D73" s="42">
        <v>24</v>
      </c>
      <c r="E73" s="12">
        <v>711710</v>
      </c>
      <c r="F73" s="17">
        <v>556125</v>
      </c>
    </row>
    <row r="74" spans="3:8" x14ac:dyDescent="0.25">
      <c r="C74" s="45" t="s">
        <v>64</v>
      </c>
      <c r="D74" s="42">
        <v>25</v>
      </c>
      <c r="E74" s="12">
        <v>178947</v>
      </c>
      <c r="F74" s="17">
        <v>136700</v>
      </c>
    </row>
    <row r="75" spans="3:8" x14ac:dyDescent="0.25">
      <c r="C75" s="45" t="s">
        <v>58</v>
      </c>
      <c r="D75" s="42">
        <v>22</v>
      </c>
      <c r="E75" s="12">
        <v>19350</v>
      </c>
      <c r="F75" s="17">
        <v>18009</v>
      </c>
    </row>
    <row r="76" spans="3:8" x14ac:dyDescent="0.25">
      <c r="C76" s="45" t="s">
        <v>65</v>
      </c>
      <c r="D76" s="42">
        <v>24</v>
      </c>
      <c r="E76" s="12">
        <v>440834</v>
      </c>
      <c r="F76" s="17">
        <v>69231</v>
      </c>
    </row>
    <row r="77" spans="3:8" ht="15.75" thickBot="1" x14ac:dyDescent="0.3">
      <c r="C77" s="45" t="s">
        <v>66</v>
      </c>
      <c r="D77" s="42">
        <v>24</v>
      </c>
      <c r="E77" s="12">
        <v>116301</v>
      </c>
      <c r="F77" s="17">
        <v>134444</v>
      </c>
    </row>
    <row r="78" spans="3:8" ht="15.75" thickBot="1" x14ac:dyDescent="0.3">
      <c r="C78" s="3"/>
      <c r="D78" s="25"/>
      <c r="E78" s="19">
        <v>1926178</v>
      </c>
      <c r="F78" s="20">
        <v>1430882</v>
      </c>
      <c r="G78" s="21">
        <f>SUM(E70:E77)-E78</f>
        <v>0</v>
      </c>
      <c r="H78" s="21">
        <f>SUM(F70:F77)-F78</f>
        <v>0</v>
      </c>
    </row>
    <row r="79" spans="3:8" ht="15.75" thickBot="1" x14ac:dyDescent="0.3">
      <c r="C79" s="37" t="s">
        <v>67</v>
      </c>
      <c r="D79" s="43"/>
      <c r="E79" s="24">
        <v>7212427</v>
      </c>
      <c r="F79" s="13">
        <v>5837863</v>
      </c>
      <c r="G79" s="21">
        <f>E78+E67-E79</f>
        <v>0</v>
      </c>
      <c r="H79" s="21">
        <f>F78+F67-F79</f>
        <v>0</v>
      </c>
    </row>
    <row r="80" spans="3:8" ht="15.75" thickBot="1" x14ac:dyDescent="0.3">
      <c r="C80" s="4" t="s">
        <v>68</v>
      </c>
      <c r="D80" s="5"/>
      <c r="E80" s="14">
        <v>17079319</v>
      </c>
      <c r="F80" s="15">
        <v>15832288</v>
      </c>
      <c r="G80" s="21">
        <f>E79+E58-E80</f>
        <v>0</v>
      </c>
      <c r="H80" s="21">
        <f>F79+F58-F80</f>
        <v>0</v>
      </c>
    </row>
    <row r="81" spans="3:6" ht="15.75" thickTop="1" x14ac:dyDescent="0.25">
      <c r="C81" s="44"/>
      <c r="D81" s="42"/>
      <c r="E81" s="44"/>
      <c r="F81" s="45"/>
    </row>
    <row r="82" spans="3:6" ht="15.75" thickBot="1" x14ac:dyDescent="0.3">
      <c r="C82" s="37" t="s">
        <v>167</v>
      </c>
      <c r="D82" s="43"/>
      <c r="E82" s="37">
        <v>14.615</v>
      </c>
      <c r="F82" s="38">
        <v>14.923</v>
      </c>
    </row>
    <row r="84" spans="3:6" x14ac:dyDescent="0.25">
      <c r="E84" s="22">
        <f>E80-E40</f>
        <v>0</v>
      </c>
      <c r="F84" s="22">
        <f>F80-F40</f>
        <v>0</v>
      </c>
    </row>
  </sheetData>
  <mergeCells count="4">
    <mergeCell ref="C5:C7"/>
    <mergeCell ref="D5:D7"/>
    <mergeCell ref="C43:C46"/>
    <mergeCell ref="D43:D46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M84"/>
  <sheetViews>
    <sheetView zoomScale="80" zoomScaleNormal="80" workbookViewId="0">
      <selection activeCell="J83" sqref="J83"/>
    </sheetView>
  </sheetViews>
  <sheetFormatPr defaultRowHeight="15" x14ac:dyDescent="0.25"/>
  <cols>
    <col min="4" max="4" width="38.28515625" customWidth="1"/>
    <col min="6" max="7" width="16.28515625" customWidth="1"/>
    <col min="8" max="9" width="16.28515625" style="22" customWidth="1"/>
    <col min="10" max="10" width="13.85546875" style="22" bestFit="1" customWidth="1"/>
    <col min="11" max="13" width="9.140625" style="22"/>
  </cols>
  <sheetData>
    <row r="2" spans="4:11" x14ac:dyDescent="0.25">
      <c r="D2" s="36" t="s">
        <v>119</v>
      </c>
    </row>
    <row r="5" spans="4:11" ht="15.75" customHeight="1" x14ac:dyDescent="0.25">
      <c r="D5" s="94"/>
      <c r="E5" s="92"/>
      <c r="F5" s="92" t="s">
        <v>168</v>
      </c>
      <c r="G5" s="92"/>
      <c r="H5" s="92" t="s">
        <v>169</v>
      </c>
      <c r="I5" s="92"/>
      <c r="J5" s="52"/>
      <c r="K5" s="52"/>
    </row>
    <row r="6" spans="4:11" ht="15.75" customHeight="1" thickBot="1" x14ac:dyDescent="0.3">
      <c r="D6" s="94"/>
      <c r="E6" s="92"/>
      <c r="F6" s="93"/>
      <c r="G6" s="93"/>
      <c r="H6" s="93" t="s">
        <v>170</v>
      </c>
      <c r="I6" s="93"/>
      <c r="J6" s="52"/>
      <c r="K6" s="52"/>
    </row>
    <row r="7" spans="4:11" x14ac:dyDescent="0.25">
      <c r="D7" s="90" t="s">
        <v>0</v>
      </c>
      <c r="E7" s="92" t="s">
        <v>1</v>
      </c>
      <c r="F7" s="55">
        <v>2022</v>
      </c>
      <c r="G7" s="57">
        <v>2021</v>
      </c>
      <c r="H7" s="55">
        <v>2022</v>
      </c>
      <c r="I7" s="56">
        <v>2021</v>
      </c>
      <c r="J7" s="52"/>
      <c r="K7" s="52"/>
    </row>
    <row r="8" spans="4:11" ht="22.5" x14ac:dyDescent="0.25">
      <c r="D8" s="90"/>
      <c r="E8" s="92"/>
      <c r="F8" s="55" t="s">
        <v>131</v>
      </c>
      <c r="G8" s="56" t="s">
        <v>145</v>
      </c>
      <c r="H8" s="55" t="s">
        <v>131</v>
      </c>
      <c r="I8" s="56" t="s">
        <v>131</v>
      </c>
      <c r="J8" s="52"/>
      <c r="K8" s="52"/>
    </row>
    <row r="9" spans="4:11" ht="15.75" thickBot="1" x14ac:dyDescent="0.3">
      <c r="D9" s="91"/>
      <c r="E9" s="93"/>
      <c r="F9" s="1"/>
      <c r="G9" s="1"/>
      <c r="H9" s="1"/>
      <c r="I9" s="58" t="s">
        <v>132</v>
      </c>
      <c r="J9" s="52"/>
      <c r="K9" s="52"/>
    </row>
    <row r="10" spans="4:11" x14ac:dyDescent="0.25">
      <c r="D10" s="53"/>
      <c r="E10" s="54"/>
      <c r="F10" s="59"/>
      <c r="G10" s="60"/>
      <c r="H10" s="59"/>
      <c r="I10" s="60"/>
      <c r="J10" s="52"/>
      <c r="K10" s="52"/>
    </row>
    <row r="11" spans="4:11" x14ac:dyDescent="0.25">
      <c r="D11" s="59" t="s">
        <v>146</v>
      </c>
      <c r="E11" s="54"/>
      <c r="F11" s="59"/>
      <c r="G11" s="60"/>
      <c r="H11" s="59"/>
      <c r="I11" s="60"/>
      <c r="J11" s="52"/>
      <c r="K11" s="52"/>
    </row>
    <row r="12" spans="4:11" x14ac:dyDescent="0.25">
      <c r="D12" s="59" t="s">
        <v>3</v>
      </c>
      <c r="E12" s="54"/>
      <c r="F12" s="59"/>
      <c r="G12" s="60"/>
      <c r="H12" s="59"/>
      <c r="I12" s="60"/>
    </row>
    <row r="13" spans="4:11" x14ac:dyDescent="0.25">
      <c r="D13" s="60" t="s">
        <v>147</v>
      </c>
      <c r="E13" s="61">
        <v>7</v>
      </c>
      <c r="F13" s="62">
        <v>2133670</v>
      </c>
      <c r="G13" s="63">
        <v>1668519</v>
      </c>
      <c r="H13" s="62">
        <v>6775524</v>
      </c>
      <c r="I13" s="63">
        <v>4597256</v>
      </c>
    </row>
    <row r="14" spans="4:11" x14ac:dyDescent="0.25">
      <c r="D14" s="60" t="s">
        <v>4</v>
      </c>
      <c r="E14" s="61">
        <v>8</v>
      </c>
      <c r="F14" s="62">
        <v>232263</v>
      </c>
      <c r="G14" s="63">
        <v>170952</v>
      </c>
      <c r="H14" s="62">
        <v>778508</v>
      </c>
      <c r="I14" s="63">
        <v>464319</v>
      </c>
    </row>
    <row r="15" spans="4:11" x14ac:dyDescent="0.25">
      <c r="D15" s="60" t="s">
        <v>5</v>
      </c>
      <c r="E15" s="61">
        <v>14</v>
      </c>
      <c r="F15" s="62">
        <v>37683</v>
      </c>
      <c r="G15" s="63">
        <v>34874</v>
      </c>
      <c r="H15" s="62">
        <v>91863</v>
      </c>
      <c r="I15" s="63">
        <v>69805</v>
      </c>
    </row>
    <row r="16" spans="4:11" x14ac:dyDescent="0.25">
      <c r="D16" s="60" t="s">
        <v>148</v>
      </c>
      <c r="E16" s="61"/>
      <c r="F16" s="59" t="s">
        <v>108</v>
      </c>
      <c r="G16" s="63">
        <v>17161</v>
      </c>
      <c r="H16" s="59" t="s">
        <v>108</v>
      </c>
      <c r="I16" s="63">
        <v>19835</v>
      </c>
    </row>
    <row r="17" spans="4:13" ht="15.75" thickBot="1" x14ac:dyDescent="0.3">
      <c r="D17" s="60" t="s">
        <v>6</v>
      </c>
      <c r="E17" s="61"/>
      <c r="F17" s="62">
        <v>4251</v>
      </c>
      <c r="G17" s="60" t="s">
        <v>108</v>
      </c>
      <c r="H17" s="62">
        <v>14296</v>
      </c>
      <c r="I17" s="63">
        <v>11942</v>
      </c>
    </row>
    <row r="18" spans="4:13" ht="15.75" thickBot="1" x14ac:dyDescent="0.3">
      <c r="D18" s="64" t="s">
        <v>7</v>
      </c>
      <c r="E18" s="65"/>
      <c r="F18" s="66">
        <v>2407867</v>
      </c>
      <c r="G18" s="67">
        <v>1891506</v>
      </c>
      <c r="H18" s="66">
        <v>7660191</v>
      </c>
      <c r="I18" s="67">
        <v>5163157</v>
      </c>
      <c r="J18" s="22">
        <f>SUM(F13:F17)-F18</f>
        <v>0</v>
      </c>
      <c r="K18" s="22">
        <f t="shared" ref="K18:M18" si="0">SUM(G13:G17)-G18</f>
        <v>0</v>
      </c>
      <c r="L18" s="22">
        <f t="shared" si="0"/>
        <v>0</v>
      </c>
      <c r="M18" s="22">
        <f t="shared" si="0"/>
        <v>0</v>
      </c>
    </row>
    <row r="19" spans="4:13" x14ac:dyDescent="0.25">
      <c r="D19" s="59" t="s">
        <v>2</v>
      </c>
      <c r="E19" s="54"/>
      <c r="F19" s="59"/>
      <c r="G19" s="60"/>
      <c r="H19" s="59"/>
      <c r="I19" s="60"/>
    </row>
    <row r="20" spans="4:13" x14ac:dyDescent="0.25">
      <c r="D20" s="59" t="s">
        <v>8</v>
      </c>
      <c r="E20" s="61"/>
      <c r="F20" s="59"/>
      <c r="G20" s="60"/>
      <c r="H20" s="59"/>
      <c r="I20" s="60"/>
    </row>
    <row r="21" spans="4:13" ht="22.5" x14ac:dyDescent="0.25">
      <c r="D21" s="60" t="s">
        <v>9</v>
      </c>
      <c r="E21" s="61">
        <v>9</v>
      </c>
      <c r="F21" s="62">
        <v>-1132804</v>
      </c>
      <c r="G21" s="63">
        <v>-950156</v>
      </c>
      <c r="H21" s="62">
        <v>-3950762</v>
      </c>
      <c r="I21" s="63">
        <v>-2588319</v>
      </c>
    </row>
    <row r="22" spans="4:13" x14ac:dyDescent="0.25">
      <c r="D22" s="60" t="s">
        <v>10</v>
      </c>
      <c r="E22" s="61">
        <v>10</v>
      </c>
      <c r="F22" s="62">
        <v>-336630</v>
      </c>
      <c r="G22" s="63">
        <v>-180966</v>
      </c>
      <c r="H22" s="62">
        <v>-826384</v>
      </c>
      <c r="I22" s="63">
        <v>-510532</v>
      </c>
    </row>
    <row r="23" spans="4:13" x14ac:dyDescent="0.25">
      <c r="D23" s="60" t="s">
        <v>11</v>
      </c>
      <c r="E23" s="61">
        <v>11</v>
      </c>
      <c r="F23" s="62">
        <v>-189675</v>
      </c>
      <c r="G23" s="63">
        <v>-119014</v>
      </c>
      <c r="H23" s="62">
        <v>-508309</v>
      </c>
      <c r="I23" s="63">
        <v>-317606</v>
      </c>
    </row>
    <row r="24" spans="4:13" x14ac:dyDescent="0.25">
      <c r="D24" s="60" t="s">
        <v>12</v>
      </c>
      <c r="E24" s="61"/>
      <c r="F24" s="62">
        <v>-111309</v>
      </c>
      <c r="G24" s="63">
        <v>-132865</v>
      </c>
      <c r="H24" s="62">
        <v>-374835</v>
      </c>
      <c r="I24" s="63">
        <v>-390848</v>
      </c>
    </row>
    <row r="25" spans="4:13" x14ac:dyDescent="0.25">
      <c r="D25" s="60" t="s">
        <v>13</v>
      </c>
      <c r="E25" s="61">
        <v>12</v>
      </c>
      <c r="F25" s="62">
        <v>-46816</v>
      </c>
      <c r="G25" s="63">
        <v>-43346</v>
      </c>
      <c r="H25" s="62">
        <v>-144630</v>
      </c>
      <c r="I25" s="63">
        <v>-132491</v>
      </c>
    </row>
    <row r="26" spans="4:13" x14ac:dyDescent="0.25">
      <c r="D26" s="60" t="s">
        <v>14</v>
      </c>
      <c r="E26" s="61">
        <v>13</v>
      </c>
      <c r="F26" s="62">
        <v>-36157</v>
      </c>
      <c r="G26" s="63">
        <v>-30373</v>
      </c>
      <c r="H26" s="62">
        <v>-103664</v>
      </c>
      <c r="I26" s="63">
        <v>-88069</v>
      </c>
    </row>
    <row r="27" spans="4:13" ht="45" x14ac:dyDescent="0.25">
      <c r="D27" s="60" t="s">
        <v>171</v>
      </c>
      <c r="E27" s="61"/>
      <c r="F27" s="59">
        <v>-401</v>
      </c>
      <c r="G27" s="63">
        <v>-3517</v>
      </c>
      <c r="H27" s="59">
        <v>229</v>
      </c>
      <c r="I27" s="63">
        <v>-7291</v>
      </c>
    </row>
    <row r="28" spans="4:13" x14ac:dyDescent="0.25">
      <c r="D28" s="60" t="s">
        <v>102</v>
      </c>
      <c r="E28" s="61"/>
      <c r="F28" s="59" t="s">
        <v>108</v>
      </c>
      <c r="G28" s="63">
        <v>-59283</v>
      </c>
      <c r="H28" s="59" t="s">
        <v>108</v>
      </c>
      <c r="I28" s="63">
        <v>-79083</v>
      </c>
    </row>
    <row r="29" spans="4:13" x14ac:dyDescent="0.25">
      <c r="D29" s="60" t="s">
        <v>15</v>
      </c>
      <c r="E29" s="61">
        <v>14</v>
      </c>
      <c r="F29" s="62">
        <v>-71522</v>
      </c>
      <c r="G29" s="63">
        <v>-61638</v>
      </c>
      <c r="H29" s="62">
        <v>-227621</v>
      </c>
      <c r="I29" s="63">
        <v>-185203</v>
      </c>
    </row>
    <row r="30" spans="4:13" x14ac:dyDescent="0.25">
      <c r="D30" s="60" t="s">
        <v>172</v>
      </c>
      <c r="E30" s="61">
        <v>2</v>
      </c>
      <c r="F30" s="62">
        <v>38782</v>
      </c>
      <c r="G30" s="60">
        <v>-977</v>
      </c>
      <c r="H30" s="62">
        <v>-1407</v>
      </c>
      <c r="I30" s="63">
        <v>2628</v>
      </c>
    </row>
    <row r="31" spans="4:13" x14ac:dyDescent="0.25">
      <c r="D31" s="60" t="s">
        <v>149</v>
      </c>
      <c r="E31" s="61"/>
      <c r="F31" s="59" t="s">
        <v>108</v>
      </c>
      <c r="G31" s="63">
        <v>-1472</v>
      </c>
      <c r="H31" s="59" t="s">
        <v>108</v>
      </c>
      <c r="I31" s="63">
        <v>-2823</v>
      </c>
    </row>
    <row r="32" spans="4:13" ht="15.75" thickBot="1" x14ac:dyDescent="0.3">
      <c r="D32" s="60" t="s">
        <v>16</v>
      </c>
      <c r="E32" s="61">
        <v>28</v>
      </c>
      <c r="F32" s="62">
        <v>-43414</v>
      </c>
      <c r="G32" s="63">
        <v>-3762</v>
      </c>
      <c r="H32" s="62">
        <v>-57518</v>
      </c>
      <c r="I32" s="63">
        <v>-8806</v>
      </c>
    </row>
    <row r="33" spans="4:13" ht="15.75" thickBot="1" x14ac:dyDescent="0.3">
      <c r="D33" s="64" t="s">
        <v>17</v>
      </c>
      <c r="E33" s="65"/>
      <c r="F33" s="66">
        <v>-1929946</v>
      </c>
      <c r="G33" s="67">
        <v>-1587369</v>
      </c>
      <c r="H33" s="66">
        <v>-6194901</v>
      </c>
      <c r="I33" s="67">
        <v>-4308443</v>
      </c>
      <c r="J33" s="22">
        <f>SUM(F21:F32)-F33</f>
        <v>0</v>
      </c>
      <c r="K33" s="22">
        <f t="shared" ref="K33:M33" si="1">SUM(G21:G32)-G33</f>
        <v>0</v>
      </c>
      <c r="L33" s="22">
        <f t="shared" si="1"/>
        <v>0</v>
      </c>
      <c r="M33" s="22">
        <f t="shared" si="1"/>
        <v>0</v>
      </c>
    </row>
    <row r="34" spans="4:13" x14ac:dyDescent="0.25">
      <c r="D34" s="59" t="s">
        <v>109</v>
      </c>
      <c r="E34" s="61"/>
      <c r="F34" s="62">
        <v>477921</v>
      </c>
      <c r="G34" s="63">
        <v>304137</v>
      </c>
      <c r="H34" s="62">
        <v>1465290</v>
      </c>
      <c r="I34" s="63">
        <v>854714</v>
      </c>
      <c r="J34" s="22">
        <f>F33+F18-F34</f>
        <v>0</v>
      </c>
      <c r="K34" s="22">
        <f t="shared" ref="K34:M34" si="2">G33+G18-G34</f>
        <v>0</v>
      </c>
      <c r="L34" s="22">
        <f t="shared" si="2"/>
        <v>0</v>
      </c>
      <c r="M34" s="22">
        <f t="shared" si="2"/>
        <v>0</v>
      </c>
    </row>
    <row r="35" spans="4:13" x14ac:dyDescent="0.25">
      <c r="D35" s="60" t="s">
        <v>2</v>
      </c>
      <c r="E35" s="61"/>
      <c r="F35" s="59"/>
      <c r="G35" s="60"/>
      <c r="H35" s="59"/>
      <c r="I35" s="60"/>
    </row>
    <row r="36" spans="4:13" ht="15.75" thickBot="1" x14ac:dyDescent="0.3">
      <c r="D36" s="68" t="s">
        <v>103</v>
      </c>
      <c r="E36" s="69">
        <v>15</v>
      </c>
      <c r="F36" s="70">
        <v>-91593</v>
      </c>
      <c r="G36" s="71">
        <v>-63309</v>
      </c>
      <c r="H36" s="70">
        <v>-303264</v>
      </c>
      <c r="I36" s="71">
        <v>-192073</v>
      </c>
    </row>
    <row r="37" spans="4:13" ht="22.5" x14ac:dyDescent="0.25">
      <c r="D37" s="59" t="s">
        <v>133</v>
      </c>
      <c r="E37" s="61"/>
      <c r="F37" s="62">
        <v>386328</v>
      </c>
      <c r="G37" s="63">
        <v>240828</v>
      </c>
      <c r="H37" s="62">
        <v>1162026</v>
      </c>
      <c r="I37" s="63">
        <v>662641</v>
      </c>
      <c r="J37" s="22">
        <f>SUM(F34:F36)-F37</f>
        <v>0</v>
      </c>
      <c r="K37" s="22">
        <f t="shared" ref="K37:M37" si="3">SUM(G34:G36)-G37</f>
        <v>0</v>
      </c>
      <c r="L37" s="22">
        <f t="shared" si="3"/>
        <v>0</v>
      </c>
      <c r="M37" s="22">
        <f t="shared" si="3"/>
        <v>0</v>
      </c>
    </row>
    <row r="38" spans="4:13" x14ac:dyDescent="0.25">
      <c r="D38" s="60" t="s">
        <v>2</v>
      </c>
      <c r="E38" s="61"/>
      <c r="F38" s="59"/>
      <c r="G38" s="60"/>
      <c r="H38" s="59"/>
      <c r="I38" s="60"/>
    </row>
    <row r="39" spans="4:13" ht="28.5" customHeight="1" x14ac:dyDescent="0.25">
      <c r="D39" s="59" t="s">
        <v>113</v>
      </c>
      <c r="E39" s="54"/>
      <c r="F39" s="59"/>
      <c r="G39" s="60"/>
      <c r="H39" s="59"/>
      <c r="I39" s="60"/>
    </row>
    <row r="40" spans="4:13" ht="23.25" thickBot="1" x14ac:dyDescent="0.3">
      <c r="D40" s="68" t="s">
        <v>134</v>
      </c>
      <c r="E40" s="69">
        <v>4</v>
      </c>
      <c r="F40" s="72" t="s">
        <v>108</v>
      </c>
      <c r="G40" s="71">
        <v>85412</v>
      </c>
      <c r="H40" s="72" t="s">
        <v>108</v>
      </c>
      <c r="I40" s="71">
        <v>340157</v>
      </c>
    </row>
    <row r="41" spans="4:13" ht="15.75" thickBot="1" x14ac:dyDescent="0.3">
      <c r="D41" s="73" t="s">
        <v>135</v>
      </c>
      <c r="E41" s="74"/>
      <c r="F41" s="75">
        <v>386328</v>
      </c>
      <c r="G41" s="76">
        <v>326240</v>
      </c>
      <c r="H41" s="75">
        <v>1162026</v>
      </c>
      <c r="I41" s="76">
        <v>1002798</v>
      </c>
      <c r="J41" s="22">
        <f>SUM(F37:F40)-F41</f>
        <v>0</v>
      </c>
      <c r="K41" s="22">
        <f t="shared" ref="K41:M41" si="4">SUM(G37:G40)-G41</f>
        <v>0</v>
      </c>
      <c r="L41" s="22">
        <f t="shared" si="4"/>
        <v>0</v>
      </c>
      <c r="M41" s="22">
        <f t="shared" si="4"/>
        <v>0</v>
      </c>
    </row>
    <row r="42" spans="4:13" ht="15.75" thickTop="1" x14ac:dyDescent="0.25">
      <c r="D42" s="34"/>
      <c r="E42" s="33"/>
      <c r="F42" s="34"/>
      <c r="G42" s="35"/>
      <c r="H42" s="34"/>
      <c r="I42" s="35"/>
    </row>
    <row r="43" spans="4:13" x14ac:dyDescent="0.25">
      <c r="F43" s="22"/>
      <c r="G43" s="22"/>
    </row>
    <row r="45" spans="4:13" x14ac:dyDescent="0.25">
      <c r="D45" s="94"/>
      <c r="E45" s="92"/>
      <c r="F45" s="92" t="s">
        <v>168</v>
      </c>
      <c r="G45" s="92"/>
      <c r="H45" s="92" t="s">
        <v>169</v>
      </c>
      <c r="I45" s="92"/>
      <c r="J45" s="52"/>
    </row>
    <row r="46" spans="4:13" ht="15.75" customHeight="1" thickBot="1" x14ac:dyDescent="0.3">
      <c r="D46" s="94"/>
      <c r="E46" s="92"/>
      <c r="F46" s="93"/>
      <c r="G46" s="93"/>
      <c r="H46" s="93" t="s">
        <v>170</v>
      </c>
      <c r="I46" s="93"/>
      <c r="J46" s="52"/>
    </row>
    <row r="47" spans="4:13" x14ac:dyDescent="0.25">
      <c r="D47" s="90" t="s">
        <v>0</v>
      </c>
      <c r="E47" s="92" t="s">
        <v>1</v>
      </c>
      <c r="F47" s="55">
        <v>2022</v>
      </c>
      <c r="G47" s="57">
        <v>2021</v>
      </c>
      <c r="H47" s="55">
        <v>2022</v>
      </c>
      <c r="I47" s="56">
        <v>2021</v>
      </c>
      <c r="J47" s="52"/>
    </row>
    <row r="48" spans="4:13" ht="22.5" x14ac:dyDescent="0.25">
      <c r="D48" s="90"/>
      <c r="E48" s="92"/>
      <c r="F48" s="55" t="s">
        <v>131</v>
      </c>
      <c r="G48" s="56" t="s">
        <v>145</v>
      </c>
      <c r="H48" s="55" t="s">
        <v>131</v>
      </c>
      <c r="I48" s="56" t="s">
        <v>131</v>
      </c>
      <c r="J48" s="52"/>
    </row>
    <row r="49" spans="4:13" ht="15.75" thickBot="1" x14ac:dyDescent="0.3">
      <c r="D49" s="91"/>
      <c r="E49" s="93"/>
      <c r="F49" s="1"/>
      <c r="G49" s="1"/>
      <c r="H49" s="1"/>
      <c r="I49" s="58" t="s">
        <v>132</v>
      </c>
      <c r="J49" s="52"/>
    </row>
    <row r="50" spans="4:13" x14ac:dyDescent="0.25">
      <c r="D50" s="59" t="s">
        <v>2</v>
      </c>
      <c r="E50" s="54"/>
      <c r="F50" s="60"/>
      <c r="G50" s="60"/>
      <c r="H50" s="60"/>
      <c r="I50" s="60"/>
    </row>
    <row r="51" spans="4:13" x14ac:dyDescent="0.25">
      <c r="D51" s="59" t="s">
        <v>115</v>
      </c>
      <c r="E51" s="54"/>
      <c r="F51" s="60"/>
      <c r="G51" s="60"/>
      <c r="H51" s="60"/>
      <c r="I51" s="60"/>
    </row>
    <row r="52" spans="4:13" ht="22.5" x14ac:dyDescent="0.25">
      <c r="D52" s="53" t="s">
        <v>116</v>
      </c>
      <c r="E52" s="60"/>
      <c r="F52" s="60"/>
      <c r="G52" s="60"/>
      <c r="H52" s="60"/>
      <c r="I52" s="60"/>
    </row>
    <row r="53" spans="4:13" x14ac:dyDescent="0.25">
      <c r="D53" s="60" t="s">
        <v>19</v>
      </c>
      <c r="E53" s="61">
        <v>24</v>
      </c>
      <c r="F53" s="62">
        <v>3572</v>
      </c>
      <c r="G53" s="60">
        <v>-370</v>
      </c>
      <c r="H53" s="62">
        <v>-33548</v>
      </c>
      <c r="I53" s="60">
        <v>-953</v>
      </c>
    </row>
    <row r="54" spans="4:13" ht="22.5" x14ac:dyDescent="0.25">
      <c r="D54" s="60" t="s">
        <v>20</v>
      </c>
      <c r="E54" s="61"/>
      <c r="F54" s="62">
        <v>80878</v>
      </c>
      <c r="G54" s="63">
        <v>-34256</v>
      </c>
      <c r="H54" s="62">
        <v>723576</v>
      </c>
      <c r="I54" s="63">
        <v>74855</v>
      </c>
    </row>
    <row r="55" spans="4:13" ht="15.75" thickBot="1" x14ac:dyDescent="0.3">
      <c r="D55" s="68" t="s">
        <v>21</v>
      </c>
      <c r="E55" s="69"/>
      <c r="F55" s="70">
        <v>-7343</v>
      </c>
      <c r="G55" s="71">
        <v>2345</v>
      </c>
      <c r="H55" s="70">
        <v>-51036</v>
      </c>
      <c r="I55" s="71">
        <v>-4876</v>
      </c>
    </row>
    <row r="56" spans="4:13" ht="34.5" thickBot="1" x14ac:dyDescent="0.3">
      <c r="D56" s="72" t="s">
        <v>173</v>
      </c>
      <c r="E56" s="69"/>
      <c r="F56" s="70">
        <v>77107</v>
      </c>
      <c r="G56" s="71">
        <v>-32281</v>
      </c>
      <c r="H56" s="70">
        <v>638992</v>
      </c>
      <c r="I56" s="71">
        <v>69026</v>
      </c>
      <c r="J56" s="22">
        <f>SUM(F53:F55)-F56</f>
        <v>0</v>
      </c>
      <c r="K56" s="22">
        <f t="shared" ref="K56:M56" si="5">SUM(G53:G55)-G56</f>
        <v>0</v>
      </c>
      <c r="L56" s="22">
        <f t="shared" si="5"/>
        <v>0</v>
      </c>
      <c r="M56" s="22">
        <f t="shared" si="5"/>
        <v>0</v>
      </c>
    </row>
    <row r="57" spans="4:13" x14ac:dyDescent="0.25">
      <c r="D57" s="53" t="s">
        <v>2</v>
      </c>
      <c r="E57" s="61"/>
      <c r="F57" s="59"/>
      <c r="G57" s="60"/>
      <c r="H57" s="59"/>
      <c r="I57" s="60"/>
    </row>
    <row r="58" spans="4:13" ht="22.5" x14ac:dyDescent="0.25">
      <c r="D58" s="53" t="s">
        <v>174</v>
      </c>
      <c r="E58" s="60"/>
      <c r="F58" s="60"/>
      <c r="G58" s="60"/>
      <c r="H58" s="59"/>
      <c r="I58" s="60"/>
    </row>
    <row r="59" spans="4:13" ht="22.5" x14ac:dyDescent="0.25">
      <c r="D59" s="60" t="s">
        <v>175</v>
      </c>
      <c r="E59" s="61"/>
      <c r="F59" s="59" t="s">
        <v>108</v>
      </c>
      <c r="G59" s="60">
        <v>-20</v>
      </c>
      <c r="H59" s="62">
        <v>1642</v>
      </c>
      <c r="I59" s="60">
        <v>-1</v>
      </c>
    </row>
    <row r="60" spans="4:13" ht="23.25" thickBot="1" x14ac:dyDescent="0.3">
      <c r="D60" s="60" t="s">
        <v>150</v>
      </c>
      <c r="E60" s="61"/>
      <c r="F60" s="59">
        <v>-17</v>
      </c>
      <c r="G60" s="60" t="s">
        <v>108</v>
      </c>
      <c r="H60" s="59">
        <v>99</v>
      </c>
      <c r="I60" s="60">
        <v>118</v>
      </c>
    </row>
    <row r="61" spans="4:13" ht="34.5" thickBot="1" x14ac:dyDescent="0.3">
      <c r="D61" s="64" t="s">
        <v>176</v>
      </c>
      <c r="E61" s="77"/>
      <c r="F61" s="64">
        <v>-17</v>
      </c>
      <c r="G61" s="78">
        <v>-20</v>
      </c>
      <c r="H61" s="66">
        <v>1741</v>
      </c>
      <c r="I61" s="78">
        <v>117</v>
      </c>
      <c r="J61" s="22">
        <f>SUM(F59:F60)-F61</f>
        <v>0</v>
      </c>
      <c r="K61" s="22">
        <f t="shared" ref="K61:M61" si="6">SUM(G59:G60)-G61</f>
        <v>0</v>
      </c>
      <c r="L61" s="22">
        <f t="shared" si="6"/>
        <v>0</v>
      </c>
      <c r="M61" s="22">
        <f t="shared" si="6"/>
        <v>0</v>
      </c>
    </row>
    <row r="62" spans="4:13" ht="23.25" thickBot="1" x14ac:dyDescent="0.3">
      <c r="D62" s="72" t="s">
        <v>177</v>
      </c>
      <c r="E62" s="69"/>
      <c r="F62" s="70">
        <v>77090</v>
      </c>
      <c r="G62" s="71">
        <v>-32301</v>
      </c>
      <c r="H62" s="70">
        <v>640733</v>
      </c>
      <c r="I62" s="71">
        <v>69143</v>
      </c>
      <c r="J62" s="22">
        <f>F61+F56-F62</f>
        <v>0</v>
      </c>
      <c r="K62" s="22">
        <f t="shared" ref="K62:M62" si="7">G61+G56-G62</f>
        <v>0</v>
      </c>
      <c r="L62" s="22">
        <f t="shared" si="7"/>
        <v>0</v>
      </c>
      <c r="M62" s="22">
        <f t="shared" si="7"/>
        <v>0</v>
      </c>
    </row>
    <row r="63" spans="4:13" ht="23.25" thickBot="1" x14ac:dyDescent="0.3">
      <c r="D63" s="73" t="s">
        <v>136</v>
      </c>
      <c r="E63" s="74"/>
      <c r="F63" s="75">
        <v>463418</v>
      </c>
      <c r="G63" s="76">
        <v>293939</v>
      </c>
      <c r="H63" s="75">
        <v>1802759</v>
      </c>
      <c r="I63" s="76">
        <v>1071941</v>
      </c>
      <c r="J63" s="22">
        <f>F62+F41-F63</f>
        <v>0</v>
      </c>
      <c r="K63" s="22">
        <f t="shared" ref="K63:M63" si="8">G62+G41-G63</f>
        <v>0</v>
      </c>
      <c r="L63" s="22">
        <f t="shared" si="8"/>
        <v>0</v>
      </c>
      <c r="M63" s="22">
        <f t="shared" si="8"/>
        <v>0</v>
      </c>
    </row>
    <row r="64" spans="4:13" ht="15.75" thickTop="1" x14ac:dyDescent="0.25">
      <c r="D64" s="79" t="s">
        <v>2</v>
      </c>
      <c r="E64" s="61"/>
      <c r="F64" s="59"/>
      <c r="G64" s="60"/>
      <c r="H64" s="59"/>
      <c r="I64" s="60"/>
    </row>
    <row r="65" spans="4:13" x14ac:dyDescent="0.25">
      <c r="D65" s="59" t="s">
        <v>178</v>
      </c>
      <c r="E65" s="61"/>
      <c r="F65" s="59"/>
      <c r="G65" s="60"/>
      <c r="H65" s="59"/>
      <c r="I65" s="60"/>
    </row>
    <row r="66" spans="4:13" x14ac:dyDescent="0.25">
      <c r="D66" s="60" t="s">
        <v>18</v>
      </c>
      <c r="E66" s="61"/>
      <c r="F66" s="62">
        <v>368414</v>
      </c>
      <c r="G66" s="63">
        <v>331667</v>
      </c>
      <c r="H66" s="62">
        <v>1123314</v>
      </c>
      <c r="I66" s="63">
        <v>1007651</v>
      </c>
    </row>
    <row r="67" spans="4:13" ht="15.75" thickBot="1" x14ac:dyDescent="0.3">
      <c r="D67" s="68" t="s">
        <v>151</v>
      </c>
      <c r="E67" s="69"/>
      <c r="F67" s="70">
        <v>17914</v>
      </c>
      <c r="G67" s="71">
        <v>-5427</v>
      </c>
      <c r="H67" s="70">
        <v>38712</v>
      </c>
      <c r="I67" s="71">
        <v>-4853</v>
      </c>
    </row>
    <row r="68" spans="4:13" ht="15.75" thickBot="1" x14ac:dyDescent="0.3">
      <c r="D68" s="72"/>
      <c r="E68" s="69"/>
      <c r="F68" s="70">
        <v>386328</v>
      </c>
      <c r="G68" s="71">
        <v>326240</v>
      </c>
      <c r="H68" s="70">
        <v>1162026</v>
      </c>
      <c r="I68" s="71">
        <v>1002798</v>
      </c>
      <c r="J68" s="22">
        <f>SUM(F66:F67)-F68</f>
        <v>0</v>
      </c>
      <c r="K68" s="22">
        <f>SUM(G66:G67)-G68</f>
        <v>0</v>
      </c>
      <c r="L68" s="22">
        <f>SUM(H66:H67)-H68</f>
        <v>0</v>
      </c>
      <c r="M68" s="22">
        <f>SUM(I66:I67)-I68</f>
        <v>0</v>
      </c>
    </row>
    <row r="69" spans="4:13" x14ac:dyDescent="0.25">
      <c r="D69" s="59"/>
      <c r="E69" s="61"/>
      <c r="F69" s="59"/>
      <c r="G69" s="60"/>
      <c r="H69" s="59"/>
      <c r="I69" s="60"/>
    </row>
    <row r="70" spans="4:13" ht="22.5" x14ac:dyDescent="0.25">
      <c r="D70" s="59" t="s">
        <v>179</v>
      </c>
      <c r="E70" s="61"/>
      <c r="F70" s="59"/>
      <c r="G70" s="60"/>
      <c r="H70" s="59"/>
      <c r="I70" s="60"/>
    </row>
    <row r="71" spans="4:13" ht="24.75" customHeight="1" x14ac:dyDescent="0.25">
      <c r="D71" s="60" t="s">
        <v>18</v>
      </c>
      <c r="E71" s="61"/>
      <c r="F71" s="62">
        <v>445220</v>
      </c>
      <c r="G71" s="63">
        <v>299353</v>
      </c>
      <c r="H71" s="62">
        <v>1763359</v>
      </c>
      <c r="I71" s="63">
        <v>1076609</v>
      </c>
    </row>
    <row r="72" spans="4:13" ht="15.75" thickBot="1" x14ac:dyDescent="0.3">
      <c r="D72" s="68" t="s">
        <v>151</v>
      </c>
      <c r="E72" s="69"/>
      <c r="F72" s="70">
        <v>18198</v>
      </c>
      <c r="G72" s="71">
        <v>-5414</v>
      </c>
      <c r="H72" s="70">
        <v>39400</v>
      </c>
      <c r="I72" s="71">
        <v>-4668</v>
      </c>
    </row>
    <row r="73" spans="4:13" ht="15.75" thickBot="1" x14ac:dyDescent="0.3">
      <c r="D73" s="80"/>
      <c r="E73" s="74"/>
      <c r="F73" s="75">
        <v>463418</v>
      </c>
      <c r="G73" s="76">
        <v>293939</v>
      </c>
      <c r="H73" s="75">
        <v>1802759</v>
      </c>
      <c r="I73" s="76">
        <v>1071941</v>
      </c>
      <c r="J73" s="22">
        <f>SUM(F71:F72)-F73</f>
        <v>0</v>
      </c>
      <c r="K73" s="22">
        <f>SUM(G71:G72)-G73</f>
        <v>0</v>
      </c>
      <c r="L73" s="22">
        <f>SUM(H71:H72)-H73</f>
        <v>0</v>
      </c>
      <c r="M73" s="22">
        <f>SUM(I71:I72)-I73</f>
        <v>0</v>
      </c>
    </row>
    <row r="74" spans="4:13" ht="15.75" thickTop="1" x14ac:dyDescent="0.25">
      <c r="D74" s="81" t="s">
        <v>180</v>
      </c>
      <c r="E74" s="61"/>
      <c r="F74" s="59"/>
      <c r="G74" s="60"/>
      <c r="H74" s="59"/>
      <c r="I74" s="60"/>
    </row>
    <row r="75" spans="4:13" x14ac:dyDescent="0.25">
      <c r="D75" s="60" t="s">
        <v>22</v>
      </c>
      <c r="E75" s="61"/>
      <c r="F75" s="59">
        <v>0.63</v>
      </c>
      <c r="G75" s="60">
        <v>0.53</v>
      </c>
      <c r="H75" s="59">
        <v>1.9</v>
      </c>
      <c r="I75" s="60">
        <v>1.64</v>
      </c>
    </row>
    <row r="76" spans="4:13" x14ac:dyDescent="0.25">
      <c r="D76" s="60" t="s">
        <v>117</v>
      </c>
      <c r="E76" s="61"/>
      <c r="F76" s="59">
        <v>0.63</v>
      </c>
      <c r="G76" s="60">
        <v>0.39</v>
      </c>
      <c r="H76" s="59">
        <v>1.9</v>
      </c>
      <c r="I76" s="60">
        <v>1.0900000000000001</v>
      </c>
    </row>
    <row r="77" spans="4:13" ht="15.75" thickBot="1" x14ac:dyDescent="0.3">
      <c r="D77" s="68" t="s">
        <v>118</v>
      </c>
      <c r="E77" s="69"/>
      <c r="F77" s="72" t="s">
        <v>108</v>
      </c>
      <c r="G77" s="68">
        <v>0.14000000000000001</v>
      </c>
      <c r="H77" s="72" t="s">
        <v>108</v>
      </c>
      <c r="I77" s="68">
        <v>0.56000000000000005</v>
      </c>
    </row>
    <row r="78" spans="4:13" x14ac:dyDescent="0.25">
      <c r="H78"/>
      <c r="I78"/>
      <c r="J78"/>
    </row>
    <row r="79" spans="4:13" x14ac:dyDescent="0.25">
      <c r="H79"/>
      <c r="I79"/>
      <c r="J79"/>
    </row>
    <row r="83" spans="6:9" x14ac:dyDescent="0.25">
      <c r="F83" s="22">
        <f>F68-F41</f>
        <v>0</v>
      </c>
      <c r="G83" s="22">
        <f t="shared" ref="G83:I83" si="9">G68-G41</f>
        <v>0</v>
      </c>
      <c r="H83" s="22">
        <f t="shared" si="9"/>
        <v>0</v>
      </c>
      <c r="I83" s="22">
        <f t="shared" si="9"/>
        <v>0</v>
      </c>
    </row>
    <row r="84" spans="6:9" x14ac:dyDescent="0.25">
      <c r="F84" s="22">
        <f>F73-F63</f>
        <v>0</v>
      </c>
      <c r="G84" s="22">
        <f t="shared" ref="G84:I84" si="10">G73-G63</f>
        <v>0</v>
      </c>
      <c r="H84" s="22">
        <f t="shared" si="10"/>
        <v>0</v>
      </c>
      <c r="I84" s="22">
        <f t="shared" si="10"/>
        <v>0</v>
      </c>
    </row>
  </sheetData>
  <mergeCells count="14">
    <mergeCell ref="H5:I5"/>
    <mergeCell ref="H6:I6"/>
    <mergeCell ref="D7:D9"/>
    <mergeCell ref="E7:E9"/>
    <mergeCell ref="D45:D46"/>
    <mergeCell ref="E45:E46"/>
    <mergeCell ref="F45:G46"/>
    <mergeCell ref="H45:I45"/>
    <mergeCell ref="H46:I46"/>
    <mergeCell ref="D47:D49"/>
    <mergeCell ref="E47:E49"/>
    <mergeCell ref="D5:D6"/>
    <mergeCell ref="E5:E6"/>
    <mergeCell ref="F5:G6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I88"/>
  <sheetViews>
    <sheetView topLeftCell="A73" zoomScale="80" zoomScaleNormal="80" workbookViewId="0">
      <selection activeCell="F90" sqref="F90"/>
    </sheetView>
  </sheetViews>
  <sheetFormatPr defaultRowHeight="15" x14ac:dyDescent="0.25"/>
  <cols>
    <col min="4" max="4" width="61.140625" customWidth="1"/>
    <col min="6" max="7" width="16.28515625" customWidth="1"/>
    <col min="8" max="9" width="11.85546875" style="22" customWidth="1"/>
  </cols>
  <sheetData>
    <row r="2" spans="4:9" ht="15.75" x14ac:dyDescent="0.25">
      <c r="D2" s="10" t="s">
        <v>137</v>
      </c>
    </row>
    <row r="4" spans="4:9" x14ac:dyDescent="0.25">
      <c r="D4" s="86"/>
      <c r="E4" s="95"/>
      <c r="F4" s="88" t="s">
        <v>181</v>
      </c>
      <c r="G4" s="88"/>
    </row>
    <row r="5" spans="4:9" ht="29.25" customHeight="1" thickBot="1" x14ac:dyDescent="0.3">
      <c r="D5" s="86"/>
      <c r="E5" s="95"/>
      <c r="F5" s="89" t="s">
        <v>164</v>
      </c>
      <c r="G5" s="89"/>
    </row>
    <row r="6" spans="4:9" x14ac:dyDescent="0.25">
      <c r="D6" s="86" t="s">
        <v>0</v>
      </c>
      <c r="E6" s="88" t="s">
        <v>1</v>
      </c>
      <c r="F6" s="44">
        <v>2022</v>
      </c>
      <c r="G6" s="18">
        <v>2021</v>
      </c>
    </row>
    <row r="7" spans="4:9" x14ac:dyDescent="0.25">
      <c r="D7" s="86"/>
      <c r="E7" s="88"/>
      <c r="F7" s="44" t="s">
        <v>131</v>
      </c>
      <c r="G7" s="45" t="s">
        <v>131</v>
      </c>
    </row>
    <row r="8" spans="4:9" ht="15.75" thickBot="1" x14ac:dyDescent="0.3">
      <c r="D8" s="87"/>
      <c r="E8" s="89"/>
      <c r="F8" s="1"/>
      <c r="G8" s="38" t="s">
        <v>132</v>
      </c>
    </row>
    <row r="9" spans="4:9" x14ac:dyDescent="0.25">
      <c r="D9" s="39" t="s">
        <v>2</v>
      </c>
      <c r="E9" s="31"/>
      <c r="F9" s="45"/>
      <c r="G9" s="45"/>
    </row>
    <row r="10" spans="4:9" x14ac:dyDescent="0.25">
      <c r="D10" s="44" t="s">
        <v>69</v>
      </c>
      <c r="E10" s="40"/>
      <c r="F10" s="45"/>
      <c r="G10" s="45"/>
    </row>
    <row r="11" spans="4:9" x14ac:dyDescent="0.25">
      <c r="D11" s="45" t="s">
        <v>138</v>
      </c>
      <c r="E11" s="42"/>
      <c r="F11" s="12">
        <v>1465290</v>
      </c>
      <c r="G11" s="17">
        <v>854714</v>
      </c>
    </row>
    <row r="12" spans="4:9" ht="15.75" thickBot="1" x14ac:dyDescent="0.3">
      <c r="D12" s="38" t="s">
        <v>120</v>
      </c>
      <c r="E12" s="43"/>
      <c r="F12" s="37" t="s">
        <v>108</v>
      </c>
      <c r="G12" s="13">
        <v>377435</v>
      </c>
    </row>
    <row r="13" spans="4:9" x14ac:dyDescent="0.25">
      <c r="D13" s="44" t="s">
        <v>109</v>
      </c>
      <c r="E13" s="40"/>
      <c r="F13" s="12">
        <v>1465290</v>
      </c>
      <c r="G13" s="17">
        <v>1232149</v>
      </c>
      <c r="H13" s="22">
        <f>SUM(F11:F12)-F13</f>
        <v>0</v>
      </c>
      <c r="I13" s="22">
        <f>SUM(G11:G12)-G13</f>
        <v>0</v>
      </c>
    </row>
    <row r="14" spans="4:9" x14ac:dyDescent="0.25">
      <c r="D14" s="44"/>
      <c r="E14" s="96"/>
      <c r="F14" s="97"/>
      <c r="G14" s="97"/>
    </row>
    <row r="15" spans="4:9" x14ac:dyDescent="0.25">
      <c r="D15" s="44" t="s">
        <v>70</v>
      </c>
      <c r="E15" s="96"/>
      <c r="F15" s="97"/>
      <c r="G15" s="97"/>
    </row>
    <row r="16" spans="4:9" x14ac:dyDescent="0.25">
      <c r="D16" s="45" t="s">
        <v>12</v>
      </c>
      <c r="E16" s="42"/>
      <c r="F16" s="12">
        <v>374835</v>
      </c>
      <c r="G16" s="17">
        <v>390848</v>
      </c>
    </row>
    <row r="17" spans="4:7" x14ac:dyDescent="0.25">
      <c r="D17" s="45" t="s">
        <v>121</v>
      </c>
      <c r="E17" s="42">
        <v>4</v>
      </c>
      <c r="F17" s="44" t="s">
        <v>108</v>
      </c>
      <c r="G17" s="17">
        <v>55705</v>
      </c>
    </row>
    <row r="18" spans="4:7" ht="36" x14ac:dyDescent="0.25">
      <c r="D18" s="45" t="s">
        <v>155</v>
      </c>
      <c r="E18" s="42"/>
      <c r="F18" s="44">
        <v>-229</v>
      </c>
      <c r="G18" s="17">
        <v>7291</v>
      </c>
    </row>
    <row r="19" spans="4:7" x14ac:dyDescent="0.25">
      <c r="D19" s="45" t="s">
        <v>102</v>
      </c>
      <c r="E19" s="42"/>
      <c r="F19" s="44" t="s">
        <v>108</v>
      </c>
      <c r="G19" s="17">
        <v>79083</v>
      </c>
    </row>
    <row r="20" spans="4:7" x14ac:dyDescent="0.25">
      <c r="D20" s="45" t="s">
        <v>139</v>
      </c>
      <c r="E20" s="42">
        <v>10</v>
      </c>
      <c r="F20" s="12">
        <v>100246</v>
      </c>
      <c r="G20" s="17">
        <v>10382</v>
      </c>
    </row>
    <row r="21" spans="4:7" x14ac:dyDescent="0.25">
      <c r="D21" s="45" t="s">
        <v>5</v>
      </c>
      <c r="E21" s="42">
        <v>14</v>
      </c>
      <c r="F21" s="12">
        <v>-91863</v>
      </c>
      <c r="G21" s="17">
        <v>-69805</v>
      </c>
    </row>
    <row r="22" spans="4:7" x14ac:dyDescent="0.25">
      <c r="D22" s="45" t="s">
        <v>122</v>
      </c>
      <c r="E22" s="42">
        <v>4</v>
      </c>
      <c r="F22" s="44" t="s">
        <v>108</v>
      </c>
      <c r="G22" s="17">
        <v>-16965</v>
      </c>
    </row>
    <row r="23" spans="4:7" x14ac:dyDescent="0.25">
      <c r="D23" s="45" t="s">
        <v>15</v>
      </c>
      <c r="E23" s="42">
        <v>14</v>
      </c>
      <c r="F23" s="12">
        <v>227621</v>
      </c>
      <c r="G23" s="17">
        <v>185203</v>
      </c>
    </row>
    <row r="24" spans="4:7" x14ac:dyDescent="0.25">
      <c r="D24" s="45" t="s">
        <v>123</v>
      </c>
      <c r="E24" s="42">
        <v>4</v>
      </c>
      <c r="F24" s="44" t="s">
        <v>108</v>
      </c>
      <c r="G24" s="17">
        <v>31638</v>
      </c>
    </row>
    <row r="25" spans="4:7" x14ac:dyDescent="0.25">
      <c r="D25" s="45" t="s">
        <v>149</v>
      </c>
      <c r="E25" s="42"/>
      <c r="F25" s="44" t="s">
        <v>108</v>
      </c>
      <c r="G25" s="17">
        <v>2823</v>
      </c>
    </row>
    <row r="26" spans="4:7" x14ac:dyDescent="0.25">
      <c r="D26" s="45" t="s">
        <v>148</v>
      </c>
      <c r="E26" s="42"/>
      <c r="F26" s="44" t="s">
        <v>108</v>
      </c>
      <c r="G26" s="17">
        <v>-19835</v>
      </c>
    </row>
    <row r="27" spans="4:7" x14ac:dyDescent="0.25">
      <c r="D27" s="45" t="s">
        <v>4</v>
      </c>
      <c r="E27" s="42">
        <v>8</v>
      </c>
      <c r="F27" s="12">
        <v>-778508</v>
      </c>
      <c r="G27" s="17">
        <v>-464319</v>
      </c>
    </row>
    <row r="28" spans="4:7" ht="24" x14ac:dyDescent="0.25">
      <c r="D28" s="45" t="s">
        <v>124</v>
      </c>
      <c r="E28" s="42">
        <v>4</v>
      </c>
      <c r="F28" s="44" t="s">
        <v>108</v>
      </c>
      <c r="G28" s="17">
        <v>-238508</v>
      </c>
    </row>
    <row r="29" spans="4:7" x14ac:dyDescent="0.25">
      <c r="D29" s="45" t="s">
        <v>71</v>
      </c>
      <c r="E29" s="42"/>
      <c r="F29" s="12">
        <v>63937</v>
      </c>
      <c r="G29" s="17">
        <v>-16332</v>
      </c>
    </row>
    <row r="30" spans="4:7" x14ac:dyDescent="0.25">
      <c r="D30" s="45" t="s">
        <v>182</v>
      </c>
      <c r="E30" s="42"/>
      <c r="F30" s="12">
        <v>8396</v>
      </c>
      <c r="G30" s="17">
        <v>5432</v>
      </c>
    </row>
    <row r="31" spans="4:7" x14ac:dyDescent="0.25">
      <c r="D31" s="45" t="s">
        <v>156</v>
      </c>
      <c r="E31" s="42"/>
      <c r="F31" s="12">
        <v>10705</v>
      </c>
      <c r="G31" s="17">
        <v>1760</v>
      </c>
    </row>
    <row r="32" spans="4:7" ht="24" x14ac:dyDescent="0.25">
      <c r="D32" s="45" t="s">
        <v>140</v>
      </c>
      <c r="E32" s="42"/>
      <c r="F32" s="12">
        <v>1387</v>
      </c>
      <c r="G32" s="17">
        <v>-3420</v>
      </c>
    </row>
    <row r="33" spans="4:9" ht="15.75" thickBot="1" x14ac:dyDescent="0.3">
      <c r="D33" s="38" t="s">
        <v>72</v>
      </c>
      <c r="E33" s="43"/>
      <c r="F33" s="24">
        <v>7984</v>
      </c>
      <c r="G33" s="13">
        <v>5850</v>
      </c>
    </row>
    <row r="34" spans="4:9" x14ac:dyDescent="0.25">
      <c r="D34" s="44" t="s">
        <v>73</v>
      </c>
      <c r="E34" s="40"/>
      <c r="F34" s="12">
        <v>1389801</v>
      </c>
      <c r="G34" s="17">
        <v>1178980</v>
      </c>
      <c r="H34" s="22">
        <f>SUM(F13:F33)-F34</f>
        <v>0</v>
      </c>
      <c r="I34" s="22">
        <f>SUM(G13:G33)-G34</f>
        <v>0</v>
      </c>
    </row>
    <row r="35" spans="4:9" x14ac:dyDescent="0.25">
      <c r="D35" s="44" t="s">
        <v>2</v>
      </c>
      <c r="E35" s="40"/>
      <c r="F35" s="44"/>
      <c r="G35" s="45"/>
    </row>
    <row r="36" spans="4:9" x14ac:dyDescent="0.25">
      <c r="D36" s="45" t="s">
        <v>74</v>
      </c>
      <c r="E36" s="42"/>
      <c r="F36" s="12">
        <v>7484</v>
      </c>
      <c r="G36" s="17">
        <v>56955</v>
      </c>
    </row>
    <row r="37" spans="4:9" x14ac:dyDescent="0.25">
      <c r="D37" s="45" t="s">
        <v>75</v>
      </c>
      <c r="E37" s="42"/>
      <c r="F37" s="12">
        <v>-104690</v>
      </c>
      <c r="G37" s="17">
        <v>-90457</v>
      </c>
    </row>
    <row r="38" spans="4:9" x14ac:dyDescent="0.25">
      <c r="D38" s="45" t="s">
        <v>125</v>
      </c>
      <c r="E38" s="42"/>
      <c r="F38" s="12">
        <v>-103647</v>
      </c>
      <c r="G38" s="17">
        <v>-69109</v>
      </c>
    </row>
    <row r="39" spans="4:9" x14ac:dyDescent="0.25">
      <c r="D39" s="45" t="s">
        <v>76</v>
      </c>
      <c r="E39" s="42"/>
      <c r="F39" s="12">
        <v>18365</v>
      </c>
      <c r="G39" s="17">
        <v>-324479</v>
      </c>
    </row>
    <row r="40" spans="4:9" ht="15.75" thickBot="1" x14ac:dyDescent="0.3">
      <c r="D40" s="38" t="s">
        <v>77</v>
      </c>
      <c r="E40" s="43"/>
      <c r="F40" s="24">
        <v>14915</v>
      </c>
      <c r="G40" s="13">
        <v>-8137</v>
      </c>
    </row>
    <row r="41" spans="4:9" x14ac:dyDescent="0.25">
      <c r="D41" s="44" t="s">
        <v>126</v>
      </c>
      <c r="E41" s="42"/>
      <c r="F41" s="12">
        <v>1222228</v>
      </c>
      <c r="G41" s="17">
        <v>743753</v>
      </c>
      <c r="H41" s="22">
        <f>SUM(F34:F40)-F41</f>
        <v>0</v>
      </c>
      <c r="I41" s="22">
        <f>SUM(G34:G40)-G41</f>
        <v>0</v>
      </c>
    </row>
    <row r="42" spans="4:9" x14ac:dyDescent="0.25">
      <c r="D42" s="44" t="s">
        <v>2</v>
      </c>
      <c r="E42" s="42"/>
      <c r="F42" s="44"/>
      <c r="G42" s="45"/>
    </row>
    <row r="43" spans="4:9" x14ac:dyDescent="0.25">
      <c r="D43" s="45" t="s">
        <v>127</v>
      </c>
      <c r="E43" s="42">
        <v>18</v>
      </c>
      <c r="F43" s="12">
        <v>250381</v>
      </c>
      <c r="G43" s="17">
        <v>156793</v>
      </c>
    </row>
    <row r="44" spans="4:9" x14ac:dyDescent="0.25">
      <c r="D44" s="45" t="s">
        <v>78</v>
      </c>
      <c r="E44" s="42"/>
      <c r="F44" s="12">
        <v>-84166</v>
      </c>
      <c r="G44" s="17">
        <v>-51257</v>
      </c>
    </row>
    <row r="45" spans="4:9" x14ac:dyDescent="0.25">
      <c r="D45" s="45" t="s">
        <v>79</v>
      </c>
      <c r="E45" s="42"/>
      <c r="F45" s="12">
        <v>33550</v>
      </c>
      <c r="G45" s="17">
        <v>29758</v>
      </c>
    </row>
    <row r="46" spans="4:9" ht="15.75" thickBot="1" x14ac:dyDescent="0.3">
      <c r="D46" s="38" t="s">
        <v>80</v>
      </c>
      <c r="E46" s="43" t="s">
        <v>183</v>
      </c>
      <c r="F46" s="24">
        <v>-132154</v>
      </c>
      <c r="G46" s="13">
        <v>-163238</v>
      </c>
    </row>
    <row r="47" spans="4:9" ht="15.75" thickBot="1" x14ac:dyDescent="0.3">
      <c r="D47" s="37" t="s">
        <v>97</v>
      </c>
      <c r="E47" s="43"/>
      <c r="F47" s="24">
        <v>1289839</v>
      </c>
      <c r="G47" s="13">
        <v>715809</v>
      </c>
      <c r="H47" s="22">
        <f>SUM(F41:F46)-F47</f>
        <v>0</v>
      </c>
      <c r="I47" s="22">
        <f>SUM(G41:G46)-G47</f>
        <v>0</v>
      </c>
    </row>
    <row r="51" spans="4:7" ht="25.5" customHeight="1" x14ac:dyDescent="0.25">
      <c r="D51" s="86"/>
      <c r="E51" s="88"/>
      <c r="F51" s="88" t="s">
        <v>181</v>
      </c>
      <c r="G51" s="88"/>
    </row>
    <row r="52" spans="4:7" ht="15.75" thickBot="1" x14ac:dyDescent="0.3">
      <c r="D52" s="86"/>
      <c r="E52" s="88"/>
      <c r="F52" s="89" t="s">
        <v>164</v>
      </c>
      <c r="G52" s="89"/>
    </row>
    <row r="53" spans="4:7" x14ac:dyDescent="0.25">
      <c r="D53" s="86" t="s">
        <v>0</v>
      </c>
      <c r="E53" s="88" t="s">
        <v>1</v>
      </c>
      <c r="F53" s="46">
        <v>2022</v>
      </c>
      <c r="G53" s="47">
        <v>2021</v>
      </c>
    </row>
    <row r="54" spans="4:7" x14ac:dyDescent="0.25">
      <c r="D54" s="86"/>
      <c r="E54" s="88"/>
      <c r="F54" s="46" t="s">
        <v>131</v>
      </c>
      <c r="G54" s="47" t="s">
        <v>131</v>
      </c>
    </row>
    <row r="55" spans="4:7" ht="15.75" thickBot="1" x14ac:dyDescent="0.3">
      <c r="D55" s="87"/>
      <c r="E55" s="89"/>
      <c r="F55" s="1"/>
      <c r="G55" s="50" t="s">
        <v>132</v>
      </c>
    </row>
    <row r="56" spans="4:7" x14ac:dyDescent="0.25">
      <c r="D56" s="39" t="s">
        <v>2</v>
      </c>
      <c r="E56" s="40"/>
      <c r="F56" s="44"/>
      <c r="G56" s="45"/>
    </row>
    <row r="57" spans="4:7" x14ac:dyDescent="0.25">
      <c r="D57" s="44" t="s">
        <v>81</v>
      </c>
      <c r="E57" s="42"/>
      <c r="F57" s="44"/>
      <c r="G57" s="45"/>
    </row>
    <row r="58" spans="4:7" x14ac:dyDescent="0.25">
      <c r="D58" s="45" t="s">
        <v>110</v>
      </c>
      <c r="E58" s="42"/>
      <c r="F58" s="12">
        <v>-961876</v>
      </c>
      <c r="G58" s="17">
        <v>-706662</v>
      </c>
    </row>
    <row r="59" spans="4:7" x14ac:dyDescent="0.25">
      <c r="D59" s="45" t="s">
        <v>111</v>
      </c>
      <c r="E59" s="42"/>
      <c r="F59" s="12">
        <v>908555</v>
      </c>
      <c r="G59" s="17">
        <v>402691</v>
      </c>
    </row>
    <row r="60" spans="4:7" x14ac:dyDescent="0.25">
      <c r="D60" s="45" t="s">
        <v>184</v>
      </c>
      <c r="E60" s="42">
        <v>5</v>
      </c>
      <c r="F60" s="12">
        <v>-1022663</v>
      </c>
      <c r="G60" s="45" t="s">
        <v>108</v>
      </c>
    </row>
    <row r="61" spans="4:7" ht="24" x14ac:dyDescent="0.25">
      <c r="D61" s="45" t="s">
        <v>98</v>
      </c>
      <c r="E61" s="42"/>
      <c r="F61" s="12">
        <v>-288429</v>
      </c>
      <c r="G61" s="17">
        <v>-291081</v>
      </c>
    </row>
    <row r="62" spans="4:7" ht="24" x14ac:dyDescent="0.25">
      <c r="D62" s="45" t="s">
        <v>99</v>
      </c>
      <c r="E62" s="42"/>
      <c r="F62" s="12">
        <v>1816</v>
      </c>
      <c r="G62" s="17">
        <v>69776</v>
      </c>
    </row>
    <row r="63" spans="4:7" x14ac:dyDescent="0.25">
      <c r="D63" s="45" t="s">
        <v>100</v>
      </c>
      <c r="E63" s="42">
        <v>18</v>
      </c>
      <c r="F63" s="44">
        <v>-67</v>
      </c>
      <c r="G63" s="17">
        <v>-1926</v>
      </c>
    </row>
    <row r="64" spans="4:7" x14ac:dyDescent="0.25">
      <c r="D64" s="45" t="s">
        <v>157</v>
      </c>
      <c r="E64" s="40"/>
      <c r="F64" s="44" t="s">
        <v>108</v>
      </c>
      <c r="G64" s="45">
        <v>378</v>
      </c>
    </row>
    <row r="65" spans="4:9" x14ac:dyDescent="0.25">
      <c r="D65" s="45" t="s">
        <v>185</v>
      </c>
      <c r="E65" s="40"/>
      <c r="F65" s="44" t="s">
        <v>108</v>
      </c>
      <c r="G65" s="17">
        <v>5115</v>
      </c>
    </row>
    <row r="66" spans="4:9" x14ac:dyDescent="0.25">
      <c r="D66" s="16" t="s">
        <v>82</v>
      </c>
      <c r="E66" s="42"/>
      <c r="F66" s="12">
        <v>-39402</v>
      </c>
      <c r="G66" s="17">
        <v>-30962</v>
      </c>
    </row>
    <row r="67" spans="4:9" x14ac:dyDescent="0.25">
      <c r="D67" s="16" t="s">
        <v>158</v>
      </c>
      <c r="E67" s="40"/>
      <c r="F67" s="12">
        <v>12958</v>
      </c>
      <c r="G67" s="17">
        <v>12282</v>
      </c>
    </row>
    <row r="68" spans="4:9" x14ac:dyDescent="0.25">
      <c r="D68" s="82" t="s">
        <v>186</v>
      </c>
      <c r="E68" s="42"/>
      <c r="F68" s="12">
        <v>-7000</v>
      </c>
      <c r="G68" s="45" t="s">
        <v>108</v>
      </c>
    </row>
    <row r="69" spans="4:9" ht="15.75" thickBot="1" x14ac:dyDescent="0.3">
      <c r="D69" s="16" t="s">
        <v>90</v>
      </c>
      <c r="E69" s="42"/>
      <c r="F69" s="44">
        <v>-749</v>
      </c>
      <c r="G69" s="45">
        <v>-57</v>
      </c>
    </row>
    <row r="70" spans="4:9" ht="15.75" thickBot="1" x14ac:dyDescent="0.3">
      <c r="D70" s="2" t="s">
        <v>83</v>
      </c>
      <c r="E70" s="6"/>
      <c r="F70" s="19">
        <v>-1396857</v>
      </c>
      <c r="G70" s="20">
        <v>-540446</v>
      </c>
      <c r="H70" s="22">
        <f>SUM(F58:F69)-F70</f>
        <v>0</v>
      </c>
      <c r="I70" s="22">
        <f>SUM(G58:G69)-G70</f>
        <v>0</v>
      </c>
    </row>
    <row r="71" spans="4:9" x14ac:dyDescent="0.25">
      <c r="D71" s="44"/>
      <c r="E71" s="42"/>
      <c r="F71" s="44"/>
      <c r="G71" s="45"/>
    </row>
    <row r="72" spans="4:9" x14ac:dyDescent="0.25">
      <c r="D72" s="44" t="s">
        <v>84</v>
      </c>
      <c r="E72" s="42"/>
      <c r="F72" s="44"/>
      <c r="G72" s="45"/>
    </row>
    <row r="73" spans="4:9" x14ac:dyDescent="0.25">
      <c r="D73" s="45" t="s">
        <v>128</v>
      </c>
      <c r="E73" s="42">
        <v>21</v>
      </c>
      <c r="F73" s="12">
        <v>877566</v>
      </c>
      <c r="G73" s="17">
        <v>154264</v>
      </c>
    </row>
    <row r="74" spans="4:9" x14ac:dyDescent="0.25">
      <c r="D74" s="45" t="s">
        <v>85</v>
      </c>
      <c r="E74" s="42">
        <v>21</v>
      </c>
      <c r="F74" s="12">
        <v>-153220</v>
      </c>
      <c r="G74" s="17">
        <v>-236431</v>
      </c>
    </row>
    <row r="75" spans="4:9" x14ac:dyDescent="0.25">
      <c r="D75" s="45" t="s">
        <v>187</v>
      </c>
      <c r="E75" s="42">
        <v>26</v>
      </c>
      <c r="F75" s="12">
        <v>-265833</v>
      </c>
      <c r="G75" s="45">
        <v>-295</v>
      </c>
    </row>
    <row r="76" spans="4:9" x14ac:dyDescent="0.25">
      <c r="D76" s="45" t="s">
        <v>159</v>
      </c>
      <c r="E76" s="42">
        <v>26</v>
      </c>
      <c r="F76" s="12">
        <v>-199997</v>
      </c>
      <c r="G76" s="17">
        <v>-49999</v>
      </c>
    </row>
    <row r="77" spans="4:9" x14ac:dyDescent="0.25">
      <c r="D77" s="45" t="s">
        <v>106</v>
      </c>
      <c r="E77" s="42"/>
      <c r="F77" s="12">
        <v>-1020</v>
      </c>
      <c r="G77" s="17">
        <v>-5779</v>
      </c>
    </row>
    <row r="78" spans="4:9" x14ac:dyDescent="0.25">
      <c r="D78" s="45" t="s">
        <v>160</v>
      </c>
      <c r="E78" s="42">
        <v>21</v>
      </c>
      <c r="F78" s="44" t="s">
        <v>108</v>
      </c>
      <c r="G78" s="17">
        <v>-32799</v>
      </c>
    </row>
    <row r="79" spans="4:9" ht="15.75" thickBot="1" x14ac:dyDescent="0.3">
      <c r="D79" s="45" t="s">
        <v>141</v>
      </c>
      <c r="E79" s="42">
        <v>22</v>
      </c>
      <c r="F79" s="12">
        <v>-16075</v>
      </c>
      <c r="G79" s="17">
        <v>-40758</v>
      </c>
    </row>
    <row r="80" spans="4:9" ht="15.75" thickBot="1" x14ac:dyDescent="0.3">
      <c r="D80" s="8" t="s">
        <v>188</v>
      </c>
      <c r="E80" s="11"/>
      <c r="F80" s="27">
        <v>241421</v>
      </c>
      <c r="G80" s="28">
        <v>-211797</v>
      </c>
      <c r="H80" s="22">
        <f>SUM(F73:F79)-F80</f>
        <v>0</v>
      </c>
      <c r="I80" s="22">
        <f>SUM(G73:G79)-G80</f>
        <v>0</v>
      </c>
    </row>
    <row r="81" spans="4:9" x14ac:dyDescent="0.25">
      <c r="D81" s="8"/>
      <c r="E81" s="11"/>
      <c r="F81" s="8"/>
      <c r="G81" s="18"/>
    </row>
    <row r="82" spans="4:9" x14ac:dyDescent="0.25">
      <c r="D82" s="45" t="s">
        <v>129</v>
      </c>
      <c r="E82" s="42"/>
      <c r="F82" s="12">
        <v>98669</v>
      </c>
      <c r="G82" s="17">
        <v>8151</v>
      </c>
    </row>
    <row r="83" spans="4:9" ht="15.75" thickBot="1" x14ac:dyDescent="0.3">
      <c r="D83" s="38" t="s">
        <v>101</v>
      </c>
      <c r="E83" s="43"/>
      <c r="F83" s="37">
        <v>111</v>
      </c>
      <c r="G83" s="38">
        <v>-33</v>
      </c>
    </row>
    <row r="84" spans="4:9" ht="15.75" thickBot="1" x14ac:dyDescent="0.3">
      <c r="D84" s="37" t="s">
        <v>86</v>
      </c>
      <c r="E84" s="43"/>
      <c r="F84" s="24">
        <v>233183</v>
      </c>
      <c r="G84" s="13">
        <v>-28316</v>
      </c>
      <c r="H84" s="22">
        <f>SUM(F80:F83,F70,F47)-F84</f>
        <v>0</v>
      </c>
      <c r="I84" s="22">
        <f>SUM(G80:G83,G70,G47)-G84</f>
        <v>0</v>
      </c>
    </row>
    <row r="85" spans="4:9" x14ac:dyDescent="0.25">
      <c r="D85" s="44"/>
      <c r="E85" s="42"/>
      <c r="F85" s="44"/>
      <c r="G85" s="45"/>
    </row>
    <row r="86" spans="4:9" ht="15.75" thickBot="1" x14ac:dyDescent="0.3">
      <c r="D86" s="45" t="s">
        <v>142</v>
      </c>
      <c r="E86" s="42"/>
      <c r="F86" s="12">
        <v>1140550</v>
      </c>
      <c r="G86" s="17">
        <v>1263133</v>
      </c>
    </row>
    <row r="87" spans="4:9" ht="15.75" thickBot="1" x14ac:dyDescent="0.3">
      <c r="D87" s="9" t="s">
        <v>143</v>
      </c>
      <c r="E87" s="23"/>
      <c r="F87" s="29">
        <v>1373733</v>
      </c>
      <c r="G87" s="26">
        <v>1234817</v>
      </c>
      <c r="H87" s="22">
        <f>SUM(F84:F86)-F87</f>
        <v>0</v>
      </c>
      <c r="I87" s="22">
        <f>SUM(G84:G86)-G87</f>
        <v>0</v>
      </c>
    </row>
    <row r="88" spans="4:9" ht="15.75" thickTop="1" x14ac:dyDescent="0.25"/>
  </sheetData>
  <mergeCells count="15">
    <mergeCell ref="D53:D55"/>
    <mergeCell ref="E53:E55"/>
    <mergeCell ref="D4:D5"/>
    <mergeCell ref="E4:E5"/>
    <mergeCell ref="F4:G4"/>
    <mergeCell ref="D51:D52"/>
    <mergeCell ref="E51:E52"/>
    <mergeCell ref="F52:G52"/>
    <mergeCell ref="F51:G51"/>
    <mergeCell ref="F5:G5"/>
    <mergeCell ref="D6:D8"/>
    <mergeCell ref="E6:E8"/>
    <mergeCell ref="E14:E15"/>
    <mergeCell ref="F14:F15"/>
    <mergeCell ref="G14:G1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43"/>
  <sheetViews>
    <sheetView topLeftCell="A10" zoomScale="80" zoomScaleNormal="80" workbookViewId="0">
      <selection activeCell="K45" sqref="K45"/>
    </sheetView>
  </sheetViews>
  <sheetFormatPr defaultRowHeight="15" x14ac:dyDescent="0.25"/>
  <cols>
    <col min="3" max="3" width="51.85546875" customWidth="1"/>
    <col min="4" max="4" width="14.28515625" customWidth="1"/>
    <col min="5" max="5" width="13.5703125" customWidth="1"/>
    <col min="6" max="6" width="11" customWidth="1"/>
    <col min="7" max="7" width="11.85546875" customWidth="1"/>
    <col min="8" max="8" width="13.28515625" customWidth="1"/>
    <col min="9" max="9" width="15.5703125" customWidth="1"/>
    <col min="10" max="10" width="13.85546875" customWidth="1"/>
    <col min="11" max="11" width="16.42578125" customWidth="1"/>
    <col min="12" max="13" width="11.28515625" style="21" customWidth="1"/>
  </cols>
  <sheetData>
    <row r="1" spans="3:13" ht="20.25" x14ac:dyDescent="0.25">
      <c r="C1" s="10" t="s">
        <v>130</v>
      </c>
    </row>
    <row r="3" spans="3:13" ht="16.5" customHeight="1" thickBot="1" x14ac:dyDescent="0.3">
      <c r="C3" s="51"/>
      <c r="D3" s="89" t="s">
        <v>53</v>
      </c>
      <c r="E3" s="89"/>
      <c r="F3" s="89"/>
      <c r="G3" s="89"/>
      <c r="H3" s="89"/>
      <c r="I3" s="89"/>
      <c r="J3" s="98"/>
      <c r="K3" s="98"/>
    </row>
    <row r="4" spans="3:13" ht="16.5" customHeight="1" x14ac:dyDescent="0.25">
      <c r="C4" s="86" t="s">
        <v>0</v>
      </c>
      <c r="D4" s="99" t="s">
        <v>49</v>
      </c>
      <c r="E4" s="49" t="s">
        <v>88</v>
      </c>
      <c r="F4" s="99" t="s">
        <v>153</v>
      </c>
      <c r="G4" s="49" t="s">
        <v>91</v>
      </c>
      <c r="H4" s="49" t="s">
        <v>94</v>
      </c>
      <c r="I4" s="99" t="s">
        <v>96</v>
      </c>
      <c r="J4" s="46" t="s">
        <v>107</v>
      </c>
      <c r="K4" s="102" t="s">
        <v>96</v>
      </c>
    </row>
    <row r="5" spans="3:13" ht="15" customHeight="1" x14ac:dyDescent="0.25">
      <c r="C5" s="86"/>
      <c r="D5" s="100"/>
      <c r="E5" s="46" t="s">
        <v>89</v>
      </c>
      <c r="F5" s="100"/>
      <c r="G5" s="46" t="s">
        <v>92</v>
      </c>
      <c r="H5" s="46" t="s">
        <v>95</v>
      </c>
      <c r="I5" s="100"/>
      <c r="J5" s="46" t="s">
        <v>161</v>
      </c>
      <c r="K5" s="102"/>
    </row>
    <row r="6" spans="3:13" ht="15.75" thickBot="1" x14ac:dyDescent="0.3">
      <c r="C6" s="87"/>
      <c r="D6" s="101"/>
      <c r="E6" s="48" t="s">
        <v>87</v>
      </c>
      <c r="F6" s="101"/>
      <c r="G6" s="48" t="s">
        <v>93</v>
      </c>
      <c r="H6" s="1"/>
      <c r="I6" s="101"/>
      <c r="J6" s="1"/>
      <c r="K6" s="101"/>
    </row>
    <row r="7" spans="3:13" x14ac:dyDescent="0.25">
      <c r="C7" s="51" t="s">
        <v>2</v>
      </c>
      <c r="D7" s="45"/>
      <c r="E7" s="45"/>
      <c r="F7" s="45"/>
      <c r="G7" s="45"/>
      <c r="H7" s="45"/>
      <c r="I7" s="45"/>
      <c r="J7" s="45"/>
      <c r="K7" s="45"/>
    </row>
    <row r="8" spans="3:13" ht="15.75" thickBot="1" x14ac:dyDescent="0.3">
      <c r="C8" s="37" t="s">
        <v>189</v>
      </c>
      <c r="D8" s="24">
        <v>916541</v>
      </c>
      <c r="E8" s="24">
        <v>8981</v>
      </c>
      <c r="F8" s="37">
        <v>58</v>
      </c>
      <c r="G8" s="24">
        <v>3978166</v>
      </c>
      <c r="H8" s="24">
        <v>5736139</v>
      </c>
      <c r="I8" s="24">
        <v>10639885</v>
      </c>
      <c r="J8" s="24">
        <v>-71641</v>
      </c>
      <c r="K8" s="24">
        <v>10568244</v>
      </c>
      <c r="L8" s="21">
        <f t="shared" ref="L8:L17" si="0">SUM(D8:H8)-I8</f>
        <v>0</v>
      </c>
      <c r="M8" s="21">
        <f t="shared" ref="M8:M17" si="1">SUM(I8:J8)-K8</f>
        <v>0</v>
      </c>
    </row>
    <row r="9" spans="3:13" x14ac:dyDescent="0.25">
      <c r="C9" s="45"/>
      <c r="D9" s="18"/>
      <c r="E9" s="18"/>
      <c r="F9" s="18"/>
      <c r="G9" s="18"/>
      <c r="H9" s="28"/>
      <c r="I9" s="28"/>
      <c r="J9" s="28"/>
      <c r="K9" s="28"/>
      <c r="L9" s="21">
        <f t="shared" si="0"/>
        <v>0</v>
      </c>
      <c r="M9" s="21">
        <f t="shared" si="1"/>
        <v>0</v>
      </c>
    </row>
    <row r="10" spans="3:13" x14ac:dyDescent="0.25">
      <c r="C10" s="16" t="s">
        <v>190</v>
      </c>
      <c r="D10" s="45"/>
      <c r="E10" s="45"/>
      <c r="F10" s="45"/>
      <c r="G10" s="45"/>
      <c r="H10" s="17">
        <v>1007651</v>
      </c>
      <c r="I10" s="17">
        <v>1007651</v>
      </c>
      <c r="J10" s="17">
        <v>-4853</v>
      </c>
      <c r="K10" s="17">
        <v>1002798</v>
      </c>
      <c r="L10" s="21">
        <f t="shared" si="0"/>
        <v>0</v>
      </c>
      <c r="M10" s="21">
        <f t="shared" si="1"/>
        <v>0</v>
      </c>
    </row>
    <row r="11" spans="3:13" ht="15.75" thickBot="1" x14ac:dyDescent="0.3">
      <c r="C11" s="32" t="s">
        <v>191</v>
      </c>
      <c r="D11" s="38"/>
      <c r="E11" s="38"/>
      <c r="F11" s="38">
        <v>-953</v>
      </c>
      <c r="G11" s="13">
        <v>69793</v>
      </c>
      <c r="H11" s="38">
        <v>118</v>
      </c>
      <c r="I11" s="13">
        <v>68958</v>
      </c>
      <c r="J11" s="38">
        <v>185</v>
      </c>
      <c r="K11" s="13">
        <v>69143</v>
      </c>
      <c r="L11" s="21">
        <f t="shared" si="0"/>
        <v>0</v>
      </c>
      <c r="M11" s="21">
        <f t="shared" si="1"/>
        <v>0</v>
      </c>
    </row>
    <row r="12" spans="3:13" ht="15.75" thickBot="1" x14ac:dyDescent="0.3">
      <c r="C12" s="37" t="s">
        <v>192</v>
      </c>
      <c r="D12" s="37"/>
      <c r="E12" s="37"/>
      <c r="F12" s="37">
        <v>-953</v>
      </c>
      <c r="G12" s="24">
        <v>69793</v>
      </c>
      <c r="H12" s="24">
        <v>1007769</v>
      </c>
      <c r="I12" s="24">
        <v>1076609</v>
      </c>
      <c r="J12" s="24">
        <v>-4668</v>
      </c>
      <c r="K12" s="24">
        <v>1071941</v>
      </c>
      <c r="L12" s="21">
        <f t="shared" si="0"/>
        <v>0</v>
      </c>
      <c r="M12" s="21">
        <f t="shared" si="1"/>
        <v>0</v>
      </c>
    </row>
    <row r="13" spans="3:13" x14ac:dyDescent="0.25">
      <c r="C13" s="45"/>
      <c r="D13" s="45"/>
      <c r="E13" s="45"/>
      <c r="F13" s="45"/>
      <c r="G13" s="45"/>
      <c r="H13" s="45"/>
      <c r="I13" s="45"/>
      <c r="J13" s="45"/>
      <c r="K13" s="45"/>
      <c r="L13" s="21">
        <f t="shared" si="0"/>
        <v>0</v>
      </c>
      <c r="M13" s="21">
        <f t="shared" si="1"/>
        <v>0</v>
      </c>
    </row>
    <row r="14" spans="3:13" x14ac:dyDescent="0.25">
      <c r="C14" s="45" t="s">
        <v>162</v>
      </c>
      <c r="D14" s="45"/>
      <c r="E14" s="45"/>
      <c r="F14" s="45"/>
      <c r="G14" s="45"/>
      <c r="H14" s="17">
        <v>-49999</v>
      </c>
      <c r="I14" s="17">
        <v>-49999</v>
      </c>
      <c r="J14" s="17">
        <v>-6188</v>
      </c>
      <c r="K14" s="17">
        <v>-56187</v>
      </c>
      <c r="L14" s="21">
        <f t="shared" si="0"/>
        <v>0</v>
      </c>
      <c r="M14" s="21">
        <f t="shared" si="1"/>
        <v>0</v>
      </c>
    </row>
    <row r="15" spans="3:13" x14ac:dyDescent="0.25">
      <c r="C15" s="45" t="s">
        <v>112</v>
      </c>
      <c r="D15" s="45"/>
      <c r="E15" s="45"/>
      <c r="F15" s="45"/>
      <c r="G15" s="45"/>
      <c r="H15" s="45">
        <v>293</v>
      </c>
      <c r="I15" s="45">
        <v>293</v>
      </c>
      <c r="J15" s="45"/>
      <c r="K15" s="45">
        <v>293</v>
      </c>
      <c r="L15" s="21">
        <f t="shared" si="0"/>
        <v>0</v>
      </c>
      <c r="M15" s="21">
        <f t="shared" si="1"/>
        <v>0</v>
      </c>
    </row>
    <row r="16" spans="3:13" x14ac:dyDescent="0.25">
      <c r="C16" s="45" t="s">
        <v>144</v>
      </c>
      <c r="D16" s="45"/>
      <c r="E16" s="45"/>
      <c r="F16" s="45"/>
      <c r="G16" s="45"/>
      <c r="H16" s="17">
        <v>-3524</v>
      </c>
      <c r="I16" s="17">
        <v>-3524</v>
      </c>
      <c r="J16" s="45"/>
      <c r="K16" s="17">
        <v>-3524</v>
      </c>
      <c r="L16" s="21">
        <f t="shared" si="0"/>
        <v>0</v>
      </c>
      <c r="M16" s="21">
        <f t="shared" si="1"/>
        <v>0</v>
      </c>
    </row>
    <row r="17" spans="3:13" ht="15.75" thickBot="1" x14ac:dyDescent="0.3">
      <c r="C17" s="45" t="s">
        <v>163</v>
      </c>
      <c r="D17" s="45"/>
      <c r="E17" s="45"/>
      <c r="F17" s="45"/>
      <c r="G17" s="45"/>
      <c r="H17" s="45"/>
      <c r="I17" s="45"/>
      <c r="J17" s="17">
        <v>4967</v>
      </c>
      <c r="K17" s="17">
        <v>4967</v>
      </c>
      <c r="L17" s="21">
        <f t="shared" si="0"/>
        <v>0</v>
      </c>
      <c r="M17" s="21">
        <f t="shared" si="1"/>
        <v>0</v>
      </c>
    </row>
    <row r="18" spans="3:13" ht="15.75" thickBot="1" x14ac:dyDescent="0.3">
      <c r="C18" s="9" t="s">
        <v>193</v>
      </c>
      <c r="D18" s="29">
        <v>916541</v>
      </c>
      <c r="E18" s="29">
        <v>8981</v>
      </c>
      <c r="F18" s="9">
        <v>-895</v>
      </c>
      <c r="G18" s="29">
        <v>4047959</v>
      </c>
      <c r="H18" s="29">
        <v>6690678</v>
      </c>
      <c r="I18" s="29">
        <v>11663264</v>
      </c>
      <c r="J18" s="29">
        <v>-77530</v>
      </c>
      <c r="K18" s="29">
        <v>11585734</v>
      </c>
      <c r="L18" s="21">
        <f t="shared" ref="L18" si="2">SUM(D18:H18)-I18</f>
        <v>0</v>
      </c>
      <c r="M18" s="21">
        <f t="shared" ref="M18" si="3">SUM(I18:J18)-K18</f>
        <v>0</v>
      </c>
    </row>
    <row r="19" spans="3:13" ht="15.75" thickTop="1" x14ac:dyDescent="0.25">
      <c r="D19" s="22">
        <f>SUM(D10:D11)-D12</f>
        <v>0</v>
      </c>
      <c r="E19" s="22">
        <f t="shared" ref="E19:K19" si="4">SUM(E10:E11)-E12</f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</row>
    <row r="20" spans="3:13" x14ac:dyDescent="0.25">
      <c r="D20" s="22">
        <f>SUM(D8,D12,D14:D17)-D18</f>
        <v>0</v>
      </c>
      <c r="E20" s="22">
        <f t="shared" ref="E20:K20" si="5">SUM(E8,E12,E14:E17)-E18</f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</row>
    <row r="21" spans="3:13" x14ac:dyDescent="0.25">
      <c r="D21" s="22"/>
      <c r="E21" s="22"/>
      <c r="F21" s="22"/>
      <c r="G21" s="22"/>
      <c r="H21" s="22"/>
      <c r="I21" s="22"/>
      <c r="J21" s="22"/>
      <c r="K21" s="22"/>
    </row>
    <row r="22" spans="3:13" x14ac:dyDescent="0.25">
      <c r="D22" s="22"/>
      <c r="E22" s="22"/>
      <c r="F22" s="22"/>
      <c r="G22" s="22"/>
      <c r="H22" s="22"/>
      <c r="I22" s="22"/>
      <c r="J22" s="22"/>
      <c r="K22" s="22"/>
    </row>
    <row r="23" spans="3:13" x14ac:dyDescent="0.25">
      <c r="C23" s="83"/>
      <c r="D23" s="84"/>
      <c r="E23" s="84"/>
      <c r="F23" s="84"/>
      <c r="G23" s="84"/>
      <c r="H23" s="84"/>
      <c r="I23" s="84"/>
      <c r="J23" s="84"/>
      <c r="K23" s="84"/>
      <c r="L23" s="85"/>
    </row>
    <row r="24" spans="3:13" ht="16.5" customHeight="1" thickBot="1" x14ac:dyDescent="0.3">
      <c r="C24" s="51"/>
      <c r="D24" s="89" t="s">
        <v>53</v>
      </c>
      <c r="E24" s="89"/>
      <c r="F24" s="89"/>
      <c r="G24" s="89"/>
      <c r="H24" s="89"/>
      <c r="I24" s="89"/>
      <c r="J24" s="98"/>
      <c r="K24" s="98"/>
      <c r="L24" s="85"/>
    </row>
    <row r="25" spans="3:13" ht="15" customHeight="1" x14ac:dyDescent="0.25">
      <c r="C25" s="86" t="s">
        <v>0</v>
      </c>
      <c r="D25" s="99" t="s">
        <v>49</v>
      </c>
      <c r="E25" s="49" t="s">
        <v>88</v>
      </c>
      <c r="F25" s="99" t="s">
        <v>153</v>
      </c>
      <c r="G25" s="49" t="s">
        <v>91</v>
      </c>
      <c r="H25" s="49" t="s">
        <v>94</v>
      </c>
      <c r="I25" s="99" t="s">
        <v>96</v>
      </c>
      <c r="J25" s="102" t="s">
        <v>154</v>
      </c>
      <c r="K25" s="102" t="s">
        <v>96</v>
      </c>
      <c r="L25" s="85"/>
    </row>
    <row r="26" spans="3:13" x14ac:dyDescent="0.25">
      <c r="C26" s="86"/>
      <c r="D26" s="100"/>
      <c r="E26" s="46" t="s">
        <v>89</v>
      </c>
      <c r="F26" s="100"/>
      <c r="G26" s="46" t="s">
        <v>92</v>
      </c>
      <c r="H26" s="46" t="s">
        <v>95</v>
      </c>
      <c r="I26" s="100"/>
      <c r="J26" s="102"/>
      <c r="K26" s="102"/>
      <c r="L26" s="85"/>
    </row>
    <row r="27" spans="3:13" ht="15.75" thickBot="1" x14ac:dyDescent="0.3">
      <c r="C27" s="87"/>
      <c r="D27" s="101"/>
      <c r="E27" s="48" t="s">
        <v>87</v>
      </c>
      <c r="F27" s="101"/>
      <c r="G27" s="48" t="s">
        <v>93</v>
      </c>
      <c r="H27" s="1"/>
      <c r="I27" s="101"/>
      <c r="J27" s="101"/>
      <c r="K27" s="101"/>
      <c r="L27" s="85"/>
    </row>
    <row r="28" spans="3:13" x14ac:dyDescent="0.25">
      <c r="C28" s="51" t="s">
        <v>2</v>
      </c>
      <c r="D28" s="45"/>
      <c r="E28" s="45"/>
      <c r="F28" s="45"/>
      <c r="G28" s="45"/>
      <c r="H28" s="45"/>
      <c r="I28" s="45"/>
      <c r="J28" s="45"/>
      <c r="K28" s="45"/>
    </row>
    <row r="29" spans="3:13" ht="15.75" thickBot="1" x14ac:dyDescent="0.3">
      <c r="C29" s="37" t="s">
        <v>194</v>
      </c>
      <c r="D29" s="13">
        <v>916541</v>
      </c>
      <c r="E29" s="13">
        <v>1142</v>
      </c>
      <c r="F29" s="13">
        <v>10113</v>
      </c>
      <c r="G29" s="13">
        <v>3738581</v>
      </c>
      <c r="H29" s="13">
        <v>5417330</v>
      </c>
      <c r="I29" s="13">
        <v>10083707</v>
      </c>
      <c r="J29" s="13">
        <v>-89282</v>
      </c>
      <c r="K29" s="13">
        <v>9994425</v>
      </c>
      <c r="L29" s="21">
        <f t="shared" ref="L29" si="6">SUM(D29:H29)-I29</f>
        <v>0</v>
      </c>
      <c r="M29" s="21">
        <f t="shared" ref="M29" si="7">SUM(I29:J29)-K29</f>
        <v>0</v>
      </c>
    </row>
    <row r="30" spans="3:13" x14ac:dyDescent="0.25">
      <c r="C30" s="45"/>
      <c r="D30" s="8"/>
      <c r="E30" s="8"/>
      <c r="F30" s="8"/>
      <c r="G30" s="8"/>
      <c r="H30" s="27"/>
      <c r="I30" s="27"/>
      <c r="J30" s="27"/>
      <c r="K30" s="27"/>
      <c r="L30" s="21">
        <f t="shared" ref="L30:L41" si="8">SUM(D30:H30)-I30</f>
        <v>0</v>
      </c>
      <c r="M30" s="21">
        <f t="shared" ref="M30:M41" si="9">SUM(I30:J30)-K30</f>
        <v>0</v>
      </c>
    </row>
    <row r="31" spans="3:13" x14ac:dyDescent="0.25">
      <c r="C31" s="45" t="s">
        <v>135</v>
      </c>
      <c r="D31" s="44"/>
      <c r="E31" s="44"/>
      <c r="F31" s="44"/>
      <c r="G31" s="44"/>
      <c r="H31" s="12">
        <v>1123314</v>
      </c>
      <c r="I31" s="12">
        <v>1123314</v>
      </c>
      <c r="J31" s="12">
        <v>38712</v>
      </c>
      <c r="K31" s="12">
        <v>1162026</v>
      </c>
      <c r="L31" s="21">
        <f t="shared" si="8"/>
        <v>0</v>
      </c>
      <c r="M31" s="21">
        <f t="shared" si="9"/>
        <v>0</v>
      </c>
    </row>
    <row r="32" spans="3:13" ht="15.75" thickBot="1" x14ac:dyDescent="0.3">
      <c r="C32" s="38" t="s">
        <v>195</v>
      </c>
      <c r="D32" s="37"/>
      <c r="E32" s="37"/>
      <c r="F32" s="24">
        <v>-33548</v>
      </c>
      <c r="G32" s="24">
        <v>671876</v>
      </c>
      <c r="H32" s="24">
        <v>1717</v>
      </c>
      <c r="I32" s="24">
        <v>640045</v>
      </c>
      <c r="J32" s="37">
        <v>688</v>
      </c>
      <c r="K32" s="24">
        <v>640733</v>
      </c>
      <c r="L32" s="21">
        <f t="shared" si="8"/>
        <v>0</v>
      </c>
      <c r="M32" s="21">
        <f t="shared" si="9"/>
        <v>0</v>
      </c>
    </row>
    <row r="33" spans="3:13" ht="15.75" thickBot="1" x14ac:dyDescent="0.3">
      <c r="C33" s="37" t="s">
        <v>196</v>
      </c>
      <c r="D33" s="37"/>
      <c r="E33" s="37"/>
      <c r="F33" s="24">
        <v>-33548</v>
      </c>
      <c r="G33" s="24">
        <v>671876</v>
      </c>
      <c r="H33" s="24">
        <v>1125031</v>
      </c>
      <c r="I33" s="24">
        <v>1763359</v>
      </c>
      <c r="J33" s="24">
        <v>39400</v>
      </c>
      <c r="K33" s="24">
        <v>1802759</v>
      </c>
      <c r="L33" s="21">
        <f t="shared" si="8"/>
        <v>0</v>
      </c>
      <c r="M33" s="21">
        <f t="shared" si="9"/>
        <v>0</v>
      </c>
    </row>
    <row r="34" spans="3:13" x14ac:dyDescent="0.25">
      <c r="C34" s="45" t="s">
        <v>2</v>
      </c>
      <c r="D34" s="44"/>
      <c r="E34" s="44"/>
      <c r="F34" s="44"/>
      <c r="G34" s="44"/>
      <c r="H34" s="44"/>
      <c r="I34" s="44"/>
      <c r="J34" s="44"/>
      <c r="K34" s="44"/>
      <c r="L34" s="21">
        <f t="shared" si="8"/>
        <v>0</v>
      </c>
      <c r="M34" s="21">
        <f t="shared" si="9"/>
        <v>0</v>
      </c>
    </row>
    <row r="35" spans="3:13" x14ac:dyDescent="0.25">
      <c r="C35" s="45" t="s">
        <v>197</v>
      </c>
      <c r="D35" s="44"/>
      <c r="E35" s="44"/>
      <c r="F35" s="44"/>
      <c r="G35" s="44"/>
      <c r="H35" s="12">
        <v>-199997</v>
      </c>
      <c r="I35" s="12">
        <v>-199997</v>
      </c>
      <c r="J35" s="12">
        <v>-2289</v>
      </c>
      <c r="K35" s="12">
        <v>-202286</v>
      </c>
      <c r="L35" s="21">
        <f t="shared" si="8"/>
        <v>0</v>
      </c>
      <c r="M35" s="21">
        <f t="shared" si="9"/>
        <v>0</v>
      </c>
    </row>
    <row r="36" spans="3:13" x14ac:dyDescent="0.25">
      <c r="C36" s="45" t="s">
        <v>198</v>
      </c>
      <c r="D36" s="44"/>
      <c r="E36" s="44"/>
      <c r="F36" s="44"/>
      <c r="G36" s="44"/>
      <c r="H36" s="12">
        <v>-273674</v>
      </c>
      <c r="I36" s="12">
        <v>-273674</v>
      </c>
      <c r="J36" s="44"/>
      <c r="K36" s="12">
        <v>-273674</v>
      </c>
      <c r="L36" s="21">
        <f t="shared" si="8"/>
        <v>0</v>
      </c>
      <c r="M36" s="21">
        <f t="shared" si="9"/>
        <v>0</v>
      </c>
    </row>
    <row r="37" spans="3:13" x14ac:dyDescent="0.25">
      <c r="C37" s="45" t="s">
        <v>199</v>
      </c>
      <c r="D37" s="44"/>
      <c r="E37" s="44"/>
      <c r="F37" s="44"/>
      <c r="G37" s="44"/>
      <c r="H37" s="12">
        <v>-63634</v>
      </c>
      <c r="I37" s="12">
        <v>-63634</v>
      </c>
      <c r="J37" s="44"/>
      <c r="K37" s="12">
        <v>-63634</v>
      </c>
      <c r="L37" s="21">
        <f t="shared" si="8"/>
        <v>0</v>
      </c>
      <c r="M37" s="21">
        <f t="shared" si="9"/>
        <v>0</v>
      </c>
    </row>
    <row r="38" spans="3:13" x14ac:dyDescent="0.25">
      <c r="C38" s="45" t="s">
        <v>200</v>
      </c>
      <c r="D38" s="44"/>
      <c r="E38" s="44"/>
      <c r="F38" s="44"/>
      <c r="G38" s="44"/>
      <c r="H38" s="12">
        <v>-1777076</v>
      </c>
      <c r="I38" s="12">
        <v>-1777076</v>
      </c>
      <c r="J38" s="44"/>
      <c r="K38" s="12">
        <v>-1777076</v>
      </c>
      <c r="L38" s="21">
        <f t="shared" si="8"/>
        <v>0</v>
      </c>
      <c r="M38" s="21">
        <f t="shared" si="9"/>
        <v>0</v>
      </c>
    </row>
    <row r="39" spans="3:13" x14ac:dyDescent="0.25">
      <c r="C39" s="45" t="s">
        <v>201</v>
      </c>
      <c r="D39" s="44"/>
      <c r="E39" s="44"/>
      <c r="F39" s="44"/>
      <c r="G39" s="44"/>
      <c r="H39" s="12">
        <v>385997</v>
      </c>
      <c r="I39" s="12">
        <v>385997</v>
      </c>
      <c r="J39" s="44"/>
      <c r="K39" s="12">
        <v>385997</v>
      </c>
      <c r="L39" s="21">
        <f t="shared" si="8"/>
        <v>0</v>
      </c>
      <c r="M39" s="21">
        <f t="shared" si="9"/>
        <v>0</v>
      </c>
    </row>
    <row r="40" spans="3:13" ht="15.75" thickBot="1" x14ac:dyDescent="0.3">
      <c r="C40" s="45" t="s">
        <v>163</v>
      </c>
      <c r="D40" s="44"/>
      <c r="E40" s="44"/>
      <c r="F40" s="44"/>
      <c r="G40" s="44"/>
      <c r="H40" s="44"/>
      <c r="I40" s="44"/>
      <c r="J40" s="44">
        <v>381</v>
      </c>
      <c r="K40" s="44">
        <v>381</v>
      </c>
      <c r="L40" s="21">
        <f t="shared" si="8"/>
        <v>0</v>
      </c>
      <c r="M40" s="21">
        <f t="shared" si="9"/>
        <v>0</v>
      </c>
    </row>
    <row r="41" spans="3:13" ht="15.75" thickBot="1" x14ac:dyDescent="0.3">
      <c r="C41" s="9" t="s">
        <v>202</v>
      </c>
      <c r="D41" s="29">
        <v>916541</v>
      </c>
      <c r="E41" s="29">
        <v>1142</v>
      </c>
      <c r="F41" s="29">
        <v>-23435</v>
      </c>
      <c r="G41" s="29">
        <v>4410457</v>
      </c>
      <c r="H41" s="29">
        <v>4613977</v>
      </c>
      <c r="I41" s="29">
        <v>9918682</v>
      </c>
      <c r="J41" s="29">
        <v>-51790</v>
      </c>
      <c r="K41" s="29">
        <v>9866892</v>
      </c>
      <c r="L41" s="21">
        <f t="shared" si="8"/>
        <v>0</v>
      </c>
      <c r="M41" s="21">
        <f t="shared" si="9"/>
        <v>0</v>
      </c>
    </row>
    <row r="42" spans="3:13" ht="15.75" thickTop="1" x14ac:dyDescent="0.25">
      <c r="D42" s="22">
        <f t="shared" ref="D42:J42" si="10">SUM(D31:D32)-D33</f>
        <v>0</v>
      </c>
      <c r="E42" s="22">
        <f t="shared" si="10"/>
        <v>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>SUM(K31:K32)-K33</f>
        <v>0</v>
      </c>
    </row>
    <row r="43" spans="3:13" x14ac:dyDescent="0.25">
      <c r="D43" s="22">
        <f t="shared" ref="D43:J43" si="11">SUM(D29,D33,D35:D40)-D41</f>
        <v>0</v>
      </c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  <c r="J43" s="22">
        <f t="shared" si="11"/>
        <v>0</v>
      </c>
      <c r="K43" s="22">
        <f>SUM(K29,K33,K35:K40)-K41</f>
        <v>0</v>
      </c>
    </row>
  </sheetData>
  <mergeCells count="15">
    <mergeCell ref="C4:C6"/>
    <mergeCell ref="D24:I24"/>
    <mergeCell ref="J24:K24"/>
    <mergeCell ref="C25:C27"/>
    <mergeCell ref="I25:I27"/>
    <mergeCell ref="J25:J27"/>
    <mergeCell ref="K25:K27"/>
    <mergeCell ref="D25:D27"/>
    <mergeCell ref="F25:F27"/>
    <mergeCell ref="D3:I3"/>
    <mergeCell ref="J3:K3"/>
    <mergeCell ref="D4:D6"/>
    <mergeCell ref="F4:F6"/>
    <mergeCell ref="I4:I6"/>
    <mergeCell ref="K4:K6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  <vt:lpstr>'О ДВИЖЕНИИ ДЕНЕЖНЫХ СРЕДСТВ'!_Hlk110115185</vt:lpstr>
      <vt:lpstr>'О ДВИЖЕНИИ ДЕНЕЖНЫХ СРЕДСТВ'!_Hlk110115192</vt:lpstr>
      <vt:lpstr>'О ДВИЖЕНИИ ДЕНЕЖНЫХ СРЕДСТВ'!_Hlk110115255</vt:lpstr>
      <vt:lpstr>'О ДВИЖЕНИИ ДЕНЕЖНЫХ СРЕДСТВ'!_Hlk110115287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2022-11-22T15:08:20Z</dcterms:modified>
</cp:coreProperties>
</file>