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90" windowHeight="7755" tabRatio="815" firstSheet="2" activeTab="2"/>
  </bookViews>
  <sheets>
    <sheet name="список отчетов" sheetId="22" state="hidden" r:id="rId1"/>
    <sheet name="ОСВ" sheetId="53" state="hidden" r:id="rId2"/>
    <sheet name="форма_1" sheetId="2" r:id="rId3"/>
    <sheet name="форма_2" sheetId="36" r:id="rId4"/>
    <sheet name="форма_3" sheetId="37" r:id="rId5"/>
    <sheet name="форма_4" sheetId="38" r:id="rId6"/>
    <sheet name="2-3" sheetId="39" state="hidden" r:id="rId7"/>
    <sheet name="11-2" sheetId="40" state="hidden" r:id="rId8"/>
    <sheet name="40" sheetId="35" state="hidden" r:id="rId9"/>
    <sheet name="доп к пруд" sheetId="44" state="hidden" r:id="rId10"/>
    <sheet name="Лист7" sheetId="45" state="hidden" r:id="rId11"/>
    <sheet name="стаб резерв" sheetId="55" state="hidden" r:id="rId12"/>
    <sheet name="ф4-2" sheetId="48" state="hidden" r:id="rId13"/>
    <sheet name="проч расходы" sheetId="49" state="hidden" r:id="rId14"/>
    <sheet name="Лист1" sheetId="56" state="hidden" r:id="rId15"/>
  </sheets>
  <externalReferences>
    <externalReference r:id="rId16"/>
    <externalReference r:id="rId17"/>
  </externalReferences>
  <definedNames>
    <definedName name="_xlnm._FilterDatabase" localSheetId="0" hidden="1">'список отчетов'!$A$12:$I$54</definedName>
    <definedName name="_xlnm.Print_Area" localSheetId="7">'11-2'!$A$1:$Q$62</definedName>
    <definedName name="_xlnm.Print_Area" localSheetId="0">'список отчетов'!$A$1:$I$52</definedName>
    <definedName name="_xlnm.Print_Area" localSheetId="2">форма_1!$A$1:$D$83</definedName>
    <definedName name="_xlnm.Print_Area" localSheetId="3">форма_2!$A$1:$F$95</definedName>
    <definedName name="_xlnm.Print_Area" localSheetId="4">форма_3!$A$1:$D$73</definedName>
    <definedName name="_xlnm.Print_Area" localSheetId="5">форма_4!$A$1:$H$50</definedName>
  </definedNames>
  <calcPr calcId="124519"/>
</workbook>
</file>

<file path=xl/calcChain.xml><?xml version="1.0" encoding="utf-8"?>
<calcChain xmlns="http://schemas.openxmlformats.org/spreadsheetml/2006/main">
  <c r="A73" i="37"/>
  <c r="A50" i="38" s="1"/>
  <c r="C90" i="36"/>
  <c r="E90"/>
  <c r="F90"/>
  <c r="D78" i="2"/>
  <c r="D67" i="37" l="1"/>
  <c r="D68" s="1"/>
  <c r="C138" i="44"/>
  <c r="C116"/>
  <c r="J124" i="53"/>
  <c r="I124"/>
  <c r="I81"/>
  <c r="J81"/>
  <c r="K81"/>
  <c r="H81"/>
  <c r="F21" i="40"/>
  <c r="G21"/>
  <c r="C23" i="39"/>
  <c r="C11"/>
  <c r="C117" i="44"/>
  <c r="C115"/>
  <c r="C114"/>
  <c r="I15" i="39"/>
  <c r="I8"/>
  <c r="C10"/>
  <c r="C125" i="44"/>
  <c r="C104"/>
  <c r="C60"/>
  <c r="H47" i="45"/>
  <c r="D47"/>
  <c r="E47"/>
  <c r="F47"/>
  <c r="G47"/>
  <c r="I47"/>
  <c r="C47"/>
  <c r="D38"/>
  <c r="E38"/>
  <c r="F38"/>
  <c r="G38"/>
  <c r="H38"/>
  <c r="I38"/>
  <c r="C38"/>
  <c r="I27"/>
  <c r="D27"/>
  <c r="D66"/>
  <c r="E27"/>
  <c r="F27"/>
  <c r="G27"/>
  <c r="G66"/>
  <c r="H27"/>
  <c r="C27"/>
  <c r="C66"/>
  <c r="C22" i="39"/>
  <c r="C103" i="44"/>
  <c r="C118"/>
  <c r="C110"/>
  <c r="C109"/>
  <c r="C108"/>
  <c r="C105"/>
  <c r="C102"/>
  <c r="D10" i="40"/>
  <c r="C127" i="44"/>
  <c r="C52"/>
  <c r="A93" i="36"/>
  <c r="C136" i="44"/>
  <c r="A48" i="38"/>
  <c r="A71" i="37"/>
  <c r="K23" i="40"/>
  <c r="K21"/>
  <c r="L23"/>
  <c r="L21"/>
  <c r="B54"/>
  <c r="A29" i="39"/>
  <c r="A54" i="38"/>
  <c r="A5"/>
  <c r="A77" i="37"/>
  <c r="A4"/>
  <c r="J19" i="40"/>
  <c r="H19"/>
  <c r="J38"/>
  <c r="H38"/>
  <c r="A4"/>
  <c r="C63" i="44"/>
  <c r="D29" i="39"/>
  <c r="C30" i="44"/>
  <c r="C62"/>
  <c r="C59"/>
  <c r="C58"/>
  <c r="C57"/>
  <c r="C56"/>
  <c r="C55"/>
  <c r="C54"/>
  <c r="C53"/>
  <c r="C50"/>
  <c r="C49"/>
  <c r="C48"/>
  <c r="C47"/>
  <c r="C44"/>
  <c r="C43"/>
  <c r="C40"/>
  <c r="C39"/>
  <c r="C37"/>
  <c r="C36"/>
  <c r="C35"/>
  <c r="C34"/>
  <c r="C32"/>
  <c r="C31"/>
  <c r="B12"/>
  <c r="C19"/>
  <c r="D77" i="2"/>
  <c r="A5" i="39"/>
  <c r="C143" i="44"/>
  <c r="C141"/>
  <c r="C137"/>
  <c r="C135"/>
  <c r="C134"/>
  <c r="C133"/>
  <c r="C131"/>
  <c r="C130"/>
  <c r="C126"/>
  <c r="B24" i="49"/>
  <c r="B20"/>
  <c r="D18"/>
  <c r="D20" s="1"/>
  <c r="B18"/>
  <c r="C11"/>
  <c r="A5"/>
  <c r="A4"/>
  <c r="A54" i="48"/>
  <c r="A50"/>
  <c r="K48"/>
  <c r="K50" s="1"/>
  <c r="A48"/>
  <c r="M45"/>
  <c r="O45"/>
  <c r="F45"/>
  <c r="H45"/>
  <c r="M44"/>
  <c r="O44"/>
  <c r="F44"/>
  <c r="H44"/>
  <c r="L43"/>
  <c r="K43"/>
  <c r="J43"/>
  <c r="M43"/>
  <c r="O43"/>
  <c r="I43"/>
  <c r="E43"/>
  <c r="D43"/>
  <c r="C43"/>
  <c r="B43"/>
  <c r="M42"/>
  <c r="O42"/>
  <c r="F42"/>
  <c r="H42"/>
  <c r="M41"/>
  <c r="O41"/>
  <c r="F41"/>
  <c r="H41"/>
  <c r="M40"/>
  <c r="O40"/>
  <c r="F40"/>
  <c r="H40"/>
  <c r="M39"/>
  <c r="O39"/>
  <c r="B39"/>
  <c r="B46" s="1"/>
  <c r="M38"/>
  <c r="O38"/>
  <c r="F38"/>
  <c r="H38"/>
  <c r="N37"/>
  <c r="L37"/>
  <c r="M37"/>
  <c r="O37"/>
  <c r="G37"/>
  <c r="M36"/>
  <c r="O36"/>
  <c r="E36"/>
  <c r="F36" s="1"/>
  <c r="H36" s="1"/>
  <c r="M35"/>
  <c r="O35"/>
  <c r="F35"/>
  <c r="H35"/>
  <c r="M34"/>
  <c r="O34"/>
  <c r="F34"/>
  <c r="H34"/>
  <c r="M33"/>
  <c r="O33"/>
  <c r="F33"/>
  <c r="H33"/>
  <c r="M32"/>
  <c r="O32"/>
  <c r="D32"/>
  <c r="D46" s="1"/>
  <c r="M31"/>
  <c r="O31"/>
  <c r="F31"/>
  <c r="H31"/>
  <c r="M29"/>
  <c r="O29"/>
  <c r="F29"/>
  <c r="H29"/>
  <c r="M27"/>
  <c r="O27"/>
  <c r="F27"/>
  <c r="H27"/>
  <c r="M26"/>
  <c r="O26"/>
  <c r="F26"/>
  <c r="H26"/>
  <c r="M25"/>
  <c r="O25"/>
  <c r="F25"/>
  <c r="H25"/>
  <c r="M24"/>
  <c r="O24"/>
  <c r="F24"/>
  <c r="H24"/>
  <c r="M23"/>
  <c r="O23"/>
  <c r="F23"/>
  <c r="H23"/>
  <c r="M22"/>
  <c r="O22"/>
  <c r="F22"/>
  <c r="H22"/>
  <c r="M21"/>
  <c r="O21"/>
  <c r="F21"/>
  <c r="H21"/>
  <c r="M20"/>
  <c r="O20"/>
  <c r="F20"/>
  <c r="H20"/>
  <c r="L19"/>
  <c r="K19"/>
  <c r="J19"/>
  <c r="I19"/>
  <c r="E19"/>
  <c r="D19"/>
  <c r="C19"/>
  <c r="B19"/>
  <c r="M18"/>
  <c r="O18"/>
  <c r="F18"/>
  <c r="H18"/>
  <c r="M17"/>
  <c r="O17"/>
  <c r="F17"/>
  <c r="H17"/>
  <c r="M16"/>
  <c r="O16"/>
  <c r="F16"/>
  <c r="H16"/>
  <c r="M15"/>
  <c r="O15"/>
  <c r="F15"/>
  <c r="H15"/>
  <c r="M14"/>
  <c r="O14"/>
  <c r="F14"/>
  <c r="H14"/>
  <c r="M13"/>
  <c r="O13"/>
  <c r="F13"/>
  <c r="H13"/>
  <c r="N12"/>
  <c r="N28"/>
  <c r="N30"/>
  <c r="L12"/>
  <c r="L28"/>
  <c r="L30"/>
  <c r="L46"/>
  <c r="K12"/>
  <c r="K28"/>
  <c r="J12"/>
  <c r="I12"/>
  <c r="G12"/>
  <c r="G28"/>
  <c r="G30"/>
  <c r="E12"/>
  <c r="E28"/>
  <c r="E30"/>
  <c r="D12"/>
  <c r="D28"/>
  <c r="D30"/>
  <c r="C12"/>
  <c r="C28"/>
  <c r="B12"/>
  <c r="M11"/>
  <c r="O11"/>
  <c r="F11"/>
  <c r="H11"/>
  <c r="M10"/>
  <c r="O10"/>
  <c r="F10"/>
  <c r="H10"/>
  <c r="L9"/>
  <c r="M9"/>
  <c r="N9"/>
  <c r="O9"/>
  <c r="E9"/>
  <c r="F9"/>
  <c r="G9"/>
  <c r="H9"/>
  <c r="A4"/>
  <c r="A3"/>
  <c r="E9" i="38"/>
  <c r="F9"/>
  <c r="G9"/>
  <c r="H9"/>
  <c r="A4"/>
  <c r="A3" i="37"/>
  <c r="C28" i="44"/>
  <c r="B62" i="40"/>
  <c r="B60"/>
  <c r="B56"/>
  <c r="O50"/>
  <c r="M50"/>
  <c r="J50"/>
  <c r="H50"/>
  <c r="E50"/>
  <c r="C50"/>
  <c r="O49"/>
  <c r="M49"/>
  <c r="J49"/>
  <c r="H49"/>
  <c r="E49"/>
  <c r="C49"/>
  <c r="O48"/>
  <c r="M48"/>
  <c r="J48"/>
  <c r="H48"/>
  <c r="E48"/>
  <c r="C48"/>
  <c r="O47"/>
  <c r="M47"/>
  <c r="J47"/>
  <c r="H47"/>
  <c r="E47"/>
  <c r="C47"/>
  <c r="O46"/>
  <c r="M46"/>
  <c r="J46"/>
  <c r="H46"/>
  <c r="E46"/>
  <c r="C46"/>
  <c r="O45"/>
  <c r="M45"/>
  <c r="J45"/>
  <c r="H45"/>
  <c r="E45"/>
  <c r="C45"/>
  <c r="O44"/>
  <c r="M44"/>
  <c r="J44"/>
  <c r="H44"/>
  <c r="E44"/>
  <c r="C44"/>
  <c r="O43"/>
  <c r="M43"/>
  <c r="J43"/>
  <c r="H43"/>
  <c r="E43"/>
  <c r="C43"/>
  <c r="O42"/>
  <c r="M42"/>
  <c r="J42"/>
  <c r="H42"/>
  <c r="E42"/>
  <c r="C42"/>
  <c r="O41"/>
  <c r="M41"/>
  <c r="J41"/>
  <c r="H41"/>
  <c r="E41"/>
  <c r="C41"/>
  <c r="O40"/>
  <c r="M40"/>
  <c r="J40"/>
  <c r="E40"/>
  <c r="C40"/>
  <c r="O39"/>
  <c r="M39"/>
  <c r="J39"/>
  <c r="H39"/>
  <c r="E39"/>
  <c r="O38"/>
  <c r="M38"/>
  <c r="E38"/>
  <c r="O37"/>
  <c r="M37"/>
  <c r="J37"/>
  <c r="H37"/>
  <c r="E37"/>
  <c r="C37"/>
  <c r="O36"/>
  <c r="J36"/>
  <c r="H36"/>
  <c r="E36"/>
  <c r="C36"/>
  <c r="O35"/>
  <c r="M35"/>
  <c r="J35"/>
  <c r="H35"/>
  <c r="E35"/>
  <c r="C35"/>
  <c r="O34"/>
  <c r="M34"/>
  <c r="J34"/>
  <c r="E34"/>
  <c r="C34"/>
  <c r="O33"/>
  <c r="J33"/>
  <c r="H33"/>
  <c r="E33"/>
  <c r="C33"/>
  <c r="Q32"/>
  <c r="P32"/>
  <c r="N32"/>
  <c r="L32"/>
  <c r="K32"/>
  <c r="I32"/>
  <c r="G32"/>
  <c r="F32"/>
  <c r="D32"/>
  <c r="O31"/>
  <c r="M31"/>
  <c r="J31"/>
  <c r="H31"/>
  <c r="E31"/>
  <c r="C31"/>
  <c r="O30"/>
  <c r="M30"/>
  <c r="J30"/>
  <c r="H30"/>
  <c r="E30"/>
  <c r="C30"/>
  <c r="O29"/>
  <c r="M29"/>
  <c r="J29"/>
  <c r="E29"/>
  <c r="C29"/>
  <c r="O28"/>
  <c r="M28"/>
  <c r="J28"/>
  <c r="H28"/>
  <c r="E28"/>
  <c r="C28"/>
  <c r="O27"/>
  <c r="M27"/>
  <c r="J27"/>
  <c r="H27"/>
  <c r="E27"/>
  <c r="C27"/>
  <c r="O26"/>
  <c r="M26"/>
  <c r="J26"/>
  <c r="H26"/>
  <c r="E26"/>
  <c r="C26"/>
  <c r="O25"/>
  <c r="M25"/>
  <c r="J25"/>
  <c r="H25"/>
  <c r="E25"/>
  <c r="C25"/>
  <c r="O24"/>
  <c r="J24"/>
  <c r="H24"/>
  <c r="E24"/>
  <c r="C24"/>
  <c r="Q23"/>
  <c r="Q21"/>
  <c r="P23"/>
  <c r="P21"/>
  <c r="N23"/>
  <c r="N21"/>
  <c r="I23"/>
  <c r="I21"/>
  <c r="O22"/>
  <c r="J22"/>
  <c r="H22"/>
  <c r="E22"/>
  <c r="C22"/>
  <c r="D21"/>
  <c r="O20"/>
  <c r="M20"/>
  <c r="J20"/>
  <c r="H20"/>
  <c r="E20"/>
  <c r="O19"/>
  <c r="M19"/>
  <c r="E19"/>
  <c r="C19"/>
  <c r="O18"/>
  <c r="M18"/>
  <c r="J18"/>
  <c r="H18"/>
  <c r="E18"/>
  <c r="C18"/>
  <c r="O17"/>
  <c r="M17"/>
  <c r="J17"/>
  <c r="H17"/>
  <c r="E17"/>
  <c r="C17"/>
  <c r="O16"/>
  <c r="M16"/>
  <c r="J16"/>
  <c r="H16"/>
  <c r="E16"/>
  <c r="C16"/>
  <c r="O15"/>
  <c r="M15"/>
  <c r="J15"/>
  <c r="H15"/>
  <c r="E15"/>
  <c r="O14"/>
  <c r="M14"/>
  <c r="J14"/>
  <c r="H14"/>
  <c r="E14"/>
  <c r="C14"/>
  <c r="O13"/>
  <c r="M13"/>
  <c r="J13"/>
  <c r="H13"/>
  <c r="E13"/>
  <c r="C13"/>
  <c r="O12"/>
  <c r="J12"/>
  <c r="E12"/>
  <c r="O11"/>
  <c r="M11"/>
  <c r="J11"/>
  <c r="H11"/>
  <c r="H10"/>
  <c r="E11"/>
  <c r="C11"/>
  <c r="Q10"/>
  <c r="Q51"/>
  <c r="P10"/>
  <c r="N10"/>
  <c r="N51"/>
  <c r="L10"/>
  <c r="K10"/>
  <c r="K51"/>
  <c r="I10"/>
  <c r="I51"/>
  <c r="G10"/>
  <c r="G51"/>
  <c r="F10"/>
  <c r="F51"/>
  <c r="A3"/>
  <c r="C155" i="44"/>
  <c r="A35" i="39"/>
  <c r="A31"/>
  <c r="C14"/>
  <c r="A4"/>
  <c r="A99" i="36"/>
  <c r="A8"/>
  <c r="A9"/>
  <c r="C9" i="35"/>
  <c r="I28" i="48"/>
  <c r="C101" i="44"/>
  <c r="M12" i="40"/>
  <c r="M19" i="48"/>
  <c r="O19"/>
  <c r="C129" i="44"/>
  <c r="C15" i="40"/>
  <c r="D31" i="39"/>
  <c r="J28" i="48"/>
  <c r="C132" i="44"/>
  <c r="C42"/>
  <c r="C38"/>
  <c r="C106"/>
  <c r="C145"/>
  <c r="K30" i="48"/>
  <c r="K46"/>
  <c r="E37"/>
  <c r="F37" s="1"/>
  <c r="H37" s="1"/>
  <c r="C61" i="44"/>
  <c r="I9" i="39"/>
  <c r="I10"/>
  <c r="M22" i="40"/>
  <c r="H29"/>
  <c r="C45" i="44"/>
  <c r="C113"/>
  <c r="C41"/>
  <c r="H66" i="45"/>
  <c r="F43" i="48"/>
  <c r="H43"/>
  <c r="C112" i="44"/>
  <c r="C38" i="40"/>
  <c r="H40"/>
  <c r="F12" i="48"/>
  <c r="H12"/>
  <c r="B28"/>
  <c r="C149" i="44"/>
  <c r="L51" i="40"/>
  <c r="I66" i="45"/>
  <c r="C26" i="44"/>
  <c r="M36" i="40"/>
  <c r="J30" i="48"/>
  <c r="J46"/>
  <c r="C20" i="40"/>
  <c r="F19" i="48"/>
  <c r="H19"/>
  <c r="E23" i="40"/>
  <c r="P51"/>
  <c r="O10"/>
  <c r="J23"/>
  <c r="J21"/>
  <c r="C111" i="44"/>
  <c r="M12" i="48"/>
  <c r="O12"/>
  <c r="D51" i="40"/>
  <c r="C24" i="39"/>
  <c r="I19"/>
  <c r="I17"/>
  <c r="I18"/>
  <c r="M28" i="48"/>
  <c r="O28"/>
  <c r="I30"/>
  <c r="M30"/>
  <c r="C123" i="44"/>
  <c r="H34" i="40"/>
  <c r="J32"/>
  <c r="C39"/>
  <c r="E32"/>
  <c r="B30" i="48"/>
  <c r="E66" i="45"/>
  <c r="F66"/>
  <c r="H12" i="40"/>
  <c r="J10"/>
  <c r="J51"/>
  <c r="M24"/>
  <c r="M23"/>
  <c r="O23"/>
  <c r="M33"/>
  <c r="M32"/>
  <c r="O32"/>
  <c r="C23"/>
  <c r="E21"/>
  <c r="O21"/>
  <c r="O51"/>
  <c r="C22" i="44"/>
  <c r="C25" s="1"/>
  <c r="C46"/>
  <c r="M21" i="40"/>
  <c r="C12"/>
  <c r="C10"/>
  <c r="F39" i="48"/>
  <c r="H39" s="1"/>
  <c r="O30"/>
  <c r="M46"/>
  <c r="O46"/>
  <c r="M10" i="40"/>
  <c r="M51"/>
  <c r="H23"/>
  <c r="H21"/>
  <c r="C32"/>
  <c r="C29" i="44"/>
  <c r="C107"/>
  <c r="C151"/>
  <c r="F28" i="48"/>
  <c r="H28"/>
  <c r="C30"/>
  <c r="C46"/>
  <c r="C21" i="40"/>
  <c r="H32"/>
  <c r="I46" i="48"/>
  <c r="E10" i="40"/>
  <c r="E51"/>
  <c r="F30" i="48"/>
  <c r="H51" i="40"/>
  <c r="C51"/>
  <c r="H30" i="48"/>
  <c r="E46" l="1"/>
  <c r="F32"/>
  <c r="C121" i="44"/>
  <c r="C122"/>
  <c r="C67" i="37"/>
  <c r="C8" i="35"/>
  <c r="C148" i="44"/>
  <c r="C153"/>
  <c r="C128"/>
  <c r="C144"/>
  <c r="C27"/>
  <c r="F46" i="48" l="1"/>
  <c r="H46" s="1"/>
  <c r="H32"/>
  <c r="C78" i="2"/>
  <c r="C146" i="44" l="1"/>
  <c r="E40" i="2"/>
  <c r="D90" i="36" l="1"/>
  <c r="C68" i="37" l="1"/>
  <c r="C77" i="2" l="1"/>
</calcChain>
</file>

<file path=xl/comments1.xml><?xml version="1.0" encoding="utf-8"?>
<comments xmlns="http://schemas.openxmlformats.org/spreadsheetml/2006/main">
  <authors>
    <author>Rashtankyzy_A</author>
  </authors>
  <commentList>
    <comment ref="C20" authorId="0">
      <text>
        <r>
          <rPr>
            <sz val="11"/>
            <color theme="1"/>
            <rFont val="Calibri"/>
            <family val="2"/>
            <charset val="204"/>
            <scheme val="minor"/>
          </rPr>
          <t>Rashtankyzy_A:</t>
        </r>
        <r>
          <rPr>
            <sz val="11"/>
            <color theme="1"/>
            <rFont val="Calibri"/>
            <family val="2"/>
            <charset val="204"/>
            <scheme val="minor"/>
          </rPr>
          <t xml:space="preserve">
Перестраховочная премия по договору больше страховой премии в связи с чем доля РПНУ отличается м/у балансом и пруд</t>
        </r>
      </text>
    </comment>
  </commentList>
</comments>
</file>

<file path=xl/comments2.xml><?xml version="1.0" encoding="utf-8"?>
<comments xmlns="http://schemas.openxmlformats.org/spreadsheetml/2006/main">
  <authors>
    <author>Rashtankyzy_A</author>
    <author>v.gordeeva</author>
  </authors>
  <commentList>
    <comment ref="D23" authorId="0">
      <text>
        <r>
          <rPr>
            <sz val="11"/>
            <color theme="1"/>
            <rFont val="Calibri"/>
            <family val="2"/>
            <charset val="204"/>
            <scheme val="minor"/>
          </rPr>
          <t>Rashtankyzy_A:</t>
        </r>
        <r>
          <rPr>
            <sz val="11"/>
            <color theme="1"/>
            <rFont val="Calibri"/>
            <family val="2"/>
            <charset val="204"/>
            <scheme val="minor"/>
          </rPr>
          <t xml:space="preserve">
,+6280,08 штрафы пени+6280,44</t>
        </r>
      </text>
    </comment>
    <comment ref="D31" authorId="0">
      <text>
        <r>
          <rPr>
            <sz val="11"/>
            <color theme="1"/>
            <rFont val="Calibri"/>
            <family val="2"/>
            <charset val="204"/>
            <scheme val="minor"/>
          </rPr>
          <t>Rashtankyzy_A:</t>
        </r>
        <r>
          <rPr>
            <sz val="11"/>
            <color theme="1"/>
            <rFont val="Calibri"/>
            <family val="2"/>
            <charset val="204"/>
            <scheme val="minor"/>
          </rPr>
          <t xml:space="preserve">
Доходы от покупки-продажи ценных бумаг 6280,09</t>
        </r>
      </text>
    </comment>
    <comment ref="F43" authorId="1">
      <text>
        <r>
          <rPr>
            <sz val="11"/>
            <color theme="1"/>
            <rFont val="Calibri"/>
            <family val="2"/>
            <charset val="204"/>
            <scheme val="minor"/>
          </rPr>
          <t>v.gordeeva:</t>
        </r>
        <r>
          <rPr>
            <sz val="11"/>
            <color theme="1"/>
            <rFont val="Calibri"/>
            <family val="2"/>
            <charset val="204"/>
            <scheme val="minor"/>
          </rPr>
          <t xml:space="preserve">
708
</t>
        </r>
      </text>
    </comment>
    <comment ref="F67" authorId="0">
      <text>
        <r>
          <rPr>
            <sz val="11"/>
            <color theme="1"/>
            <rFont val="Calibri"/>
            <family val="2"/>
            <charset val="204"/>
            <scheme val="minor"/>
          </rPr>
          <t>Rashtankyzy_A:</t>
        </r>
        <r>
          <rPr>
            <sz val="11"/>
            <color theme="1"/>
            <rFont val="Calibri"/>
            <family val="2"/>
            <charset val="204"/>
            <scheme val="minor"/>
          </rPr>
          <t xml:space="preserve">
только прямые 7470,40,2</t>
        </r>
      </text>
    </comment>
  </commentList>
</comments>
</file>

<file path=xl/comments3.xml><?xml version="1.0" encoding="utf-8"?>
<comments xmlns="http://schemas.openxmlformats.org/spreadsheetml/2006/main">
  <authors>
    <author>Rashtan Maria</author>
    <author>Rashtankyzy_A</author>
  </authors>
  <commentList>
    <comment ref="C11" authorId="0">
      <text>
        <r>
          <rPr>
            <sz val="11"/>
            <color theme="1"/>
            <rFont val="Calibri"/>
            <family val="2"/>
            <charset val="204"/>
            <scheme val="minor"/>
          </rPr>
          <t>Rashtan Maria:</t>
        </r>
        <r>
          <rPr>
            <sz val="11"/>
            <color theme="1"/>
            <rFont val="Calibri"/>
            <family val="2"/>
            <charset val="204"/>
            <scheme val="minor"/>
          </rPr>
          <t xml:space="preserve">
6280,02-
7470,02</t>
        </r>
      </text>
    </comment>
    <comment ref="C13" authorId="1">
      <text>
        <r>
          <rPr>
            <sz val="11"/>
            <color theme="1"/>
            <rFont val="Calibri"/>
            <family val="2"/>
            <charset val="204"/>
            <scheme val="minor"/>
          </rPr>
          <t>Rashtankyzy_A:</t>
        </r>
        <r>
          <rPr>
            <sz val="11"/>
            <color theme="1"/>
            <rFont val="Calibri"/>
            <family val="2"/>
            <charset val="204"/>
            <scheme val="minor"/>
          </rPr>
          <t xml:space="preserve">
6110,28 доходы в виде вознаграждения по текущим счетам</t>
        </r>
      </text>
    </comment>
  </commentList>
</comments>
</file>

<file path=xl/comments4.xml><?xml version="1.0" encoding="utf-8"?>
<comments xmlns="http://schemas.openxmlformats.org/spreadsheetml/2006/main">
  <authors>
    <author>Rashtankyzy_A</author>
  </authors>
  <commentList>
    <comment ref="P1" authorId="0">
      <text>
        <r>
          <rPr>
            <sz val="11"/>
            <color theme="1"/>
            <rFont val="Calibri"/>
            <family val="2"/>
            <charset val="204"/>
            <scheme val="minor"/>
          </rPr>
          <t xml:space="preserve">забиваю данные, Которые называюся  17 прилож
</t>
        </r>
      </text>
    </comment>
  </commentList>
</comments>
</file>

<file path=xl/comments5.xml><?xml version="1.0" encoding="utf-8"?>
<comments xmlns="http://schemas.openxmlformats.org/spreadsheetml/2006/main">
  <authors>
    <author>v.gordeeva</author>
  </authors>
  <commentList>
    <comment ref="C14" authorId="0">
      <text>
        <r>
          <rPr>
            <sz val="11"/>
            <color theme="1"/>
            <rFont val="Calibri"/>
            <family val="2"/>
            <charset val="204"/>
            <scheme val="minor"/>
          </rPr>
          <t>v.gordeeva:</t>
        </r>
        <r>
          <rPr>
            <sz val="11"/>
            <color theme="1"/>
            <rFont val="Calibri"/>
            <family val="2"/>
            <charset val="204"/>
            <scheme val="minor"/>
          </rPr>
          <t xml:space="preserve">
ФГСВ</t>
        </r>
      </text>
    </comment>
  </commentList>
</comments>
</file>

<file path=xl/sharedStrings.xml><?xml version="1.0" encoding="utf-8"?>
<sst xmlns="http://schemas.openxmlformats.org/spreadsheetml/2006/main" count="1709" uniqueCount="1222">
  <si>
    <t>к постановлению Правления</t>
  </si>
  <si>
    <t>Национального Банка</t>
  </si>
  <si>
    <t xml:space="preserve">Республики Казахстан </t>
  </si>
  <si>
    <t>от 27 мая 2015 года № 81</t>
  </si>
  <si>
    <t>№ п/п</t>
  </si>
  <si>
    <t>(в тысячах тенге)</t>
  </si>
  <si>
    <t>Примечание</t>
  </si>
  <si>
    <t xml:space="preserve">Форма №1 </t>
  </si>
  <si>
    <t>Бухгалтерский баланс</t>
  </si>
  <si>
    <t>Наименование статьи</t>
  </si>
  <si>
    <t>Примечание*</t>
  </si>
  <si>
    <t>на конец отчетного периода</t>
  </si>
  <si>
    <t>на конец предыдущего года</t>
  </si>
  <si>
    <t>Активы</t>
  </si>
  <si>
    <t>Вклады размещенные (за вычетом резервов на обесценение)</t>
  </si>
  <si>
    <t>Ценные бумаги, оцениваемые по справедливой стоимости, изменения которой отражаются в составе прибыли или убытка</t>
  </si>
  <si>
    <t>Ценные бумаги, имеющиеся в наличии для продажи (за вычетом резервов на обесценение)</t>
  </si>
  <si>
    <t>Операция "обратное РЕПО"</t>
  </si>
  <si>
    <t>Аффинированные драгоценные металлы</t>
  </si>
  <si>
    <t>Производные финансовые инструменты</t>
  </si>
  <si>
    <t>Активы перестрахования по незаработанным премиям (за вычетом резервов на обесценение)</t>
  </si>
  <si>
    <t>Активы перестрахования по произошедшим, но незаявленным убыткам (за вычетом резервов на обесценение)</t>
  </si>
  <si>
    <t>Активы перестрахования по не произошедшим убыткам по договорам страхования (перестрахования) жизни (за вычетом резервов на обесценение)</t>
  </si>
  <si>
    <t>Активы перестрахования по не произошедшим убыткам по договорам аннуитета (за вычетом резервов на обесценение)</t>
  </si>
  <si>
    <t>Активы перестрахования по заявленным, но неурегулированным убыткам (за вычетом резервов на обесценение)</t>
  </si>
  <si>
    <t>Страховые премии к получению от страхователей (перестрахователей) и посредников (за вычетом резервов на обесценение)</t>
  </si>
  <si>
    <t>Начисленные комиссионные доходы по перестрахованию</t>
  </si>
  <si>
    <t>15</t>
  </si>
  <si>
    <t>Прочая дебиторская задолженность (за вычетом резервов на обесценение)</t>
  </si>
  <si>
    <t>Займы, предоставленные страхователям (за вычетом резервов на обесценение)</t>
  </si>
  <si>
    <t>Расходы будущих периодов</t>
  </si>
  <si>
    <t>Текущий налоговый актив</t>
  </si>
  <si>
    <t>Отложенный налоговый актив</t>
  </si>
  <si>
    <t>Ценные бумаги, удерживаемые до погашения (за вычетом резервов на обесценение)</t>
  </si>
  <si>
    <t>Инвестиции в капитал других юридических лиц</t>
  </si>
  <si>
    <t>Основные средства (нетто)</t>
  </si>
  <si>
    <t>Инвестиционное имущество</t>
  </si>
  <si>
    <t>Долгосрочные активы, предназначенные для продажи</t>
  </si>
  <si>
    <t>Нематериальные активы (нетто)</t>
  </si>
  <si>
    <t>Прочие активы</t>
  </si>
  <si>
    <t>ИТОГО АКТИВОВ</t>
  </si>
  <si>
    <t>Обязательства</t>
  </si>
  <si>
    <t>Резерв незаработанной премии</t>
  </si>
  <si>
    <t>Резерв не произошедших убытков по договорам страхования (перестрахования) жизни</t>
  </si>
  <si>
    <t>Резерв не произошедших убытков по договорам аннуитета</t>
  </si>
  <si>
    <t>Резерв произошедших, но незаявленных убытков</t>
  </si>
  <si>
    <t>Резерв заявленных, но неурегулированных убытков</t>
  </si>
  <si>
    <t>Займы полученные</t>
  </si>
  <si>
    <t xml:space="preserve">Расчеты с перестраховщиками </t>
  </si>
  <si>
    <t xml:space="preserve">Расчеты с посредниками по страховой (перестраховочной) деятельности </t>
  </si>
  <si>
    <t>Расчеты с акционерами по дивидендам</t>
  </si>
  <si>
    <t>Счета к уплате по договорам страхования (перестрахования)</t>
  </si>
  <si>
    <t>Прочая кредиторская задолженность</t>
  </si>
  <si>
    <t>Оценочные обязательства</t>
  </si>
  <si>
    <t>Операция "РЕПО"</t>
  </si>
  <si>
    <t>Выпущенные облигации</t>
  </si>
  <si>
    <t>Доходы будущих периодов</t>
  </si>
  <si>
    <t>Текущее налоговое обязательство</t>
  </si>
  <si>
    <t>Отложенное налоговое обязательство</t>
  </si>
  <si>
    <t>Прочие обязательства</t>
  </si>
  <si>
    <t>ИТОГО ОБЯЗАТЕЛЬСТВА</t>
  </si>
  <si>
    <t>Капитал</t>
  </si>
  <si>
    <t>Уставный капитал (взносы учредителей)</t>
  </si>
  <si>
    <t>Изъятый капитал  (взносы учредителей)</t>
  </si>
  <si>
    <t xml:space="preserve">Резервный капитал </t>
  </si>
  <si>
    <t>Резерв непредвиденных рисков</t>
  </si>
  <si>
    <t>Стабилизационный резерв</t>
  </si>
  <si>
    <t xml:space="preserve">Нераспределенная прибыль (непокрытый убыток): </t>
  </si>
  <si>
    <t>в том числе:</t>
  </si>
  <si>
    <t xml:space="preserve"> предыдущих лет</t>
  </si>
  <si>
    <t>56.1</t>
  </si>
  <si>
    <t xml:space="preserve">отчетного периода </t>
  </si>
  <si>
    <t>56.2</t>
  </si>
  <si>
    <t>ИТОГО КАПИТАЛ</t>
  </si>
  <si>
    <t>57</t>
  </si>
  <si>
    <t>Итого капитал и обязательства</t>
  </si>
  <si>
    <t>* В графе 2 указываются номера примечаний по статьям, отраженным в пояснительной записке или приложениях к финансовой отчетности</t>
  </si>
  <si>
    <t>Место для печати</t>
  </si>
  <si>
    <t>_______________________________________________________       ______________</t>
  </si>
  <si>
    <t xml:space="preserve">              фамилия, имя, отчество (при его наличии)                                         подпись</t>
  </si>
  <si>
    <t>Главный бухгалтер _______________________________________      ______________</t>
  </si>
  <si>
    <t>фамилия, имя, отчество (при его наличии)               подпись</t>
  </si>
  <si>
    <t>Исполнитель _______________________________________       ____________  ________________</t>
  </si>
  <si>
    <t xml:space="preserve">                         фамилия, имя, отчество (при его наличии)                 подпись                телефон</t>
  </si>
  <si>
    <t>Дата подписания отчета «___» __________ 20___ года</t>
  </si>
  <si>
    <t>Место для печати (при наличии)</t>
  </si>
  <si>
    <t>1. Перечень отчетности страховых (перестраховочных) организаций включает:</t>
  </si>
  <si>
    <t>Всего</t>
  </si>
  <si>
    <t>Приложение 1</t>
  </si>
  <si>
    <t>Республики Казахстан</t>
  </si>
  <si>
    <t xml:space="preserve">Перечень отчетности страховых (перестраховочных) </t>
  </si>
  <si>
    <t>организаций и страховых брокеров</t>
  </si>
  <si>
    <t>№ Приложения</t>
  </si>
  <si>
    <t>Периодичность:</t>
  </si>
  <si>
    <t>Представляют:</t>
  </si>
  <si>
    <t>Срок представления</t>
  </si>
  <si>
    <t>отчет об остатках денег и размещенных вкладов;</t>
  </si>
  <si>
    <t>ежемесячная</t>
  </si>
  <si>
    <t>страховые (перестраховочные) компании</t>
  </si>
  <si>
    <t>до 5-го рабочего, след. за отчетным месяцем</t>
  </si>
  <si>
    <t>вводится в действие с 1 января 2016 года.</t>
  </si>
  <si>
    <t>отчет об остатках денег и вкладов, размещенных за счёт активов исламского страхового фонда;</t>
  </si>
  <si>
    <t>исламские страховые (перестраховочные) организации</t>
  </si>
  <si>
    <t>отчет о ценных бумагах;</t>
  </si>
  <si>
    <t>отчет о ценных бумагах, приобретенных за счет исламского страхового фонда;</t>
  </si>
  <si>
    <t>отчет об операциях «обратное РЕПО», «РЕПО»;</t>
  </si>
  <si>
    <t>отчет об операциях «обратное РЕПО», «РЕПО», совершенных за счет исламского страхового фонда;</t>
  </si>
  <si>
    <t>отчет о суммах к получению от перестраховщиков, страховых премиях к получению от страхователей (перестрахователей) и посредников;</t>
  </si>
  <si>
    <t>отчет об инвестиционном имуществе и основных средствах;</t>
  </si>
  <si>
    <t>отчет об инвестиционном имуществе и основных средствах, приобретенных за счет исламского страхового фонда;</t>
  </si>
  <si>
    <t>1.10</t>
  </si>
  <si>
    <t>отчет о расчете страховых резервов по отрасли «общее страхование»;</t>
  </si>
  <si>
    <t>страховые (перестраховочные) организации, осуществляющие деятельность по отрасли «общее страхование»</t>
  </si>
  <si>
    <t>1.11</t>
  </si>
  <si>
    <t>отчет о расчете страховых резервов по отрасли «страхование жизни»;</t>
  </si>
  <si>
    <t>страховые (перестраховочные) организации, осуществляющие деятельность в отрасли «страхование жизни»</t>
  </si>
  <si>
    <t>1.12</t>
  </si>
  <si>
    <t>отчет о страховых премиях;</t>
  </si>
  <si>
    <t>1.13</t>
  </si>
  <si>
    <t>отчет о крупных договорах страхования (перестрахования);</t>
  </si>
  <si>
    <t>1.14</t>
  </si>
  <si>
    <t>отчет о крупных страховых выплатах и крупных заявленных требованиях;</t>
  </si>
  <si>
    <t>1.15</t>
  </si>
  <si>
    <t>отчет о доходах и расходах в виде комиссионного вознаграждения по страховой деятельности;</t>
  </si>
  <si>
    <t>1.16</t>
  </si>
  <si>
    <t>отчет о страховых выплатах;</t>
  </si>
  <si>
    <t>1.17</t>
  </si>
  <si>
    <t>отчет об объеме обязательств;</t>
  </si>
  <si>
    <t>1.18</t>
  </si>
  <si>
    <t>отчет о страховых премиях, переданных на перестрахование;</t>
  </si>
  <si>
    <t>1.19</t>
  </si>
  <si>
    <t>отчет о заключенных договорах страхования (перестрахования) с нерезидентами Республики Казахстан;</t>
  </si>
  <si>
    <t>1.20</t>
  </si>
  <si>
    <t>отчет о членах совета по принципам исламского финансирования;</t>
  </si>
  <si>
    <t>1.21</t>
  </si>
  <si>
    <t>отчет о сделках с аффилированными лицами страховой (перестраховочной) организации;</t>
  </si>
  <si>
    <t>до 10-го рабочего, след. за отчетным месяцем</t>
  </si>
  <si>
    <t>1.22</t>
  </si>
  <si>
    <t>отчет о крупных участниках или страховых холдингах;</t>
  </si>
  <si>
    <t>ежеквартальная</t>
  </si>
  <si>
    <t>1.23</t>
  </si>
  <si>
    <t>отчет о сравнении сроков активов и обязательств в национальной и иностранной валютах;</t>
  </si>
  <si>
    <t>1.24</t>
  </si>
  <si>
    <t>отчет о прочей дебиторской и прочей кредиторской задолженностях;</t>
  </si>
  <si>
    <t>1.25</t>
  </si>
  <si>
    <t>отчет об инвестициях в капитал других юридических лиц;</t>
  </si>
  <si>
    <t>1.26</t>
  </si>
  <si>
    <t>отчет об инвестициях в капитал других юридических лиц, инвестированных за счет исламского страхового фонда</t>
  </si>
  <si>
    <t>1.27</t>
  </si>
  <si>
    <t>отчет о полученных займах;</t>
  </si>
  <si>
    <t>1.28</t>
  </si>
  <si>
    <t>отчет о договорах страхования и перестрахования, заключенных с аффилированными лицами страховой (перестраховочной) организации;</t>
  </si>
  <si>
    <t>1.29</t>
  </si>
  <si>
    <t>отчет о договорах страхования, заключенных с участием банков второго уровня;</t>
  </si>
  <si>
    <t>1.30</t>
  </si>
  <si>
    <t>отчет об общих и административных расходах;</t>
  </si>
  <si>
    <t>1.31</t>
  </si>
  <si>
    <t>отчет об остатках по внебалансовым счетам;</t>
  </si>
  <si>
    <t>1.32</t>
  </si>
  <si>
    <t>отчет о классификации страховых премий и страховых выплат по видам экономической деятельности;</t>
  </si>
  <si>
    <t>1.33</t>
  </si>
  <si>
    <t>отчет о сделках с ценными бумагами и иными финансовыми инструментами;</t>
  </si>
  <si>
    <t xml:space="preserve">до последнего рабочего дня (включительно) месяца, следующего за отчетным кварталом </t>
  </si>
  <si>
    <t>1.34</t>
  </si>
  <si>
    <t>отчет о сделках с ценными бумагами и иными финансовыми инструментами, совершенных за счет исламского страхового фонда;</t>
  </si>
  <si>
    <t>1.35</t>
  </si>
  <si>
    <t>отчет о размере собственного удержания страховой (перестраховочной) организации по договорам страхования (перестрахования);</t>
  </si>
  <si>
    <t>1.36</t>
  </si>
  <si>
    <t>отчет о страховых премиях и страховых выплатах, принятых и осуществленных по договорам страхования по регионам Республики Казахстан;</t>
  </si>
  <si>
    <t>1.37</t>
  </si>
  <si>
    <t>отчет о страховых продуктах;</t>
  </si>
  <si>
    <t>1.38</t>
  </si>
  <si>
    <t>отчет о перестраховочной деятельности;</t>
  </si>
  <si>
    <t>ежегодно</t>
  </si>
  <si>
    <t>1.39</t>
  </si>
  <si>
    <t>отчет о займах, предоставленных страхователям (для страховых (перестраховочных) организаций, осуществляющих деятельность в отрасли «страхование жизни»).</t>
  </si>
  <si>
    <t>Отчет о заключенных договорах перестрахования с участием страховых брокеров Республики Казахстан</t>
  </si>
  <si>
    <t>страховые брокеры</t>
  </si>
  <si>
    <t xml:space="preserve">к постановлению Правления </t>
  </si>
  <si>
    <t xml:space="preserve">Национального Банка </t>
  </si>
  <si>
    <t xml:space="preserve">Первый руководитель (на период его отсутствия – лицо, его замещающее) </t>
  </si>
  <si>
    <t>Прочие основные средства</t>
  </si>
  <si>
    <t>Наименование классов страхования</t>
  </si>
  <si>
    <t>Обязательное страхование</t>
  </si>
  <si>
    <t>страхование в растениеводстве</t>
  </si>
  <si>
    <t>страхование гражданско-правовой ответственности частных нотариусов</t>
  </si>
  <si>
    <t>экологическое страхование</t>
  </si>
  <si>
    <t>гражданско-правовая ответственность аудиторских организаций</t>
  </si>
  <si>
    <t>страхование работника от несчастных случаев при исполнении им трудовых (служебных) обязанностей</t>
  </si>
  <si>
    <t>иные виды (классы) страхования</t>
  </si>
  <si>
    <t>Добровольное личное страхование</t>
  </si>
  <si>
    <t>страхование от несчастных случаев</t>
  </si>
  <si>
    <t>страхование на случай болезни</t>
  </si>
  <si>
    <t>Добровольное имущественное страхование</t>
  </si>
  <si>
    <t>страхование автомобильного транспорта</t>
  </si>
  <si>
    <t>страхование железнодорожного транспорта</t>
  </si>
  <si>
    <t>страхование воздушного транспорта</t>
  </si>
  <si>
    <t>страхование водного транспорта</t>
  </si>
  <si>
    <t>страхование грузов</t>
  </si>
  <si>
    <t>страхование гражданско-правовой ответственности владельцев автомобильного транспорта</t>
  </si>
  <si>
    <t>страхование гражданско-правовой ответственности владельцев воздушного транспорта</t>
  </si>
  <si>
    <t>страхование гражданско-правовой ответственности владельцев водного транспорта</t>
  </si>
  <si>
    <t>страхование займов</t>
  </si>
  <si>
    <t>ипотечное страхование</t>
  </si>
  <si>
    <t>страхование гарантий и поручительств</t>
  </si>
  <si>
    <t>страхование от прочих финансовых убытков</t>
  </si>
  <si>
    <t>титульное страхование</t>
  </si>
  <si>
    <t>страхование судебных расходов</t>
  </si>
  <si>
    <t>Наименование</t>
  </si>
  <si>
    <t>Страховые премии, переданные на перестрахование</t>
  </si>
  <si>
    <t>всего</t>
  </si>
  <si>
    <t>гражданско-правовая ответственность владельцев транспортных средств</t>
  </si>
  <si>
    <t>гражданско-правовая ответственность перевозчика перед пассажирами</t>
  </si>
  <si>
    <t>гражданско-правовая ответственность туроператора и турагента</t>
  </si>
  <si>
    <t>гражданско-правовая ответственность владельцев объектов, деятельность которых связана с опасностью причинения вреда третьим лицам</t>
  </si>
  <si>
    <t>страхование жизни</t>
  </si>
  <si>
    <t>аннуитетное страхование, в том числе</t>
  </si>
  <si>
    <t>иные виды аннуитетного страхования</t>
  </si>
  <si>
    <t>Доходы в виде комиссионного вознаграждения по страховой деятельности</t>
  </si>
  <si>
    <t>3.10</t>
  </si>
  <si>
    <t>Возмещение по рискам, полученное по договорам перестрахования</t>
  </si>
  <si>
    <t>Чистые расходы по осуществлению страховых выплат</t>
  </si>
  <si>
    <t>Приложение 18</t>
  </si>
  <si>
    <t>аннуитетное страхование, в том числе:</t>
  </si>
  <si>
    <t>2.4</t>
  </si>
  <si>
    <t>Приложение 20</t>
  </si>
  <si>
    <t>страховой (перестраховочной) организации</t>
  </si>
  <si>
    <t>Наименование показателя</t>
  </si>
  <si>
    <t>Прочая дебиторская задолженность</t>
  </si>
  <si>
    <t>прочие</t>
  </si>
  <si>
    <t>Страховые премии, принятые по договорам страхования</t>
  </si>
  <si>
    <t>Сумма</t>
  </si>
  <si>
    <t>Амортизационные отчисления и износ</t>
  </si>
  <si>
    <t>Социальный налог</t>
  </si>
  <si>
    <t>Земельный налог</t>
  </si>
  <si>
    <t>Налог на имущество</t>
  </si>
  <si>
    <t>Приложение 40</t>
  </si>
  <si>
    <t>Отчет о перестраховочной деятельности</t>
  </si>
  <si>
    <t>Страховые (перестраховочные) организации резиденты Республики Казахстан</t>
  </si>
  <si>
    <t>Страховые (перестраховочные) организации нерезиденты Республики Казахстан</t>
  </si>
  <si>
    <t xml:space="preserve">                             к постановлению Правления</t>
  </si>
  <si>
    <t xml:space="preserve">                                         Национального Банка</t>
  </si>
  <si>
    <t xml:space="preserve">                                         Республики Казахстан</t>
  </si>
  <si>
    <t xml:space="preserve">Форма №2 </t>
  </si>
  <si>
    <t>Отчет о прибылях и убытках</t>
  </si>
  <si>
    <t>Код строки</t>
  </si>
  <si>
    <t xml:space="preserve">за отчетный период </t>
  </si>
  <si>
    <t>за период с начала текущего года (с нарастающим итогом)</t>
  </si>
  <si>
    <t>за аналогичный период с начала предыдущего года (с нарастающим итогом)</t>
  </si>
  <si>
    <t>Доходы</t>
  </si>
  <si>
    <t>Доходы от страховой деятельности</t>
  </si>
  <si>
    <t>Страховые премии, принятые по договорам перестрахования</t>
  </si>
  <si>
    <t>Чистая сумма страховых премий</t>
  </si>
  <si>
    <t>Изменение резерва незаработанной премии</t>
  </si>
  <si>
    <t>Изменение активов перестрахования по незаработанным премиям</t>
  </si>
  <si>
    <t>Чистая сумма заработанных страховых премий</t>
  </si>
  <si>
    <t>Прочие доходы от страховой деятельности</t>
  </si>
  <si>
    <t>Доходы от инвестиционной деятельности</t>
  </si>
  <si>
    <t>Доходы, связанные с получением вознаграждения</t>
  </si>
  <si>
    <t>доходы в виде вознаграждения (купона или дисконта) по ценным бумагам</t>
  </si>
  <si>
    <t>10.1</t>
  </si>
  <si>
    <t>доходы в виде вознаграждения по размещенным вкладам</t>
  </si>
  <si>
    <t>10.2</t>
  </si>
  <si>
    <t>Доходы (расходы) по операциям с финансовыми активами (нетто)</t>
  </si>
  <si>
    <t>11</t>
  </si>
  <si>
    <t>11.1</t>
  </si>
  <si>
    <t>11.2</t>
  </si>
  <si>
    <t>доходы (расходы) от операций с аффинированными драгоценными металлами</t>
  </si>
  <si>
    <t>11.3</t>
  </si>
  <si>
    <t>доходы (расходы) от операций с производными  инструментами</t>
  </si>
  <si>
    <t>11.4</t>
  </si>
  <si>
    <t>Доходы (расходы) от переоценки (нетто)</t>
  </si>
  <si>
    <t>12</t>
  </si>
  <si>
    <t>доходы (расходы) от изменения стоимости ценных бумаг, оцениваемых по справедливой стоимости, изменения которой отражаются в составе прибыли или убытка (нетто)</t>
  </si>
  <si>
    <t>12.1</t>
  </si>
  <si>
    <t>доходы (расходы) от переоценки иностранной валюты (нетто)</t>
  </si>
  <si>
    <t>12.2</t>
  </si>
  <si>
    <t>доходы (расходы) от переоценки аффинированных драгоценных металлов (нетто)</t>
  </si>
  <si>
    <t>12.3</t>
  </si>
  <si>
    <t xml:space="preserve">доходы (расходы) от переоценки производных инструментов </t>
  </si>
  <si>
    <t>12.4</t>
  </si>
  <si>
    <t>Доходы от участия в капитале других юридических лиц</t>
  </si>
  <si>
    <t>13</t>
  </si>
  <si>
    <t>Прочие доходы от инвестиционной деятельности</t>
  </si>
  <si>
    <t>14</t>
  </si>
  <si>
    <t>Доходы от иной деятельности</t>
  </si>
  <si>
    <t>Доходы (расходы) от реализации активов и получения (передачи) активов</t>
  </si>
  <si>
    <t>Прочие доходы от иной деятельности</t>
  </si>
  <si>
    <t>16</t>
  </si>
  <si>
    <t xml:space="preserve">Прочие доходы </t>
  </si>
  <si>
    <t>17</t>
  </si>
  <si>
    <t>Итого доходов</t>
  </si>
  <si>
    <t>18</t>
  </si>
  <si>
    <t>Расходы</t>
  </si>
  <si>
    <t>Расходы по осуществлению страховых выплат по договорам страхования</t>
  </si>
  <si>
    <t>19</t>
  </si>
  <si>
    <t>Расходы по осуществлению страховых выплат по договорам, принятым на перестрахование</t>
  </si>
  <si>
    <t>20</t>
  </si>
  <si>
    <t>Возмещение расходов по рискам, переданным на перестрахование</t>
  </si>
  <si>
    <t>21</t>
  </si>
  <si>
    <t>Возмещение по регрессному требованию (нетто)</t>
  </si>
  <si>
    <t>22</t>
  </si>
  <si>
    <t>23</t>
  </si>
  <si>
    <t>Расходы по урегулированию страховых убытков</t>
  </si>
  <si>
    <t>24</t>
  </si>
  <si>
    <t>Изменение резерва непроизошедших убытков по договорам страхования (перестрахования) жизни</t>
  </si>
  <si>
    <t>25</t>
  </si>
  <si>
    <t>Изменение активов перестрахования по непроизошедшим убыткам по договорам страхования (перестрахования) жизни</t>
  </si>
  <si>
    <t>26</t>
  </si>
  <si>
    <t>Изменение резерва не произошедших убытков по договорам аннуитета</t>
  </si>
  <si>
    <t>27</t>
  </si>
  <si>
    <t>Изменение активов перестрахования по непроизошедшим убыткам по договорам аннуитета</t>
  </si>
  <si>
    <t>28</t>
  </si>
  <si>
    <t>Изменение резерва произошедших, но незаявленных убытков</t>
  </si>
  <si>
    <t>29</t>
  </si>
  <si>
    <t>Изменение активов перестрахования по произошедшим, но незаявленным убыткам</t>
  </si>
  <si>
    <t>30</t>
  </si>
  <si>
    <t>Изменение резерва заявленных, но неурегулированных убытков</t>
  </si>
  <si>
    <t>31</t>
  </si>
  <si>
    <t>Изменение активов перестрахования по заявленным, но неурегулированным убыткам</t>
  </si>
  <si>
    <t>32</t>
  </si>
  <si>
    <t>33</t>
  </si>
  <si>
    <t>34</t>
  </si>
  <si>
    <t>Расходы по выплате комиссионного вознаграждения по страховой деятельности</t>
  </si>
  <si>
    <t>35</t>
  </si>
  <si>
    <t xml:space="preserve">Расходы, связанные с выплатой вознаграждения </t>
  </si>
  <si>
    <t>36</t>
  </si>
  <si>
    <t>расходы в виде премии по ценным бумагам</t>
  </si>
  <si>
    <t>Расходы на резервы по обесценению</t>
  </si>
  <si>
    <t>37</t>
  </si>
  <si>
    <t>Восстановление резервов по обесценению</t>
  </si>
  <si>
    <t>38</t>
  </si>
  <si>
    <t>Чистые расходы на резервы по обесценению</t>
  </si>
  <si>
    <t>39</t>
  </si>
  <si>
    <t xml:space="preserve">Общие и административные расходы </t>
  </si>
  <si>
    <t xml:space="preserve">расходы на оплату труда и командировочные </t>
  </si>
  <si>
    <t xml:space="preserve">текущие налоги и другие обязательные платежи в бюджет за исключением корпоративного подоходного налога </t>
  </si>
  <si>
    <t>расходы по текущей аренде</t>
  </si>
  <si>
    <t xml:space="preserve">Прочие расходы </t>
  </si>
  <si>
    <t>Итого расходов</t>
  </si>
  <si>
    <t>Прибыль (убыток) за период</t>
  </si>
  <si>
    <t>Прибыль (убыток) от прекращенной деятельности</t>
  </si>
  <si>
    <t>Чистая прибыль (убыток) до уплаты корпоративного подоходного налога</t>
  </si>
  <si>
    <t>Корпоративный подоходный налог</t>
  </si>
  <si>
    <t xml:space="preserve"> от основной деятельности</t>
  </si>
  <si>
    <t xml:space="preserve"> от иной деятельности</t>
  </si>
  <si>
    <t>Итого чистая прибыль (убыток) после уплаты налогов</t>
  </si>
  <si>
    <t>дата</t>
  </si>
  <si>
    <t>исполнитель</t>
  </si>
  <si>
    <t>статус автоматизации</t>
  </si>
  <si>
    <t>Акуарий</t>
  </si>
  <si>
    <t>статистика</t>
  </si>
  <si>
    <t>Андерайтеры</t>
  </si>
  <si>
    <t>Перестрахование</t>
  </si>
  <si>
    <t>Статистика</t>
  </si>
  <si>
    <t>Наименование страховой (перестраховочной) организации</t>
  </si>
  <si>
    <t>выплатники</t>
  </si>
  <si>
    <t xml:space="preserve">Форма №3 </t>
  </si>
  <si>
    <t>Отчет о движении денег (косвенный метод)</t>
  </si>
  <si>
    <t>Доход (убыток) до налогообложения</t>
  </si>
  <si>
    <t>Корректировки на неденежные операционные статьи:</t>
  </si>
  <si>
    <t>амортизационные отчисления и износ</t>
  </si>
  <si>
    <t>расходы по резервам по сомнительным долгам</t>
  </si>
  <si>
    <t>нереализованные  доходы и расходы от изменения стоимости финансового актива</t>
  </si>
  <si>
    <t>доходы начисленные в виде вознаграждения к получению</t>
  </si>
  <si>
    <t>расходы на выплату вознаграждения</t>
  </si>
  <si>
    <t>прочие корректировки на неденежные статьи</t>
  </si>
  <si>
    <t>Операционный доход до изменения в операционных активах и обязательствах</t>
  </si>
  <si>
    <t>(Увеличение) уменьшение в операционных активах</t>
  </si>
  <si>
    <t>(Увеличение) уменьшение вкладов размещенных</t>
  </si>
  <si>
    <t>(Увеличение) уменьшение ценных бумаг, предназначенных для торговли и имеющихся в наличии для продажи</t>
  </si>
  <si>
    <t>(Увеличение) уменьшение операции "обратное РЕПО"</t>
  </si>
  <si>
    <t>(Увеличение) уменьшение активов перестрахования</t>
  </si>
  <si>
    <t>(Увеличение) уменьшение страховых премий к получению от страхователей (перестрахователей) и посредников</t>
  </si>
  <si>
    <t>(Увеличение) уменьшение прочей дебиторской задолженности</t>
  </si>
  <si>
    <t>(Увеличение) уменьшение займов, предоставленных страхователям</t>
  </si>
  <si>
    <t>(Увеличение) уменьшение расходов будущих периодов</t>
  </si>
  <si>
    <t>(Увеличение) уменьшение прочих активов</t>
  </si>
  <si>
    <t>Увеличение (уменьшение) в операционных обязательствах</t>
  </si>
  <si>
    <t>Увеличение (уменьшение) суммы резерва незаработанной премии (нетто)</t>
  </si>
  <si>
    <t>Увеличение (уменьшение) суммы резерва не произошедших убытков по договорам страхования (перестрахования) жизни (нетто)</t>
  </si>
  <si>
    <t>Увеличение (уменьшение) суммы резерва не произошедших убытков по договорам аннуитета (нетто)</t>
  </si>
  <si>
    <t>Увеличение (уменьшение) суммы резерва произошедших, но незаявленных убытков (нетто)</t>
  </si>
  <si>
    <t>Увеличение (уменьшение) суммы резерва заявленных, но неурегулированных убытков (нетто)</t>
  </si>
  <si>
    <t>Увеличение (уменьшение) суммы дополнительных резервов (нетто)</t>
  </si>
  <si>
    <t>Увеличение (уменьшение) расчетов с перестраховщиками</t>
  </si>
  <si>
    <t>Увеличение (уменьшение) расчетов с посредниками по страховой (перестраховочной) деятельности</t>
  </si>
  <si>
    <t xml:space="preserve">Увеличение (уменьшение) счетов к уплате по договорам страхования (перестрахования) </t>
  </si>
  <si>
    <t>Увеличение (уменьшение) прочей кредиторской задолженности</t>
  </si>
  <si>
    <t>Увеличение (уменьшение) операции "РЕПО"</t>
  </si>
  <si>
    <t>Увеличение (уменьшение) доходов будущих периодов</t>
  </si>
  <si>
    <t>Увеличение (уменьшение) прочих обязательств</t>
  </si>
  <si>
    <t>Увеличение или уменьшение денег от операционной деятельности</t>
  </si>
  <si>
    <t xml:space="preserve">Уплаченный корпоративный подоходный налог </t>
  </si>
  <si>
    <t>Итого увеличение (уменьшение) денег от операционной деятельности после налогообложения</t>
  </si>
  <si>
    <t>Денежные поступления и платежи, связанные с инвестиционной деятельностью</t>
  </si>
  <si>
    <t xml:space="preserve">Покупка (продажа) ценных бумаг, удерживаемых до погашения </t>
  </si>
  <si>
    <t>Покупка основных средств и нематериальных активов</t>
  </si>
  <si>
    <t>Продажа основных средств и нематериальных активов</t>
  </si>
  <si>
    <t>Инвестиции  в капитал других юридических лиц</t>
  </si>
  <si>
    <t>Прочие поступления и платежи</t>
  </si>
  <si>
    <t>Итого увеличение или уменьшение денег от инвестиционной деятельности</t>
  </si>
  <si>
    <t>Денежные поступления и платежи, связанные с финансовой деятельностью</t>
  </si>
  <si>
    <t>Выпуск акций</t>
  </si>
  <si>
    <t>Изъятие акций</t>
  </si>
  <si>
    <t>Выплата дивидендов</t>
  </si>
  <si>
    <t>Итого увеличение или уменьшение денег от финансовой деятельности</t>
  </si>
  <si>
    <t>Итого чистое увеличение или уменьшение денег за отчетный период</t>
  </si>
  <si>
    <t>Остаток денег и денежных эквивалентов на начало отчетного периода</t>
  </si>
  <si>
    <t xml:space="preserve">Остаток денег и денежных эквивалентов на конец отчетного периода </t>
  </si>
  <si>
    <t xml:space="preserve">Форма №4 </t>
  </si>
  <si>
    <t>Отчет об изменениях в  капитале</t>
  </si>
  <si>
    <t>Капитал родительской организации</t>
  </si>
  <si>
    <t>Доля меньшинства</t>
  </si>
  <si>
    <t>Итого капитал</t>
  </si>
  <si>
    <t>Уставный капитал</t>
  </si>
  <si>
    <t>Прочие резервы</t>
  </si>
  <si>
    <t>Нераспределенная прибыль (убыток)</t>
  </si>
  <si>
    <t>Сальдо на начало предыдущего периода</t>
  </si>
  <si>
    <t>Изменения в учетной политике и корректировка ошибок</t>
  </si>
  <si>
    <t>Пересчитанное сальдо на начало предыдущего периода</t>
  </si>
  <si>
    <t>Переоценка основных средств</t>
  </si>
  <si>
    <t>Изменение стоимости ценных бумаг, имеющихся в наличии для продажи</t>
  </si>
  <si>
    <t>Хеджирование денежных потоков</t>
  </si>
  <si>
    <t>Прибыль (убыток) от прочих операций</t>
  </si>
  <si>
    <t>Прибыль (убыток) признанная непосредственно в самом капитале</t>
  </si>
  <si>
    <t>Всего прибыль (убыток) за период</t>
  </si>
  <si>
    <t>Дивиденды</t>
  </si>
  <si>
    <t>Эмиссия акций (взносы)</t>
  </si>
  <si>
    <t>Выкупленные акции (взносы)</t>
  </si>
  <si>
    <t>Внутренние переводы</t>
  </si>
  <si>
    <t>Изменение накопленной переоценки основных средств</t>
  </si>
  <si>
    <t>формирование резервного капитала</t>
  </si>
  <si>
    <t>Прочие операции</t>
  </si>
  <si>
    <t>Сальдо на начало отчётного периода</t>
  </si>
  <si>
    <t>Пересчитанное сальдо на начало отчётного периода</t>
  </si>
  <si>
    <t xml:space="preserve">     изменение накопленной переоценки основных средств</t>
  </si>
  <si>
    <t>Сальдо на конец отчетного периода</t>
  </si>
  <si>
    <t>страховой (перестраховочной) организации  АО  Страховая Компания "Казахмыс"</t>
  </si>
  <si>
    <t>Исполнитель Гулякова М. А. _______________________________________</t>
  </si>
  <si>
    <t>Исполнитель Раштан М.Р.________________________</t>
  </si>
  <si>
    <t xml:space="preserve">Приложение 3 к Форме №2 </t>
  </si>
  <si>
    <t>Отчёт о прочих доходах от инвестиционной  и иной деятельности</t>
  </si>
  <si>
    <t>N п/п</t>
  </si>
  <si>
    <t>1.</t>
  </si>
  <si>
    <t>1</t>
  </si>
  <si>
    <t>2</t>
  </si>
  <si>
    <t>доходы (убытки) от купли/продажи иностранной валюты</t>
  </si>
  <si>
    <t>3</t>
  </si>
  <si>
    <t>положительная суммовая разница</t>
  </si>
  <si>
    <t>4</t>
  </si>
  <si>
    <t>5</t>
  </si>
  <si>
    <t>6</t>
  </si>
  <si>
    <t>доход от аренды</t>
  </si>
  <si>
    <t>7</t>
  </si>
  <si>
    <t>доходы от посреднической деятельности</t>
  </si>
  <si>
    <t>8</t>
  </si>
  <si>
    <t>доходы от консультационной деятельности</t>
  </si>
  <si>
    <t>9</t>
  </si>
  <si>
    <t>доходы от актуарных расчетов</t>
  </si>
  <si>
    <t>10</t>
  </si>
  <si>
    <t>доходы по предоставленным гарантиям</t>
  </si>
  <si>
    <t>доходы от списания кредиторской задолженности</t>
  </si>
  <si>
    <t>доходы от возмещения дебиторской задолженности</t>
  </si>
  <si>
    <t>неустойка, штраф и пеня</t>
  </si>
  <si>
    <t>Исполнитель Раштан М. Р.__________________</t>
  </si>
  <si>
    <t xml:space="preserve">Отчёт об изменениях страховых резервов </t>
  </si>
  <si>
    <t>Чистая сумма изменений резерва произошедших, но не заявленных убытков</t>
  </si>
  <si>
    <t>Изменение резерва произошедших, но не заявленных убытков, общая сумма</t>
  </si>
  <si>
    <t xml:space="preserve">Изменение доли перестраховщика в резерве произошедших, но не заявленных убытков </t>
  </si>
  <si>
    <t>Чистая сумма изменений резерва заявленных, но не урегулированных убытков</t>
  </si>
  <si>
    <t>Изменение резерва заявленных, но не урегулированных убытков, общая сумма</t>
  </si>
  <si>
    <t xml:space="preserve">Изменение доли перестраховщика в резерве заявленных, но не урегулированных убытков </t>
  </si>
  <si>
    <t>Чистая сумма изменений дополнительных резервов</t>
  </si>
  <si>
    <t>Изменение дополнительных резервов, общая сумма</t>
  </si>
  <si>
    <t>Изменение доли перестраховщика в дополнительных резервах</t>
  </si>
  <si>
    <t>переданные резиденту</t>
  </si>
  <si>
    <t>переданные нерезиденту</t>
  </si>
  <si>
    <t>1.1</t>
  </si>
  <si>
    <t>1.2</t>
  </si>
  <si>
    <t>1.3</t>
  </si>
  <si>
    <t>1.4</t>
  </si>
  <si>
    <t>1.5</t>
  </si>
  <si>
    <t xml:space="preserve">экологическое страхование </t>
  </si>
  <si>
    <t>1.6</t>
  </si>
  <si>
    <t>гражданско-правовая ответственность аудиторов и аудиторских организаций</t>
  </si>
  <si>
    <t>1.7</t>
  </si>
  <si>
    <t>1.8</t>
  </si>
  <si>
    <t>гражданско-правовая ответственностьвладельцев объектов, деятельность которых связана с опасностью причинения вреда третьим лицам</t>
  </si>
  <si>
    <t>1.9</t>
  </si>
  <si>
    <t>гражданско-правовая ответственность работодателя за причинение вреда жизни и здоровью работника при исполнении им трудовых (служебных) обязанностей</t>
  </si>
  <si>
    <t>2.</t>
  </si>
  <si>
    <t>2.1</t>
  </si>
  <si>
    <t>2.2</t>
  </si>
  <si>
    <t>аннуитетное страхование</t>
  </si>
  <si>
    <t>в том числе по пенситонным аннуитетам</t>
  </si>
  <si>
    <t xml:space="preserve">                 по ОСОР</t>
  </si>
  <si>
    <t xml:space="preserve">                прочие аннуитеты</t>
  </si>
  <si>
    <t>2.3</t>
  </si>
  <si>
    <t>страхование к наступлению определённого события в жизни</t>
  </si>
  <si>
    <t>страхование жизни с участием страхователя в инвестиционном доходе страховщика</t>
  </si>
  <si>
    <t>2.5</t>
  </si>
  <si>
    <t>2.6</t>
  </si>
  <si>
    <t>2.8</t>
  </si>
  <si>
    <t>3.</t>
  </si>
  <si>
    <t>3.1</t>
  </si>
  <si>
    <t>3.2</t>
  </si>
  <si>
    <t>3.3</t>
  </si>
  <si>
    <t>3.4</t>
  </si>
  <si>
    <t>3.5</t>
  </si>
  <si>
    <t>3.6</t>
  </si>
  <si>
    <t>страхование имущества, за исключением             пунктов 3.1-3.5</t>
  </si>
  <si>
    <t>3.7</t>
  </si>
  <si>
    <t>3.8</t>
  </si>
  <si>
    <t>3.9</t>
  </si>
  <si>
    <t>страхование гражданско-правовой ответственности, за исключением классов, указанных в пунктах 3.7-3.9</t>
  </si>
  <si>
    <t>3.11</t>
  </si>
  <si>
    <t>3.12</t>
  </si>
  <si>
    <t>3.13</t>
  </si>
  <si>
    <t>3.14</t>
  </si>
  <si>
    <t>3.15</t>
  </si>
  <si>
    <t>3.16</t>
  </si>
  <si>
    <t>3.17</t>
  </si>
  <si>
    <t>Страхование убытков финансовых организаций</t>
  </si>
  <si>
    <t>3.18</t>
  </si>
  <si>
    <t>4.</t>
  </si>
  <si>
    <t>ежегодно в срок до пятого рабочего дня (включительно), следующего за отчетным годом</t>
  </si>
  <si>
    <t>(наименование страховой (перестраховочной) организации)</t>
  </si>
  <si>
    <t>ACE BERMUDA INTERNATIONAL INSURANCE LTD</t>
  </si>
  <si>
    <t>MAPFRE COMPANIA DE SEQUROS Y REASEGUROS SA</t>
  </si>
  <si>
    <t>TRUST INTERNATIONAL INSURANCE AND REINSURANCE COMPANY B.S.C.</t>
  </si>
  <si>
    <t>KUWAIT REINSURANCE COMPANY</t>
  </si>
  <si>
    <t>PICC PROPERTY AND CASUALTY COMPANY LIMITED (CHINA)</t>
  </si>
  <si>
    <t>BEST MERIDIAN INSURANCE COMPANY</t>
  </si>
  <si>
    <t>CATLIN INSURANCE COMPANY</t>
  </si>
  <si>
    <t>HDI - GERLING INDUSTRIAL INSURANCE COMPANY</t>
  </si>
  <si>
    <t>XL INSURANCE SWITZERLAND</t>
  </si>
  <si>
    <t>ASSICURAZIONI GENERALI S.P.A UK BRANCH (LONDON)</t>
  </si>
  <si>
    <t>AIG EUROPE LIMITED</t>
  </si>
  <si>
    <t>AVIVA INSURANCE LIMITED</t>
  </si>
  <si>
    <t>SIRIUS RUCKVERSIECHERUNGS SERVICE GMBH</t>
  </si>
  <si>
    <t>СЕНТРАС ИНШУРАНС СК АО</t>
  </si>
  <si>
    <t>ЦЕСНА ГАРАНТ СК АО</t>
  </si>
  <si>
    <t>ООО СТРАХОВАЯ И ПЕРЕСТРАХОВОЧНАЯ КОМПАНИЯ "ЮНИТИ РЕ"</t>
  </si>
  <si>
    <t>Сумма по балансу</t>
  </si>
  <si>
    <t>№</t>
  </si>
  <si>
    <t>Приложение 2</t>
  </si>
  <si>
    <t>Совокупные страховые выплаты, начисленные за предыдущий финансовый год</t>
  </si>
  <si>
    <t>Привилегированные акции</t>
  </si>
  <si>
    <t>Нераспределенный доход предыдущих периодов</t>
  </si>
  <si>
    <t>Непокрытый убыток предыдущих лет</t>
  </si>
  <si>
    <t>Непокрытый убыток отчетного периода</t>
  </si>
  <si>
    <t>Субординированный долг без фиксированного срока погашения</t>
  </si>
  <si>
    <t>Исполнитель Раштан М.Р.__________________</t>
  </si>
  <si>
    <t>Приложение 5</t>
  </si>
  <si>
    <t>к Инструкции о нормативных значениях и</t>
  </si>
  <si>
    <t>методике расчетов пруденциальных нормативов</t>
  </si>
  <si>
    <t>страховой (перестраховочной) организации,</t>
  </si>
  <si>
    <t>формах и сроках представления отчетов о</t>
  </si>
  <si>
    <t>выполнении пруденциальных нормативов</t>
  </si>
  <si>
    <t xml:space="preserve">Дополнительные сведения </t>
  </si>
  <si>
    <t>для расчета пруденциальных нормативов</t>
  </si>
  <si>
    <t>Акционерное общество "Страховая компания "Казахмыс"</t>
  </si>
  <si>
    <t>№ признака</t>
  </si>
  <si>
    <t>Программное обеспечение, приобретенное для целей основной деятельности страховой (перестраховочной) организации (в размере себестоимости с учетом накопленной амортизации и не превышающем 10% от активов страховой (перестраховочной) организации)</t>
  </si>
  <si>
    <t>Прочее программное обеспечение</t>
  </si>
  <si>
    <t>Прочие нематериальные активы</t>
  </si>
  <si>
    <t>Задолженность по суммам к получению от перестраховщиков, страховым премиям к получению от страхователей (перестрахователей) и посредников, не являющихся крупными участниками, дочерними организациями, организациями, в которых страховая (перестраховочная) организация является крупным участником или имеет значительное участие, а также иными аффилированными организациями, в сумме, не превышающей десять процентов от суммы активов страховой (перестраховочной) организации за минусом активов перестрахования, за вычетом резерва по сомнительным долгам</t>
  </si>
  <si>
    <t>Задолженность крупных участников, дочерних организаций, организаций, в которых страховая (перестраховочная) организация является крупным участником или имеет значительное участие, а также иных аффилированных организаций по суммам к получению от перестраховщиков, страховым премиям к получению от страхователей (перестрахователей) и посредников, за вычетом резерва по сомнительным долгам</t>
  </si>
  <si>
    <t>Прочая задолженность по суммам к получению от перестраховщиков, страховым премиям к получению от страхователей (перестрахователей) и посредников, за вычетом резерва по сомнительным долгам</t>
  </si>
  <si>
    <t>Основные средства в виде недвижимого имущества и инвестиционная недвижимость, соответствующие международным стандартам финансовой отчетности</t>
  </si>
  <si>
    <t>Оплаченный уставный капитал страховой (перестраховочной) организации</t>
  </si>
  <si>
    <t>Резервный капитал, Резерв непридвиденных рисков и Стабилизационный резерв</t>
  </si>
  <si>
    <t>Дивиденды, подлежащие выплате</t>
  </si>
  <si>
    <t>Инвестиции в уставный капитал других юридических лиц, которые осуществляются с учетом ограничений, установленных статьей 48 Закона</t>
  </si>
  <si>
    <t>Субординированные займы, предоставленные лицам, которые в соответствии со статьей 32 Закона являются дочерними организациями страховой (перестраховочной) организации либо лицами, в которых страховая (перестраховочная) организация имеет значительное участие</t>
  </si>
  <si>
    <t>Субординированный долг с фиксированным сроком погашения</t>
  </si>
  <si>
    <t>Страховые премии, принятые по договорам страхования и перестрахования за предыдущий финансовый год</t>
  </si>
  <si>
    <t>Сумма комиссионных вознаграждений за предыдущий финансовый год</t>
  </si>
  <si>
    <t>Сумма корпоративного подоходного налога от основной деятельности за предыдущий финансовый год</t>
  </si>
  <si>
    <t>Заработанные страховые премии по договорам страхования и перестрахования за предыдущий финансовый год</t>
  </si>
  <si>
    <t>Совокупные страховые выплаты за вычетом доли перестраховщика в страховых выплатах, начисленные на конец предыдущего финансового года</t>
  </si>
  <si>
    <t>Совокупные страховые выплаты за вычетом доли перестраховщика в страховых выплатах, начисленные на конец финансового года, за 1 год, предшествующий предыдущему финансовому году</t>
  </si>
  <si>
    <t>Совокупные страховые выплаты за вычетом доли перестраховщика в страховых выплатах, начисленные на конец финансового года, за 2 года, предшествующих предыдущему финансовому году</t>
  </si>
  <si>
    <t>Совокупные страховые выплаты, начисленные за предыдущий финансовый год (с увеличением по обязательному страхованию ГПО владельцев транспортных средств на 50%)</t>
  </si>
  <si>
    <t>Совокупные страховые выплаты, начисленные на конец финансового года, за 1 год, предшествующий предыдущему финансовому году</t>
  </si>
  <si>
    <t>Совокупные страховые выплаты, начисленные на конец финансового года, за 1 год, предшествующий предыдущему финансовому году (с увеличением по обязательному страхованию ГПО владельцев транспортных средств на 50%)</t>
  </si>
  <si>
    <t>Совокупные страховые выплаты, начисленные на конец финансового года, за 2 года, предшествующих предыдущему финансовому году</t>
  </si>
  <si>
    <t>Совокупные страховые выплаты, начисленные на конец финансового года, за 2 года, предшествующих предыдущему финансовому году (с увеличением по обязательному страхованию ГПО владельцев транспортных средств на 50%)</t>
  </si>
  <si>
    <t>Совокупные страховые выплаты, начисленные на конец предыдущего финансового года для страховых организаций, осуществляющих страхование рисков, указанных в подпунктах 13), 14) пункта 3 статьи 6 Закона</t>
  </si>
  <si>
    <t>Совокупные страховые выплаты, начисленные на конец года, за 1 год, предшествующий предыдущему финансовому году для страховых организаций, осуществляющих страхование рисков, указанных в подпунктах 13), 14) пункта 3 статьи 6 Закона</t>
  </si>
  <si>
    <t>Совокупные страховые выплаты, начисленные на конец года, за 2 года, предшествующие предыдущему финансовому году для страховых организаций, осуществляющих страхование рисков, указанных в подпунктах 13), 14) пункта 3 статьи 6 Закона</t>
  </si>
  <si>
    <t>Совокупные страховые выплаты, начисленные на конец года, за 3 года, предшествующие предыдущему финансовому году для страховых организаций, осуществляющих страхование рисков, указанных в подпунктах 13), 14) пункта 3 статьи 6 Закона</t>
  </si>
  <si>
    <t>Совокупные страховые выплаты, начисленные на конец года, за 4 года, предшествующие предыдущему финансовому году для страховых организаций, осуществляющих страхование рисков, указанных в подпунктах 13), 14) пункта 3 статьи 6 Закона</t>
  </si>
  <si>
    <t>Совокупные страховые выплаты, начисленные на конец года, за 5 лет, предшествующих предыдущему финансовому году для страховых организаций, осуществляющих страхование рисков, указанных в подпунктах 13), 14) пункта 3 статьи 6 Закона</t>
  </si>
  <si>
    <t>Совокупные страховые выплаты, начисленные на конец года, за 6 лет, предшествующих предыдущему финансовому году для страховых организаций, осуществляющих страхование рисков, указанных в подпунктах 13), 14) пункта 3 статьи 6 Закона</t>
  </si>
  <si>
    <t>Минимальный размер маржи платежеспособности за предыдущий финансовый год</t>
  </si>
  <si>
    <t>Сумма резерва, заявленных, но неурегулированных убытков на конец предыдущего финансового года</t>
  </si>
  <si>
    <t>Сумма резерва, заявленных, но неурегулированных убытков на начало предыдущего финансового года</t>
  </si>
  <si>
    <t>Сумма резерва, заявленных, но неурегулированных убытков на конец финансового года, за 2 года, предшествующие предыдущему финансовому году</t>
  </si>
  <si>
    <t>Сумма резерва, заявленных, но неурегулированных убытков на конец финансового года, за 6 лет, предшествующих предыдущему финансовому году (для страховых организаций, осуществляющих страхование рисков, указанных в подпунктах 13), 14) пункта 3 статьи 6 Закона)</t>
  </si>
  <si>
    <t>Страховая сумма на конец отчетного периода по договорам страхования (перестрахования) с лицами, указанными в абзаце втором пункта 7 настоящей Инструкции, по классу «ипотечное страхование», за вычетом доли перестраховщика</t>
  </si>
  <si>
    <t>Страховая сумма на конец отчетного периода по прочим договорам страхования (перестрахования) по классу «ипотечное страхование», за вычетом доли перестраховщика</t>
  </si>
  <si>
    <t>Сумма сформированных страховых резервов на конец предыдущего финансового года по договорам страхования жизни на случай смерти (сроком до 3 лет) по классам страхование жизни, аннуитетное страхование и страхование к наступлению определенного события в жизни</t>
  </si>
  <si>
    <t>Доля перестраховщика в страховых резервах на конец предыдущего финансового года по договорам страхования жизни на случай смерти (сроком до 3 лет) по классам страхование жизни, аннуитетное страхование и страхование к наступлению определенного события в жизни</t>
  </si>
  <si>
    <t>Совокупная страховая сумма на конец предыдущего финансового года по договорам страхования жизни на случай смерти (сроком до 3 лет) по классам страхование жизни, аннуитетное страхование и страхование к наступлению определенного события в жизни</t>
  </si>
  <si>
    <t>Доля перестраховщика в страховой сумме на конец предыдущего финансового года по договорам страхования жизни на случай смерти (сроком до 3 лет) по классам страхование жизни, аннуитетное страхование и страхование к наступлению определенного события в жизни</t>
  </si>
  <si>
    <t>Сумма сформированных страховых резервов на конец предыдущего финансового года по договорам страхования жизни на случай смерти (сроком от 3 до 5 лет) по классам страхование жизни, аннуитетное страхование и страхование к наступлению определенного события в жизни</t>
  </si>
  <si>
    <t>Доля перестраховщика в страховых резервах на конец предыдущего финансового года по договорам страхования жизни на случай смерти (сроком от 3 до 5 лет) по классам страхование жизни, аннуитетное страхование и страхование к наступлению определенного события в жизни</t>
  </si>
  <si>
    <t>Совокупная страховая сумма на конец предыдущего финансового года по договорам страхования жизни на случай смерти (сроком от 3 до 5 лет) по классам страхование жизни, аннуитетное страхование и страхование к наступлению определенного события в жизни</t>
  </si>
  <si>
    <t>Доля перестраховщика в страховой сумме на конец предыдущего финансового года по договорам страхования жизни на случай смерти (сроком от 3 до 5 лет) по классам страхование жизни, аннуитетное страхование и страхование к наступлению определенного события в жизни</t>
  </si>
  <si>
    <t>Сумма сформированных страховых резервов на конец предыдущего финансового года по остальным договорам страхования жизни на случай смерти по классам страхование жизни, аннуитетное страхование и страхование к наступлению определенного события в жизни</t>
  </si>
  <si>
    <t>Доля перестраховщика в страховых резервах на конец предыдущего финансового года по остальным договорам страхования жизни на случай смерти по классам страхование жизни, аннуитетное страхование и страхование к наступлению определенного события в жизни</t>
  </si>
  <si>
    <t>Совокупная страховая сумма на конец предыдущего финансового года по остальным договорам страхования жизни на случай смерти по классам страхование жизни, аннуитетное страхование и страхование к наступлению определенного события в жизни</t>
  </si>
  <si>
    <t>Доля перестраховщика в страховой сумме на конец предыдущего финансового года по остальным договорам страхования жизни на случай смерти по классам страхование жизни, аннуитетное страхование и страхование к наступлению определенного события в жизни</t>
  </si>
  <si>
    <t>Сумма сформированных страховых резервов на конец предыдущего финансового года по остальным договорам по классам страхование жизни, аннуитетное страхование и страхование к наступлению определенного события в жизни</t>
  </si>
  <si>
    <t>Сумма сформированных страховых резервов за вычетом доли перестраховщика в страховых резервах на конец предыдущего финансового года по остальным договорам по классам страхование жизни, аннуитетное страхование и страхование к наступлению определенного события в жизни</t>
  </si>
  <si>
    <t>Сумма сформированных страховых резервов на конец предыдущего финансового года по договорам страхования жизни, по которым страховая (перестраховочная) организация несет инвестиционный риск</t>
  </si>
  <si>
    <t>Сумма сформированных страховых резервов за вычетом доли перестраховщика в страховых резервах на конец предыдущего финансового года по договорам страхования жизни, по которым страховая (перестраховочная) организация несет инвестиционный риск</t>
  </si>
  <si>
    <t>Сумма сформированных страховых резервов на конец предыдущего финансового года по договорам страхования жизни, по которым страхователь несет инвестиционный риск и покрывает фиксированные административные расходы на срок, превышающий пять лет</t>
  </si>
  <si>
    <t>Сумма сформированных страховых резервов за вычетом доли перестраховщика в страховых резервах на конец предыдущего финансового года по договорам страхования жизни, по которым страхователь несет инвестиционный риск и покрывает фиксированные административные расходы на срок, превышающий пять лет</t>
  </si>
  <si>
    <t>Административные расходы за предыдущий финансовый год по договорам страхования жизни, по которым страхователь несет инвестиционный риск и покрывает не зафиксированные административные расходы на срок, превышающий пять лет</t>
  </si>
  <si>
    <t>Сумма сформированных страховых резервов на конец предыдущего финансового года по договорам страхования жизни на случай смерти, по которым капитал под риском не является отрицательным значением по классу страхование жизни с участием страхователя в инвестиционном доходе страховщика</t>
  </si>
  <si>
    <t>Сумма сформированных страховых резервов за вычетом доли перестраховщика в страховых резервах на конец предыдущего финансового года по договорам страхования жизни на случай смерти, по которым капитал под риском не является отрицательным значением по классу страхование жизни с участием страхователя в инвестиционном доходе страховщика на конец предыдущего финансового года</t>
  </si>
  <si>
    <t>Совокупная страховая сумма на конец предыдущего финансового года по договорам страхования жизни на случай смерти, по которым капитал под риском не является отрицательным значением по классу страхование жизни с участием страхователя в инвестиционном доходе страховщика на конец предыдущего финансового года</t>
  </si>
  <si>
    <t>Совокупная страховая сумма за вычетом доли перестраховщика на конец предыдущего финансового года по договорам страхования жизни на случай смерти, по которым капитал под риском не является отрицательным значением по классу страхование жизни с участием страхователя в инвестиционном доходе страховщика</t>
  </si>
  <si>
    <t>Страховые премии, принятые за предыдущий финансовый год по классу страхование от несчастных случаев и страхования на случай болезни</t>
  </si>
  <si>
    <t>Сумма комиссионных вознаграждений за предыдущий финансовый год по классу страхование от несчастных случаев и страхования на случай болезни</t>
  </si>
  <si>
    <t>Сумма налогообложения страховых премий за предыдущий финансовый год по классу страхование от несчастных случаев и страхования на случай болезни</t>
  </si>
  <si>
    <t>Заработанные страховые премии за предыдущий финансовый год по классу страхование от несчастных случаев и страхования на случай болезни</t>
  </si>
  <si>
    <t>Совокупные страховые выплаты за вычетом доли перестраховщика в страховых выплатах, начисленные на конец предыдущего финансового года по классу страхование от несчастных случаев и страхования на случай болезни</t>
  </si>
  <si>
    <t>Совокупные страховые выплаты за вычетом доли перестраховщика в страховых выплатах, начисленные на конец финансового года, за 1 год, предшествующий предыдущему финансовому году по классу страхование от несчастных случаев и страхования на случай болезни</t>
  </si>
  <si>
    <t>Совокупные страховые выплаты за вычетом доли перестраховщика в страховых выплатах, начисленные на конец финансового года, за 2 года, предшествующих предыдущему финансовому году по классу страхование от несчастных случаев и страхования на случай болезни</t>
  </si>
  <si>
    <t>Совокупные страховые выплаты, начисленные за предыдущий финансовый год по классу страхование от несчастных случаев и страхования на случай болезни</t>
  </si>
  <si>
    <t>Совокупные страховые выплаты начисленные на конец финансового года, за 1 год, предшествующий предыдущему финансовому году по классу страхование от несчастных случаев и страхования на случай болезни</t>
  </si>
  <si>
    <t>Совокупные страховые выплаты начисленные на конец финансового года, за 2 года, предшествующих предыдущему финансовому году по классу страхование от несчастных случаев и страхования на случай болезни</t>
  </si>
  <si>
    <t>Сумма резерва, заявленных, но неурегулированных убытков на конец предыдущего финансового года по классу страхование от несчастных случаев и страхования на случай болезни</t>
  </si>
  <si>
    <t>Сумма резерва, заявленных, но неурегулированных убытков на конец финансового года, за 2 года, предшествующие предыдущему финансовому году по классу страхование от несчастных случаев и страхования на случай болезни</t>
  </si>
  <si>
    <t>Сумма увеличения минимального размера маржи платежеспособности или гарантийного фонда на сумму передаваемых (переданных) в перестрахование обязательств перестраховочной организации, подпадающей в группу 1 в соответствии с приложением 1 к настоящей Инструкции</t>
  </si>
  <si>
    <t>Сумма увеличения минимального размера маржи платежеспособности или гарантийного фонда на сумму передаваемых (переданных) в перестрахование обязательств перестраховочной организации, подпадающей в группу 2 в соответствии с приложением 1 к настоящей Инструкции</t>
  </si>
  <si>
    <t>Сумма увеличения минимального размера маржи платежеспособности или гарантийного фонда на сумму передаваемых (переданных) в перестрахование обязательств перестраховочной организации, подпадающей в группу 3 в соответствии с приложением 1 к настоящей Инструкции</t>
  </si>
  <si>
    <t>Сумма увеличения минимального размера маржи платежеспособности или гарантийного фонда на сумму передаваемых (переданных) в перестрахование обязательств перестраховочной организации, подпадающей в группу 4 в соответствии с приложением 1 к настоящей Инструкции</t>
  </si>
  <si>
    <t>8085-1</t>
  </si>
  <si>
    <t>Сумма увеличения минимального размера маржи платежеспособности или гарантийного фонда на сумму передаваемых (переданных) в перестрахование обязательств перестраховочной организации, подпадающей в группу 5 в соответствии с приложением 1 к настоящей Инструкции</t>
  </si>
  <si>
    <t>8085-2</t>
  </si>
  <si>
    <t>Сумма увеличения минимального размера маржи платежеспособности или гарантийного фонда на сумму передаваемых (переданных) в перестрахование обязательств перестраховочной организации, подпадающей в группу 6 в соответствии с приложением 1 к настоящей Инструкции</t>
  </si>
  <si>
    <t>8085-3</t>
  </si>
  <si>
    <t>Сумма увеличения минимального размера маржи платежеспособности или гарантийного фонда на сумму передаваемых (переданных) в перестрахование обязательств перестраховочной организации, подпадающей в группу 7 в соответствии с приложением 1 к настоящей Инструкции</t>
  </si>
  <si>
    <t>8085-4</t>
  </si>
  <si>
    <t>Сумма увеличения минимального размера маржи платежеспособности или гарантийного фонда на сумму передаваемых (переданных) в перестрахование обязательств перестраховочной организации, подпадающей в группу 8 в соответствии с приложением 1 к настоящей Инструкции</t>
  </si>
  <si>
    <t>8085-5</t>
  </si>
  <si>
    <t>Сумма увеличения минимального размера маржи платежеспособности или гарантийного фонда на сумму передаваемых (переданных) в перестрахование обязательств перестраховочной организации, подпадающей в группу 9 в соответствии с приложением 1 к настоящей Инструкции</t>
  </si>
  <si>
    <t>8085-6</t>
  </si>
  <si>
    <t>Сумма увеличения минимального размера маржи платежеспособности или гарантийного фонда на сумму передаваемых (переданных) в перестрахование обязательств перестраховочной организации, подпадающей в группу 10 в соответствии с приложением 1 к настоящей Инструкции</t>
  </si>
  <si>
    <t>8085-7</t>
  </si>
  <si>
    <t>Сумма увеличения минимального размера маржи платежеспособности или гарантийного фонда на сумму передаваемых (переданных) в перестрахование обязательств перестраховочной организации, подпадающей в группу 11 в соответствии с приложением 1 к настоящей Инструкции</t>
  </si>
  <si>
    <t>8085-8</t>
  </si>
  <si>
    <t>Сумма увеличения минимального размера маржи платежеспособности или гарантийного фонда на сумму передаваемых (переданных) в перестрахование обязательств перестраховочной организации, подпадающей в группу 12 в соответствии с приложением 1 к настоящей Инструкции</t>
  </si>
  <si>
    <t>8085-9</t>
  </si>
  <si>
    <t>Сумма увеличения минимального размера маржи платежеспособности или гарантийного фонда на сумму передаваемых (переданных) в перестрахование обязательств перестраховочной организации, подпадающей в группу 13 в соответствии с приложением 1 к настоящей Инструкции</t>
  </si>
  <si>
    <t>8085-10</t>
  </si>
  <si>
    <t>Сумма увеличения минимального размера маржи платежеспособности или гарантийного фонда на сумму передаваемых (переданных) в перестрахование обязательств перестраховочной организации, подпадающей в группу 14 в соответствии с приложением 1 к настоящей Инструкции</t>
  </si>
  <si>
    <t>8085-11</t>
  </si>
  <si>
    <t>Сумма увеличения минимального размера маржи платежеспособности или гарантийного фонда на сумму передаваемых (переданных) в перестрахование обязательств перестраховочной организации, подпадающей в группу 15 в соответствии с приложением 1 к настоящей Инструкции</t>
  </si>
  <si>
    <t>8085-12</t>
  </si>
  <si>
    <t>Сумма увеличения минимального размера маржи платежеспособности или гарантийного фонда на сумму передаваемых (переданных) в перестрахование обязательств перестраховочной организации, подпадающей в группу 16 в соответствии с приложением 1 к настоящей Инструкции</t>
  </si>
  <si>
    <t>8085-13</t>
  </si>
  <si>
    <t>Сумма увеличения минимального размера маржи платежеспособности или гарантийного фонда на сумму передаваемых (переданных) в перестрахование обязательств перестраховочной организации, подпадающей в группу 17 в соответствии с приложением 1 к настоящей Инструкции</t>
  </si>
  <si>
    <t>Информация о выполнении пункта 34 настоящей Инструкции*</t>
  </si>
  <si>
    <t>Вклады в Национальном Банке</t>
  </si>
  <si>
    <t>Вклады в банках второго уровня Республики Казахстан, имеющих долгосрочный рейтинг не ниже «ВВ-»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t>
  </si>
  <si>
    <t>Вклады в банках второго уровня Республики Казахстан, являющимися дочерними банками-резидентами, родительские банки-нерезиденты которых имеют долгосрочный рейтинг в иностранной валюте не ниже «А-» агентства «Standard &amp; Poor's» или рейтинг аналогичного уровня одного из других рейтинговых агентств</t>
  </si>
  <si>
    <t>Вклады в банках второго уровня Республики Казахстан, имеющих долгосрочный рейтинг от «В+» до «В» по международной шкале агентства «Standard &amp; Poor's» или рейтинг аналогичного уровня одного из других рейтинговых агентств, или рейтинговую оценку от «kzBB-» до «kzB+» по национальной шкале «Standard &amp; Poor's», или рейтинг аналогичного уровня по национальной шкале одного из других рейтинговых агентств</t>
  </si>
  <si>
    <t>8090-1</t>
  </si>
  <si>
    <t>Прочие вклады</t>
  </si>
  <si>
    <t>Государственные ценные бумаги Республики Казахстан (в том числе эмитированные в соответствии с законодательством других государств), выпущенные Министерством финансов Республики Казахстан и Национальным Банком Республики Казахстан</t>
  </si>
  <si>
    <t>Долговые ценные бумаги, выпущенные местными исполнительными органами Республики Казахстан, включенные в официальный список фондовой биржи, осуществляющей деятельность на территории Республики Казахстан</t>
  </si>
  <si>
    <t>8092-1</t>
  </si>
  <si>
    <t>Долговые ценные бумаги, выпущенные акционерным обществом «Фонд национального благосостояния «Самрук-Казына» и акционерным обществом «Национальный управляющий холдинг «Байтерек»</t>
  </si>
  <si>
    <t>Акции эмитентов, имеющих международную рейтинговую оценку не ниже «ВВ-»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 и депозитарные расписки, базовым активом которых являются данные акции</t>
  </si>
  <si>
    <t>Акции, соответствующие требованиям первой категории сектора «акции», предусмотренным постановлением № 189, или акции юридических лиц, находящиеся в представительском списке индекса фондовой биржи, и депозитарные расписки, базовым активом которых являются данные акции</t>
  </si>
  <si>
    <t xml:space="preserve">Акции юридических лиц, не отнесенные к акциям, указанным в признаке 8094 настоящего приложения, имеющие рейтинг не ниже «В-»   </t>
  </si>
  <si>
    <t>Долговые ценные бумаги, имеющие международную рейтинговую оценку не ниже «ВВ-»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 отнесенные к категории «долговые ценные бумаги с рейтинговой оценкой»</t>
  </si>
  <si>
    <t>Долговые ценные бумаги, имеющие международную рейтинговую оценку не ниже «В-» агентства «Standard &amp; Poor's» или рейтинг аналогичного уровня одного из других рейтинговых агентств, или рейтинговую оценку не ниже «kzB» по национальной шкале «Standard &amp; Poor's», или рейтинг аналогичного уровня по национальной шкале одного из других рейтинговых агентств</t>
  </si>
  <si>
    <t xml:space="preserve">Долговые ценные бумаги, имеющие рейтинговую оценку ниже уровня, указанного в признаках 8096 и 8097 настоящего приложения, а также не имеющего рейтинговую оценку, включенные в сектор «долговые ценные бумаги» по категории «долговые ценные бумаги субъектов квазигосударственного сектора» официального списка фондовой биржи в соответствии с постановлением № 189 </t>
  </si>
  <si>
    <t>8099-1</t>
  </si>
  <si>
    <t>Негосударственные долговые ценные бумаги, соответствующие требованиям подпункта 8) пункта 36 настоящей Инструкции</t>
  </si>
  <si>
    <t>8099-2</t>
  </si>
  <si>
    <t>Негосударственные долговые ценные бумаги, соответствующие требованиям подпункта 9) пункта 36 настоящей Инструкции</t>
  </si>
  <si>
    <t>Акции акционерного общества «Фонд гарантирования страховых выплат»</t>
  </si>
  <si>
    <t>Ценные бумаги, имеющие статус государственных, выпущенные центральными правительствами иностранных государств, имеющих суверенную рейтинговую оценку не ниже «ВВВ-» агентства «Standard &amp; Poor's», или рейтинг аналогичного уровня одного из других рейтинговых агентств</t>
  </si>
  <si>
    <t>Негосударственные ценные бумаги, выпущенные иностранными организациями:</t>
  </si>
  <si>
    <t>долговые ценные бумаги, имеющие международную рейтинговую оценку не ниже «ВВВ-» (агентства «Standard &amp; Poor's», или рейтинг аналогичного уровня одного из других рейтинговых агентств;</t>
  </si>
  <si>
    <t>акции эмитентов, имеющих международную рейтинговую оценку не ниже «ВВВ-» агентства «Standard &amp; Poor's», или рейтинг аналогичного уровня одного из других рейтинговых агентств, и депозитарные расписки, базовым активом которых являются данные акции</t>
  </si>
  <si>
    <t>Ценные бумаги международных финансовых организаций, перечень которых определен пунктом 37 настоящей Инструкции</t>
  </si>
  <si>
    <t>8103-1</t>
  </si>
  <si>
    <t>Прочие ценные бумаги</t>
  </si>
  <si>
    <t>Аффинированные драгоценные металлы, соответствующие международным стандартам качества, приятым Лондонской ассоциацией рынка драгоценных металлов (London billion market association) и обозначенным в документах данной ассоциации как стандарт «Лондонская качественная поставка» («London good delivery») и металлические депозиты, в том числе в банках-нерезидентах Республики Казахстан, обладающих рейтинговой оценкой не ниже «А» агентства «Standard &amp; Poor's», или рейтинг аналогичного уровня одного из других рейтинговых агентств</t>
  </si>
  <si>
    <t>Основные средства в виде недвижимого имущества в сумме, не превышающей 5% от «16000»</t>
  </si>
  <si>
    <t xml:space="preserve">Доля перестраховщика в страховых резервах по договорам перестрахования, заключенным со страховыми (перестраховочными) организациями-резидентами Республики Казахстан и страховыми (перестраховочными) организациями нерезидентами Республики Казахстан, соответствующие признакам, указанным в пункте 33-1 настоящей Инструкции </t>
  </si>
  <si>
    <t xml:space="preserve">Деньги в кассе в сумме, не превышающей один процент от суммы активов страховой (перестраховочной) организации за минусом активов перестрахования </t>
  </si>
  <si>
    <t>Деньги в пути, в банках второго уровня Республики Казахстан, указанных в подпункте 3) пункта 36 настоящей Инструкции</t>
  </si>
  <si>
    <t>Деньги на текущих счетах в банках второго уровня Республики Казахстан, указанных в подпункте 3) пункта 36 настоящей Инструкции, и Национальном Банке Республики Казахстан</t>
  </si>
  <si>
    <t>Деньги на картсчетах в банках второго уровня Республики Казахстан, указанных в подпункте 3) пункта 36 настоящей Инструкции</t>
  </si>
  <si>
    <t>Прочие деньги</t>
  </si>
  <si>
    <t>Займы страхователям в объеме 100 процентов от суммы основного долга (для страховых организаций, осуществляющих деятельность в отрасли «страхование жизни»)</t>
  </si>
  <si>
    <t>Доля перестраховщика в резерве незаработанной премии за минусом комиссионного вознаграждения</t>
  </si>
  <si>
    <t>признаки № 8020-8047 заполняются исключительно страховыми (перестраховочными) организациями, осуществляющими деятельность в отрасли «общее страхование»</t>
  </si>
  <si>
    <t>признаки № 8048-8078, 8114 заполняются исключительно страховыми организациями, осуществляющими деятельность в отрасли «страхование жизни»</t>
  </si>
  <si>
    <t>* - столбец 3 заполняется словом «нет» в случае нарушения требований пункта 34 настоящей Инструкции, словом «да» в случае выполнения требований пункта 34 настоящей Инструкции.</t>
  </si>
  <si>
    <t>Первый руководитель (на период его отсутствия - лицо, его замещающее)</t>
  </si>
  <si>
    <t>(должность, фамилия, имя, при наличии отчество)                          (подпись)</t>
  </si>
  <si>
    <t xml:space="preserve">                                   (фамилия, имя, при наличии отчество)             (подпись)</t>
  </si>
  <si>
    <t xml:space="preserve">                       (должность, фамилия, имя, при наличии отчество)                          (подпись)</t>
  </si>
  <si>
    <t xml:space="preserve">   </t>
  </si>
  <si>
    <t>Форма, предназначенная для сбора административных данных</t>
  </si>
  <si>
    <t>Отчет о расчете Резерва непредвиденных рисков и</t>
  </si>
  <si>
    <t>Стабилизационного резерва страховой</t>
  </si>
  <si>
    <t>Представляет: страховые (перестраховочные) организации</t>
  </si>
  <si>
    <t>Куда представляется форма: Национальный Банк Республики Казахстан</t>
  </si>
  <si>
    <t>Срок представления - ежемесячно, не позднее шестого рабочего дня месяца, следующего за отчетным месяцем.</t>
  </si>
  <si>
    <t>договоры аннуитета, заключенные в соответствии с Законом Республики Казахстан от 7 февраля 2005 года «Об обязательном страховании работника от несчастных случаев при исполнении им трудовых (служебных) обязанностей»</t>
  </si>
  <si>
    <t>                                     (фамилия, имя, при наличии - отчество)</t>
  </si>
  <si>
    <t>(в период его отсутствия - лицо, его замещающее)</t>
  </si>
  <si>
    <t xml:space="preserve">                                    (фамилия, имя, при наличии - отчество) </t>
  </si>
  <si>
    <t>Номер телефона исполнителя 345 01 27</t>
  </si>
  <si>
    <t>Да</t>
  </si>
  <si>
    <t>Исполнитель Касенова А.О.__________________</t>
  </si>
  <si>
    <t>За отчётный период</t>
  </si>
  <si>
    <t>За аналогичный отчетный период предыдущего года</t>
  </si>
  <si>
    <t>Отчёт о прочих расходах</t>
  </si>
  <si>
    <t>N  п/п</t>
  </si>
  <si>
    <t xml:space="preserve">Сумма </t>
  </si>
  <si>
    <t>Прочие расходы</t>
  </si>
  <si>
    <t>Расходы на благотворительность</t>
  </si>
  <si>
    <t>Отрицательная суммовая разница</t>
  </si>
  <si>
    <t>Прочие*</t>
  </si>
  <si>
    <t>* Информация по данной статье раскрывается в пояснительной записке к финансовой отчетности</t>
  </si>
  <si>
    <t>SWISS RE INTERNATIONAL SE, UK BRANCH</t>
  </si>
  <si>
    <t>QATAR GENERAL INS AND REINS CO (S.A.Q.)</t>
  </si>
  <si>
    <t>XL INSURANCE COMPANY SE</t>
  </si>
  <si>
    <t>1280.47</t>
  </si>
  <si>
    <t>1280.48</t>
  </si>
  <si>
    <t>1280.51</t>
  </si>
  <si>
    <t>3110.02</t>
  </si>
  <si>
    <t>Главный бухгалтер Раштан М.Р.______________________________________</t>
  </si>
  <si>
    <t>KAZAKHSTAN ENERGY REINSURANCE COMPANY LTD.</t>
  </si>
  <si>
    <t>Главный бухгалтер Раштан Мария Раштанқызы  _______________</t>
  </si>
  <si>
    <t>Исполнитель Раштан Мария Раштанқызы       _______________</t>
  </si>
  <si>
    <t>Максимальное значение суммарного размещения в ценные бумаги, вклады и деньги в одном банке второго уровня и аффилированных лиц банка, не являющихся банками второго уровня, включенные в официальный список фондовой биржи, осуществляющей деятельность на территории Республики Казахстан</t>
  </si>
  <si>
    <t>Максимальное значение суммарного размещения ценных бумаг и денег в одном юридическом лице не являющимся банком второго уровня и аффилированных лицах данного юридического лица</t>
  </si>
  <si>
    <t xml:space="preserve">Телефон: (727) 345-01-27 </t>
  </si>
  <si>
    <t>HANNOVER RUCKVERSICHERUNG AG</t>
  </si>
  <si>
    <t>7210.01</t>
  </si>
  <si>
    <t>7210.02</t>
  </si>
  <si>
    <t>7220.01</t>
  </si>
  <si>
    <t>7220.03</t>
  </si>
  <si>
    <t>Первый руководитель Касымова А. С.  ___________________________________</t>
  </si>
  <si>
    <t>ANV GLOBAL SERVICES LTD SUCURSAL EN ESPANA</t>
  </si>
  <si>
    <t>DUAL CORPORATE RISKS LIMITED</t>
  </si>
  <si>
    <t>HCC INTERNATIONAL INSURANCE  COMPANY PLC</t>
  </si>
  <si>
    <t>HDI - GLOBAL SE GERLING INDUSTRIAL INSURANCE COMPANY</t>
  </si>
  <si>
    <t>STAR STONE INSURANCE EUROPE AG</t>
  </si>
  <si>
    <t xml:space="preserve">№ </t>
  </si>
  <si>
    <t>49</t>
  </si>
  <si>
    <t>Класс страхования</t>
  </si>
  <si>
    <t>Приложение 4                                                        к постановлению Правления Национального Банка Республики Казахстан от 28 января 2016 года №41</t>
  </si>
  <si>
    <t>Денежные средства и эквиваленты денежных средств</t>
  </si>
  <si>
    <t>Запасы</t>
  </si>
  <si>
    <t>Премии (дополнительный оплаченный капитал)</t>
  </si>
  <si>
    <t xml:space="preserve">               Приложение 5</t>
  </si>
  <si>
    <t xml:space="preserve">                                    от 28 января 2016 года №41</t>
  </si>
  <si>
    <t>доходы (расходы) от купли-продажи ценных бумаг (нетто)</t>
  </si>
  <si>
    <t>доходы (расходы) от операции "РЕПО" (нетто)</t>
  </si>
  <si>
    <t>Доходы (расходы) от изменения стоимости ценных бумаг, имеющихся в наличии для продажи</t>
  </si>
  <si>
    <t>12.5</t>
  </si>
  <si>
    <t>35.1</t>
  </si>
  <si>
    <t>39.1</t>
  </si>
  <si>
    <t>39.2</t>
  </si>
  <si>
    <t>39.3</t>
  </si>
  <si>
    <t>46.1</t>
  </si>
  <si>
    <t>46.2</t>
  </si>
  <si>
    <t>от несчастных случаев</t>
  </si>
  <si>
    <t>COMPAGNIE BELGE D'ASSURANCES AVIATION SA</t>
  </si>
  <si>
    <t>Коэффициент убыточности</t>
  </si>
  <si>
    <t>Резервы непредвиденых рисков</t>
  </si>
  <si>
    <t>Исполнитель Расилова Жаннат Туребековна ___________________</t>
  </si>
  <si>
    <t>SCOR PO</t>
  </si>
  <si>
    <t>TOKIO MARINE KILN INSURANCE LIMITED</t>
  </si>
  <si>
    <t>Исполнитель Раштан М.Р._________________</t>
  </si>
  <si>
    <t xml:space="preserve">за аналогичный отчетный период предыдущего года                                                               </t>
  </si>
  <si>
    <t xml:space="preserve">за аналогичный период с начала предыдущего года (с нарастающим итогом)                       </t>
  </si>
  <si>
    <t>Исполнитель Расилова Жаннат Туребековна __________________________________________</t>
  </si>
  <si>
    <t>СТРАХОВАЯ КОМПАНИЯ САЛЕМ</t>
  </si>
  <si>
    <t>6280.07</t>
  </si>
  <si>
    <t>6110.28</t>
  </si>
  <si>
    <t>6280.02</t>
  </si>
  <si>
    <t>7470.02</t>
  </si>
  <si>
    <t>стр 4</t>
  </si>
  <si>
    <t xml:space="preserve">SAMSUNG FIRE &amp; MARINE INSURANCE COMPANY </t>
  </si>
  <si>
    <t>CHINA PACIFIC INSURANCE</t>
  </si>
  <si>
    <t>CHINA TAIPING INSURANCE</t>
  </si>
  <si>
    <t xml:space="preserve">FUBON INSURANCE COMPANY </t>
  </si>
  <si>
    <t xml:space="preserve">ENDURANCE WORLDWIDE INSURANCE LIMITED </t>
  </si>
  <si>
    <t>КК ЗИМС ИНТЕРТИЧ АО</t>
  </si>
  <si>
    <t>Исключена в соответствии с постановлением Правления АФН РК от 30.11.09 г. № 238 (введены в действие с 1 января 2011 года) (см. стар. ред.)</t>
  </si>
  <si>
    <t>Незавершенное строительство</t>
  </si>
  <si>
    <t>ВИКТОРИЯ СК АО</t>
  </si>
  <si>
    <t>SCOR RE</t>
  </si>
  <si>
    <t>AMANAT CK AO</t>
  </si>
  <si>
    <t>ЛОНДОН АЛМАТЫ СК АО</t>
  </si>
  <si>
    <t>STANDARD СК АО</t>
  </si>
  <si>
    <t>НЕФТЯНАЯ СТРАХОВАЯ КОМПАНИЯ АО</t>
  </si>
  <si>
    <t>KOMPETENZ СК АО</t>
  </si>
  <si>
    <t>НОМАД ИНШУРАНС АО СК</t>
  </si>
  <si>
    <t>AON KAZAKHSTAN</t>
  </si>
  <si>
    <t>СТРАХОВОЙ БРОКЕР АВАНГАРД ТОО</t>
  </si>
  <si>
    <t>ТОО "СТРАХОВОЙ БРОКЕР "CINCO GROUP CENTRAL ASIA"</t>
  </si>
  <si>
    <t>ДКНБКСЖ ХАЛЫК-LIFE АО</t>
  </si>
  <si>
    <t>САО "КЫРГЫЗИНСТРАХ"</t>
  </si>
  <si>
    <t>КОМПАНИЯ ПО СТРАХОВАНИЮ ЖИЗНИ "GRANDES" АКЦИОНЕРНОЕ ОБЩЕСТВО</t>
  </si>
  <si>
    <t>АО "СК "КАЗКОММЕРЦ-ПОЛИС" (ДО АО "КАЗКОММЕРЦБАНК")</t>
  </si>
  <si>
    <t>АО "КСЖ"АЗИЯ LIFE"</t>
  </si>
  <si>
    <t>ALLIANZ GLOBAL CORPORATE &amp; SPECIALITY SE</t>
  </si>
  <si>
    <t>АО «ПОЛЬСКОЕ ПЕРЕСТРАХОВОЧНОЕ ОБЩЕСТВО»</t>
  </si>
  <si>
    <t>SWISS RE EUROPE S.A.</t>
  </si>
  <si>
    <t>BARENTS RE (PANAMA)</t>
  </si>
  <si>
    <t>HELVETIA SCHWEIZERISCHE VERSICHERUNGSGESELLSCHAFT (SWITZERLAND)</t>
  </si>
  <si>
    <t>Исполнитель</t>
  </si>
  <si>
    <t>Председатель Правления   Касымова Амина Социаловна      ______________</t>
  </si>
  <si>
    <t>ABU DHABI NATIONAL INSURANCE COMPANY</t>
  </si>
  <si>
    <t>ACE EUROPEAN GROUP LTD</t>
  </si>
  <si>
    <t>ALLIANZ RISK TRANSFER AG</t>
  </si>
  <si>
    <t>ALLIED WORLD ASSURANCE COMPANY (EUROPE) PUBLIC LIMITED COMPANY</t>
  </si>
  <si>
    <t>BERKSHIRE (CPC-CONSTRUCTION)</t>
  </si>
  <si>
    <t>GENERAL INSURANCE CORPORATION OF INDIA</t>
  </si>
  <si>
    <t>KOREAN REINSURANCE COMPANY</t>
  </si>
  <si>
    <t>LIBERTY MUTUAL INSURANCE EUROPE LTD</t>
  </si>
  <si>
    <t>Lloyds of London</t>
  </si>
  <si>
    <t>MUNICH RE</t>
  </si>
  <si>
    <t>OMAN INSURANCE COMPANY (PSC)</t>
  </si>
  <si>
    <t>PARTNER RE</t>
  </si>
  <si>
    <t>POLSKIE TOWARZYSTWO REASEKURACJI S.A.</t>
  </si>
  <si>
    <t>POZAVAROVALNICA SAVA</t>
  </si>
  <si>
    <t>ROYAL &amp; SUN ALLIANCE INSURANCE PLC</t>
  </si>
  <si>
    <t>STARR INSURANCE &amp; REINSURACE LTD</t>
  </si>
  <si>
    <t>THE NEW INDIA ASSURANCE COMPANY</t>
  </si>
  <si>
    <t>UNITED STATES AIRCRAFT INSURANCE GROUP</t>
  </si>
  <si>
    <t>VIG RE ZAJIST'OVNA A.S.</t>
  </si>
  <si>
    <t>ZURICH INSURANCE COMPANY LIMITED</t>
  </si>
  <si>
    <t xml:space="preserve">Страховые премии, переданные страховой (перестраховочной) организации </t>
  </si>
  <si>
    <t>Страховые выплаты по договорам, принятым на  перестрахование</t>
  </si>
  <si>
    <t>PRIORAT IB, LLC</t>
  </si>
  <si>
    <t>ТОО «СТРАХОВОЙ БРОКЕР «SP MALAKUT»</t>
  </si>
  <si>
    <t>БТА Страхование ДК БТА Банка АО</t>
  </si>
  <si>
    <t>АРХИМЕДЕС КАЗАХСТАН МСК АО</t>
  </si>
  <si>
    <t>КАЗЭКСПОРТГАРАНТ АО ЭКСПОРТНО-КРЕДИТНАЯ СТРАХОВАЯ КОРПОРАЦИЯ</t>
  </si>
  <si>
    <t>ТОО «СТРАХОВОЙ БРОКЕР «RISK MANAGEMENT CONSULTING GROUP»</t>
  </si>
  <si>
    <t>КОМПАНИЯ ПО СТРАХОВАНИЮ ЖИЗНИ "STANDARD LIFE" АО</t>
  </si>
  <si>
    <t>АО ДСКНБК "ХАЛЫК-КАЗАХИНСТРАХ"</t>
  </si>
  <si>
    <t>БТА ЖИЗНЬ ДКСЖ БТА БАНКА  АО</t>
  </si>
  <si>
    <t>MOI МОЙ СТРАХОВОЙ БРОКЕР ТОО</t>
  </si>
  <si>
    <t>КСЖГАК АО</t>
  </si>
  <si>
    <t>КСЖ КАЗКОММЕРЦ-LIFE АО</t>
  </si>
  <si>
    <t>СК КОММЕСК-ЉМІР АО</t>
  </si>
  <si>
    <t>7220.02</t>
  </si>
  <si>
    <t>Дата подписания отчета 09.03.17</t>
  </si>
  <si>
    <t>к Перечню, формам, срокам</t>
  </si>
  <si>
    <t>представления отчетности о</t>
  </si>
  <si>
    <t>выполнении пруденциальных</t>
  </si>
  <si>
    <t>нормативов страховыми</t>
  </si>
  <si>
    <t>(перестраховочными) организациями</t>
  </si>
  <si>
    <t>и страховыми группами</t>
  </si>
  <si>
    <t>(перестраховочными)</t>
  </si>
  <si>
    <t>организациями и страховыми группами</t>
  </si>
  <si>
    <t>Индекс: 2-RNR-Q</t>
  </si>
  <si>
    <t>Периодичность: ежеквартальная</t>
  </si>
  <si>
    <t>Доля чистых страховых премий</t>
  </si>
  <si>
    <t>Чистые страховые выплаты</t>
  </si>
  <si>
    <t>Сумма расходов страховщика по урегулированию страховых убытков</t>
  </si>
  <si>
    <t>Чистые подписанные страховые премии (ЧП)</t>
  </si>
  <si>
    <t>Изменение РНП без учета доли перестраховщика</t>
  </si>
  <si>
    <t>Изменение резервов убытков без учета доли перестраховщика</t>
  </si>
  <si>
    <t>РНР</t>
  </si>
  <si>
    <t>(В)</t>
  </si>
  <si>
    <t>(Р)</t>
  </si>
  <si>
    <t>(ΔРНП)</t>
  </si>
  <si>
    <t>(ΔРУ)</t>
  </si>
  <si>
    <t>договоры пенсионного аннуитета, заключенные в соответствии с Законом Республики Казахстан от 21 июня 2013 года «О пенсионном обеспечении в Республике Казахстан»</t>
  </si>
  <si>
    <t>страхование имущества, за исключением пунктов 3.1, 3.2, 3.3, 3.4 и 3.5</t>
  </si>
  <si>
    <t>страхование гражданско-правовой ответственности, за исключением классов, указанных в пунктах 3.7, 3.8 и 3.9</t>
  </si>
  <si>
    <t>страхование убытков финансовых организаций, за исключением классов, указанных в пунктах 3.11, 3.12, 3.13 и 3.14</t>
  </si>
  <si>
    <t>по состоянию на 01 апреля 2017 года</t>
  </si>
  <si>
    <t>Приложение 3</t>
  </si>
  <si>
    <t>Отчет о расчете стабилизационного резерва</t>
  </si>
  <si>
    <t>Отчетный период: по состоянию на «______» _______________ 20___ года</t>
  </si>
  <si>
    <t>Индекс: 3-SR-Y</t>
  </si>
  <si>
    <t>Периодичность: ежегодная</t>
  </si>
  <si>
    <t>Представляют: страховые (перестраховочные) организации</t>
  </si>
  <si>
    <t>Срок представления: до 10 (десятого) февраля года, следующего за отчетным годом.</t>
  </si>
  <si>
    <t>К</t>
  </si>
  <si>
    <t>Sk</t>
  </si>
  <si>
    <t>ЧЗП</t>
  </si>
  <si>
    <t>СР1</t>
  </si>
  <si>
    <t xml:space="preserve">(K - </t>
  </si>
  <si>
    <t>Стабилизационный резерв на отчетную дату</t>
  </si>
  <si>
    <t>(i)</t>
  </si>
  <si>
    <t>(М)</t>
  </si>
  <si>
    <t>(стабилизационный резерв за предыдущий финансовый год)</t>
  </si>
  <si>
    <t>)</t>
  </si>
  <si>
    <t>x</t>
  </si>
  <si>
    <t>Первый руководитель или лицо, уполномоченное на подписание отчета</t>
  </si>
  <si>
    <t>________________________________________________________________ ____________</t>
  </si>
  <si>
    <t>(фамилия, имя, отчество (при его наличии)) (подпись)</t>
  </si>
  <si>
    <t>Главный бухгалтер или лицо, уполномоченное на подписание отчета</t>
  </si>
  <si>
    <t>_________________________________________________________________ ____________</t>
  </si>
  <si>
    <t>______________________________________________________ __________ _____________</t>
  </si>
  <si>
    <t>(должность, фамилия, имя, отчество (при его наличии)) (подпись) (номер телефона)</t>
  </si>
  <si>
    <t>Дата подписания отчета «______» ____________________20______года</t>
  </si>
  <si>
    <r>
      <t>Расходы, связанные с расторжением договора страхования</t>
    </r>
    <r>
      <rPr>
        <sz val="10"/>
        <rFont val="Times New Roman"/>
        <family val="1"/>
        <charset val="204"/>
      </rPr>
      <t xml:space="preserve"> (перестрахования)</t>
    </r>
  </si>
  <si>
    <t>АО "Страховая компания" Казахмыс"; Call Center; Абай; Аксай; Актау; Актау 2; Актау 3; Актобе 2; Алматы; Аральск; Аршалы ; Астана; Астана 3; Атбасар; Атырау; Балхаш; Белоусовка; Жезкент; Караганда 2; Караганда АП; Караганда фронт-офис; Кокшетау; Кордай; Кызылорда; Кызылорда 2; Ордабасы; Павлодар; Павлодар 3; Павлодар 4; Риддер; РУ по Алматинской области; РУ по Павлодарской области; РУ по Южно-Казахстанской области; Сарыагаш; Сатпаев; Талдыкорган; Тараз; Темиртау; Уральск; Усть-Каменогорск 2; Усть-таловка; Филиал Акционерного общества "СК"Казахмыс" в городе Алматы; Филиал Акционерного общества "СК"Казахмыс" по Актюбинской области; Филиал Акционерного общества "СК"Казахмыс" по Восточно-Казахстанской области; Филиал Акционерного общества "СК"Казахмыс" по городу Астана; Филиал Акционерного общества "СК"Казахмыс" по городу Жезказган; Филиал Акционерного общества "СК"Казахмыс" по городу Семей; Филиал Акционерного общества "СК"Казахмыс" по Карагандинской области; Филиал Акционерного общества "СК"Казахмыс" по Костанайской области; Филиал Акционерного общества "СК"Казахмыс" по Павлодарской области; Филиал Акционерного общества "СК"Казахмыс" по Северо-Казахстанской области; Филиал Акционерного общества "СК"Казахмыс" по Южно-Казахстанской области; Шахтинск; Шемонаиха; Шубаркудук; Шымкент; Экибастуз</t>
  </si>
  <si>
    <t>Оборотно-сальдовая ведомость</t>
  </si>
  <si>
    <t>Выводимые данные: сумма</t>
  </si>
  <si>
    <t>Счет</t>
  </si>
  <si>
    <t>Сальдо на начало периода</t>
  </si>
  <si>
    <t>Оборот за период</t>
  </si>
  <si>
    <t>Сальдо на конец периода</t>
  </si>
  <si>
    <t>Код</t>
  </si>
  <si>
    <t>Дебет</t>
  </si>
  <si>
    <t>Кредит</t>
  </si>
  <si>
    <t>Вспомогательный</t>
  </si>
  <si>
    <t>Денежные средства в кассе  в национальной валюте</t>
  </si>
  <si>
    <t>Денежные средства в пути</t>
  </si>
  <si>
    <t>1030.01</t>
  </si>
  <si>
    <t>Денежные средства на текущих счетах в национальной валюте</t>
  </si>
  <si>
    <t>1030.02</t>
  </si>
  <si>
    <t>Деньги на текущих, корреспондентских счетах в иностранной валюте внутри страны</t>
  </si>
  <si>
    <t>1130.01</t>
  </si>
  <si>
    <t>Краткосрочные инвестиции удерживаемые до погашения</t>
  </si>
  <si>
    <t>1130.02</t>
  </si>
  <si>
    <t>Дисконт по приобретенным краткосрочным инвестициям, удерживаемым до погашения</t>
  </si>
  <si>
    <t>1140.01</t>
  </si>
  <si>
    <t>Краткосрочные финансовые инвестиции, имеющиеся в наличии для продажи</t>
  </si>
  <si>
    <t>1140.02</t>
  </si>
  <si>
    <t>Дисконт по приобретенным финансовым инвестициям, имеющимся в наличии для продажи</t>
  </si>
  <si>
    <t>1140.03</t>
  </si>
  <si>
    <t>Премия по приобретенным финансовым инвестициям, имеющимся в наличии для продажи</t>
  </si>
  <si>
    <t>1140.04</t>
  </si>
  <si>
    <t>Положительная корректировка справедливой стоимости финансовых инвестиций, имеющихся в наличии для продажи</t>
  </si>
  <si>
    <t>1140.05</t>
  </si>
  <si>
    <t>Отрицательная корректировка справедливой стоимости финансовых инвестиций, имеющихся в наличии для продажи</t>
  </si>
  <si>
    <t>1150.01</t>
  </si>
  <si>
    <t>Операции «обратное РЕПО» с ценными бумагами</t>
  </si>
  <si>
    <t>1150.04</t>
  </si>
  <si>
    <t>Краткосрочные вклады, размещенные в банках второго уровня и организациях, осуществляющих отдельные виды банковских операций</t>
  </si>
  <si>
    <t>Краткосрочная дебиторская задолженность покупателей и заказчиков</t>
  </si>
  <si>
    <t>Краткосрочная дебиторская задолженность филиалов и структурных подразделений</t>
  </si>
  <si>
    <t>1250.01</t>
  </si>
  <si>
    <t>Краткосрочная дебиторская задолженность работников (подотчет в тенге)</t>
  </si>
  <si>
    <t>1250.03</t>
  </si>
  <si>
    <t>Краткосрочная дебиторская задолженность работников (по зарплате)</t>
  </si>
  <si>
    <t>Краткосрочная дебиторская задолженность по аренде</t>
  </si>
  <si>
    <t>1270.01</t>
  </si>
  <si>
    <t>Начисленные доходы в виде вознаграждения по приобретенным ценным бумагам</t>
  </si>
  <si>
    <t>1270.02</t>
  </si>
  <si>
    <t>Начисленные доходы в виде вознаграждения по операциям «обратное РЕПО» с ценными бумагами</t>
  </si>
  <si>
    <t>1270.21</t>
  </si>
  <si>
    <t>Начисленные доходы в виде вознаграждения по текущим и корреспондентским счетам</t>
  </si>
  <si>
    <t>1270.23</t>
  </si>
  <si>
    <t>Начисленные доходы в виде вознаграждения по срочным вкладам, размещенным в банках второго уровня и организациях, осуществляющих отдельные виды банковских операций</t>
  </si>
  <si>
    <t>1270.29</t>
  </si>
  <si>
    <t>Просроченные доходы в виде вознаграждения</t>
  </si>
  <si>
    <t>1270.41.2</t>
  </si>
  <si>
    <t>Начисленные комиссионные доходы по перестрахованию (в ин.валюте)</t>
  </si>
  <si>
    <t>1270.41.3</t>
  </si>
  <si>
    <t>Начисленные комиссионные доходы по перестрахованию  (в тенге)</t>
  </si>
  <si>
    <t>1270.42</t>
  </si>
  <si>
    <t>Прочие комиссионные доходы, связанные со страховой (перестраховочной) деятельностью</t>
  </si>
  <si>
    <t>1280.10</t>
  </si>
  <si>
    <t>1280.41.1</t>
  </si>
  <si>
    <t>Страховые премии к получению от страхователей (Предприятия казахмыса)</t>
  </si>
  <si>
    <t>1280.41.2</t>
  </si>
  <si>
    <t>Страховые премии к получению от страхователей (Прочие)</t>
  </si>
  <si>
    <t>1280.42.1</t>
  </si>
  <si>
    <t>Страховые премии к получению от перестрахователей (в тенге)</t>
  </si>
  <si>
    <t>1280.42.2</t>
  </si>
  <si>
    <t>Страховые премии к получению от перестрахователей (в ин.валюте)</t>
  </si>
  <si>
    <t>1280.44</t>
  </si>
  <si>
    <t>Требования к лицу, ответственному за причиненный вред</t>
  </si>
  <si>
    <t>1280.45</t>
  </si>
  <si>
    <t>Требования к страховщикам</t>
  </si>
  <si>
    <t>1280.46</t>
  </si>
  <si>
    <t>Требования к перестраховщикам</t>
  </si>
  <si>
    <t>Активы перестрахования по незаработанным премиям</t>
  </si>
  <si>
    <t>Активы перестрахования по произошедшим, но незаявленным убыткам</t>
  </si>
  <si>
    <t>Активы перестрахования по заявленным, но неурегулированным убыткам</t>
  </si>
  <si>
    <t>1280.53</t>
  </si>
  <si>
    <t>Прочая дебиторская задолженность, связанная со страховой (перестраховочной) деятельностью</t>
  </si>
  <si>
    <t>1290.01.1</t>
  </si>
  <si>
    <t>Резервы (провизии) на покрытие убытков по страховой дебиторской задолженности</t>
  </si>
  <si>
    <t>1290.01.2</t>
  </si>
  <si>
    <t>Резервы (провизии) на покрытие убытков по прочей дебиторской задолженности</t>
  </si>
  <si>
    <t>1290.24</t>
  </si>
  <si>
    <t>Резервы (провизии) на покрытие убытков по вкладам, размещенным в банках второго уровня и организациях, осуществляющих отдельные виды банковских операций</t>
  </si>
  <si>
    <t>1290.41</t>
  </si>
  <si>
    <t>Резервы (провизии) на покрытие убытков от обесценения активов перестрахования</t>
  </si>
  <si>
    <t>1310.01</t>
  </si>
  <si>
    <t>Топливо</t>
  </si>
  <si>
    <t>1310.02</t>
  </si>
  <si>
    <t>Прочие материалы</t>
  </si>
  <si>
    <t>1410.01</t>
  </si>
  <si>
    <t>1430.02</t>
  </si>
  <si>
    <t>1430.04</t>
  </si>
  <si>
    <t>1430.05</t>
  </si>
  <si>
    <t>Иные налоги и обязательные платежи в бюджет</t>
  </si>
  <si>
    <t>1610.01</t>
  </si>
  <si>
    <t>Краткосрочные авансы выданные</t>
  </si>
  <si>
    <t>1610.02</t>
  </si>
  <si>
    <t>Расчеты с брокерами</t>
  </si>
  <si>
    <t>1610.03.1</t>
  </si>
  <si>
    <t>Краткосрочные авансы выданные (в тенге) по АХД</t>
  </si>
  <si>
    <t>1610.03.2</t>
  </si>
  <si>
    <t>Краткосрочные авансы выданные (в ин.валюте) по АХД</t>
  </si>
  <si>
    <t>1610.03.3</t>
  </si>
  <si>
    <t>Краткосрочные авансы выданные по гарантийном суммам (в тенге)</t>
  </si>
  <si>
    <t>1620.01</t>
  </si>
  <si>
    <t>Страховые премии, выплаченные страховым организациям</t>
  </si>
  <si>
    <t>1620.03</t>
  </si>
  <si>
    <t>Прочие расходы будущих периодов</t>
  </si>
  <si>
    <t>Прочие краткосрочные активы</t>
  </si>
  <si>
    <t>2040.01</t>
  </si>
  <si>
    <t>Долгосрочные вклады, размещенные в банках второго уровня и организациях, осуществляющих отдельные виды банковских операций</t>
  </si>
  <si>
    <t>2170.23</t>
  </si>
  <si>
    <t>2410.01</t>
  </si>
  <si>
    <t>Земля</t>
  </si>
  <si>
    <t>2410.02</t>
  </si>
  <si>
    <t>Здания и сооружения</t>
  </si>
  <si>
    <t>2410.03</t>
  </si>
  <si>
    <t>Машины и оборудование, передаточные устройства</t>
  </si>
  <si>
    <t>2410.04</t>
  </si>
  <si>
    <t>Транспортные средства</t>
  </si>
  <si>
    <t>2410.05</t>
  </si>
  <si>
    <t>2410.06</t>
  </si>
  <si>
    <t>2420.01</t>
  </si>
  <si>
    <t>2420.02</t>
  </si>
  <si>
    <t>Амортизация машины и оборудования, передаточные устройства</t>
  </si>
  <si>
    <t>2420.03</t>
  </si>
  <si>
    <t>Амортизация транспортного средства</t>
  </si>
  <si>
    <t>2420.04</t>
  </si>
  <si>
    <t>Амортизация прочих основных средств</t>
  </si>
  <si>
    <t>Амортизация прочих нематериальных активов</t>
  </si>
  <si>
    <t>3110.01</t>
  </si>
  <si>
    <t>Корпоративный подоходный налог подлежащий уплате</t>
  </si>
  <si>
    <t>3110.03</t>
  </si>
  <si>
    <t>КПН за нерезидента, удержанный у источника выплаты</t>
  </si>
  <si>
    <t>Индивидуальный подоходный налог</t>
  </si>
  <si>
    <t>Прочие налоги</t>
  </si>
  <si>
    <t>Обязательства по социальному страхованию</t>
  </si>
  <si>
    <t>Обязательства по пенсионным отчислениям</t>
  </si>
  <si>
    <t>Краткосрочная кредиторская задолженность поставщикам и подрядчикам (в тенге)</t>
  </si>
  <si>
    <t>Краткосрочная кредиторская задолженность поставщикам и подрядчикам (в ин.валюте)</t>
  </si>
  <si>
    <t>3350.01</t>
  </si>
  <si>
    <t>Краткосрочная задолженность по оплате труда</t>
  </si>
  <si>
    <t>3350.02</t>
  </si>
  <si>
    <t>Краткосрочная задолженность по оплате услуг по договорникам</t>
  </si>
  <si>
    <t>3350.03</t>
  </si>
  <si>
    <t>Краткосрочная задолженность по оплате услуг по договорникам (рекламная акция)</t>
  </si>
  <si>
    <t>3350.04</t>
  </si>
  <si>
    <t>Краткосрочная задолженность по подотчетам</t>
  </si>
  <si>
    <t>3350.05</t>
  </si>
  <si>
    <t>Краткосрочная задолженность менеджера</t>
  </si>
  <si>
    <t>Краткосрочная задолженность по аренде</t>
  </si>
  <si>
    <t>3390.41.1</t>
  </si>
  <si>
    <t>Расчеты с посредниками по страховой (перестраховочной) деятельности (в тенге)</t>
  </si>
  <si>
    <t>3390.41.2</t>
  </si>
  <si>
    <t>Расчеты с посредниками по страховой (перестраховочной) деятельности физ. лица (в тенге)</t>
  </si>
  <si>
    <t>3390.41.3</t>
  </si>
  <si>
    <t>Расчеты с посредниками по страховой (перестраховочной) деятельности (в ин.валюте)</t>
  </si>
  <si>
    <t>3390.42.1</t>
  </si>
  <si>
    <t>Расчеты с перестраховщиками (в тенге)</t>
  </si>
  <si>
    <t>3390.42.2</t>
  </si>
  <si>
    <t>Расчеты с перестраховщиками (в ин.валюте)</t>
  </si>
  <si>
    <t>3390.43.1</t>
  </si>
  <si>
    <t>Расчеты с перестрахователями (в тенге) страховые выплаты</t>
  </si>
  <si>
    <t>3390.43.2</t>
  </si>
  <si>
    <t>Расчеты с перестрахователями (в ин.валюте)</t>
  </si>
  <si>
    <t>3390.43.3</t>
  </si>
  <si>
    <t>Расчеты с перестрахователями по комиссиям (в тенге)</t>
  </si>
  <si>
    <t>3390.44.1</t>
  </si>
  <si>
    <t>Расчеты со страхователями (в тенге)</t>
  </si>
  <si>
    <t>3390.44.2</t>
  </si>
  <si>
    <t>Расчеты со страхователями (в тенге) страховые выплаты</t>
  </si>
  <si>
    <t>3390.44.3</t>
  </si>
  <si>
    <t>Расчеты со страхователями (в валюте) страховые выплаты</t>
  </si>
  <si>
    <t>3390.46</t>
  </si>
  <si>
    <t>Обязательства по уплате обязательных взносов в Фонд гарантирования страховых выплат (в тенге)</t>
  </si>
  <si>
    <t>3390.48</t>
  </si>
  <si>
    <t>Резерв незаработанных премий</t>
  </si>
  <si>
    <t>3390.49</t>
  </si>
  <si>
    <t>3390.52</t>
  </si>
  <si>
    <t>3390.54</t>
  </si>
  <si>
    <t>Прочая кредиторская задолженность, связанная со страховой(перестраховочной) деятельностью»</t>
  </si>
  <si>
    <t>3390.66</t>
  </si>
  <si>
    <t>Прочие суммы до выяснения</t>
  </si>
  <si>
    <t>Краткосрочные оценочные обязательства по вознаграждениям работникам</t>
  </si>
  <si>
    <t>3510.41.1</t>
  </si>
  <si>
    <t>Авансы, полученные по страховой деятельности (в тенге)</t>
  </si>
  <si>
    <t>3510.41.2</t>
  </si>
  <si>
    <t>Авансы, полученные по страховой деятельности (в ин.валюте)</t>
  </si>
  <si>
    <t>3510.41.3</t>
  </si>
  <si>
    <t>Авансы, полученные по страховой деятельности при сторнировании договора</t>
  </si>
  <si>
    <t>Простые акции</t>
  </si>
  <si>
    <t>Резервный капитал установленный учредительными документами</t>
  </si>
  <si>
    <t>Резерв на переоценку основных средств</t>
  </si>
  <si>
    <t>Резерв на переоценку финансовых активов предназначенных для продажи</t>
  </si>
  <si>
    <t>Нераспределенная прибыль (непокрытый убыток) отчетного года</t>
  </si>
  <si>
    <t>Нераспределенная прибыль (непокрытый убыток) предыдущих лет</t>
  </si>
  <si>
    <t>Итоговая прибыль (итоговый убыток)</t>
  </si>
  <si>
    <t>6110.01</t>
  </si>
  <si>
    <t>Доходы, связанные с получением вознаграждения по приобретенным ценным бумагам</t>
  </si>
  <si>
    <t>6110.03</t>
  </si>
  <si>
    <t>Доходы, связанные с амортизацией дисконта по приобретенным ценным бумагам</t>
  </si>
  <si>
    <t>6110.04</t>
  </si>
  <si>
    <t>Доходы, связанные с получением вознаграждения по операциям «обратное РЕПО» с ценными бумагами</t>
  </si>
  <si>
    <t>6110.30</t>
  </si>
  <si>
    <t>Доходы, связанные с получением вознаграждения по срочным вкладам</t>
  </si>
  <si>
    <t>6110.41</t>
  </si>
  <si>
    <t>Комиссионные доходы по договорам перестрахования</t>
  </si>
  <si>
    <t>6150.03</t>
  </si>
  <si>
    <t>Реализованные доходы от изменения стоимости ценных бумаг, предназначенных для торговли и имеющихся в наличии для продажи</t>
  </si>
  <si>
    <t>Доходы от выбытия активов</t>
  </si>
  <si>
    <t>6240.03</t>
  </si>
  <si>
    <t>Доходы от восстановления (аннулирования) резервов (провизий), созданных по прочей дебиторской задолженности</t>
  </si>
  <si>
    <t>6250.01</t>
  </si>
  <si>
    <t>Нереализованные доходы от переоценки иностранной валюты</t>
  </si>
  <si>
    <t>Доход от покупки-продажи иностранной валюты</t>
  </si>
  <si>
    <t>Прочие доходы</t>
  </si>
  <si>
    <t>6280.08</t>
  </si>
  <si>
    <t>Неустойка (штраф, пеня)</t>
  </si>
  <si>
    <t>6280.09</t>
  </si>
  <si>
    <t>Доходы от покупки-продажи ценных бумаг</t>
  </si>
  <si>
    <t>6280.41.1</t>
  </si>
  <si>
    <t>Доходы в виде страховых премий по прямому страхованию</t>
  </si>
  <si>
    <t>6280.41.2</t>
  </si>
  <si>
    <t>Доходы в виде страховых премий по входящему перестрахованию</t>
  </si>
  <si>
    <t>6280.42</t>
  </si>
  <si>
    <t>Доходы, связанные с возмещением перестраховщиком страховых выплат</t>
  </si>
  <si>
    <t>6280.43</t>
  </si>
  <si>
    <t>Доходы, связанные с возмещением по регрессному требованию</t>
  </si>
  <si>
    <t>6280.44</t>
  </si>
  <si>
    <t>6280.45</t>
  </si>
  <si>
    <t>Доходы от снижения резерва незаработанной премии</t>
  </si>
  <si>
    <t>6280.46</t>
  </si>
  <si>
    <t>Доходы от снижения резерва произошедших, но незаявленных убытков</t>
  </si>
  <si>
    <t>6280.47</t>
  </si>
  <si>
    <t>Доходы от снижения резерва заявленных, но неурегулированных убытков</t>
  </si>
  <si>
    <t>Административные расходы (идущие на вычет по КПН)</t>
  </si>
  <si>
    <t>Административные расходы (неидущие на вычет по КПН)</t>
  </si>
  <si>
    <t>Расходы по социальному налогу и обязательным социальным отчислениям</t>
  </si>
  <si>
    <t>Расходы по земельному налогу</t>
  </si>
  <si>
    <t>Расходы по налогу на имущество</t>
  </si>
  <si>
    <t>7310.02</t>
  </si>
  <si>
    <t>Расходы, связанные с амортизацией премии по приобретенным ценным бумагам</t>
  </si>
  <si>
    <t>Расходы по выбытию активов</t>
  </si>
  <si>
    <t>7430.01</t>
  </si>
  <si>
    <t>Нереализованные расходы от переоценки иностранной валюты</t>
  </si>
  <si>
    <t>7440.03</t>
  </si>
  <si>
    <t>Расходы по формированию резервов (провизий) по страховой дебиторской задолженности</t>
  </si>
  <si>
    <t>7440.21</t>
  </si>
  <si>
    <t>Расходы по формированию резервов (провизий) по прочей дебиторской задолженности</t>
  </si>
  <si>
    <t>7440.41</t>
  </si>
  <si>
    <t>Расходы по формированию резерва незаработанных премий</t>
  </si>
  <si>
    <t>7440.42</t>
  </si>
  <si>
    <t>Расходы по формированию резерва произошедших, но незаявленных убытков</t>
  </si>
  <si>
    <t>7440.45</t>
  </si>
  <si>
    <t>Расходы по формированию резерва заявленных, но неурегулированных убытков</t>
  </si>
  <si>
    <t>7440.48</t>
  </si>
  <si>
    <t>Расходы от снижения активов перестрахования по резерву незаработанных премий</t>
  </si>
  <si>
    <t>7440.49</t>
  </si>
  <si>
    <t>Расходы от снижения активов перестрахования по резерву произошедших, но незаявленых убытков</t>
  </si>
  <si>
    <t>7440.51</t>
  </si>
  <si>
    <t>Расходы от снижения активов перестрахования по резерву заявленных, но неурегулированных убытков</t>
  </si>
  <si>
    <t>Расходы по покупке-продаже иностранной валюты</t>
  </si>
  <si>
    <t>7470.06</t>
  </si>
  <si>
    <t>Реализованные расходы от изменения стоимости ценных бумаг, предназначенных для торговли и имеющихся в наличии для продажи</t>
  </si>
  <si>
    <t>7470.09</t>
  </si>
  <si>
    <t>7470.40.1</t>
  </si>
  <si>
    <t>Расходы, связанные с перестраховочной деятельностью</t>
  </si>
  <si>
    <t>7470.40.2</t>
  </si>
  <si>
    <t>Возврат страховых премий по прямому страхованию</t>
  </si>
  <si>
    <t>7470.40.3</t>
  </si>
  <si>
    <t>Возврат страховых премий по входящему перестрахованию</t>
  </si>
  <si>
    <t>7470.41</t>
  </si>
  <si>
    <t>Расходы по осуществлению страховых выплат по страхованию</t>
  </si>
  <si>
    <t>7470.42</t>
  </si>
  <si>
    <t>Расходы по осуществлению страховых выплат по перестрахованию</t>
  </si>
  <si>
    <t>7470.43</t>
  </si>
  <si>
    <t>Расходы по урегулированию претензий</t>
  </si>
  <si>
    <t>7470.45</t>
  </si>
  <si>
    <t>Расходы по оплате комиссионного вознаграждения по перестрахованию</t>
  </si>
  <si>
    <t>7470.46</t>
  </si>
  <si>
    <t>Расходы по уплате обязательных взносов в Фонд гарантирования страховых выплат</t>
  </si>
  <si>
    <t>7470.48</t>
  </si>
  <si>
    <t>Расходы по оплате услуг страховых брокеров</t>
  </si>
  <si>
    <t>Расходы по корпоративному подоходному налогу от основной деятельности</t>
  </si>
  <si>
    <t>Условные чрезвычайные взносы в соответствии с законодательством Республики Казахстан о гарантировании страховых выплат</t>
  </si>
  <si>
    <t>Условные обязательства по законодательству Республики Казахстан о гарантировании страховых выплат</t>
  </si>
  <si>
    <t>по состоянию на 01 июля 2017 года</t>
  </si>
  <si>
    <t>Период: 1 полугодие 2017 г.</t>
  </si>
  <si>
    <t>1270.04</t>
  </si>
  <si>
    <t>Вознаграждение, начисленное предыдущими держателями по ценным бумагам</t>
  </si>
  <si>
    <t>1430.03</t>
  </si>
  <si>
    <t>Налог на транспортные средства</t>
  </si>
  <si>
    <t>3210.01</t>
  </si>
  <si>
    <t xml:space="preserve">Амортизация зданий и соружений </t>
  </si>
  <si>
    <t xml:space="preserve">Отложенное налоговое обязательство по КПН </t>
  </si>
  <si>
    <t xml:space="preserve">Доходы, связанные с получением вознаграждения по текущим и корреспондентским счетам </t>
  </si>
  <si>
    <t>Балансовая стоимость одной простой акции</t>
  </si>
  <si>
    <t>Базовая прибыль на одну простую акцию</t>
  </si>
  <si>
    <t xml:space="preserve">Главный бухгалтер  (на период его отсутствия – лицо, его замещающее)                                            Жаксылыкова Сандугаш Сатбаевна </t>
  </si>
  <si>
    <t>Первый руководитель (на период его отсутствия – лицо, его замещающее)                                                               Касымова Амина Социаловна</t>
  </si>
  <si>
    <t xml:space="preserve">Главный бухгалтер  (на период его отсутствия – лицо, его замещающее)                                                                    Жаксылыкова Сандугаш Сатбаевна  </t>
  </si>
</sst>
</file>

<file path=xl/styles.xml><?xml version="1.0" encoding="utf-8"?>
<styleSheet xmlns="http://schemas.openxmlformats.org/spreadsheetml/2006/main">
  <numFmts count="7">
    <numFmt numFmtId="164" formatCode="_-* #,##0_р_._-;\-* #,##0_р_._-;_-* &quot;-&quot;_р_._-;_-@_-"/>
    <numFmt numFmtId="165" formatCode="_-* #,##0.00_р_._-;\-* #,##0.00_р_._-;_-* &quot;-&quot;??_р_._-;_-@_-"/>
    <numFmt numFmtId="166" formatCode="#,##0.00;[Red]\-#,##0.00"/>
    <numFmt numFmtId="167" formatCode="#,##0.00_ ;[Red]\-#,##0.00\ "/>
    <numFmt numFmtId="168" formatCode="#,##0_ ;\-#,##0\ "/>
    <numFmt numFmtId="169" formatCode="000"/>
    <numFmt numFmtId="170" formatCode="0.000"/>
  </numFmts>
  <fonts count="7">
    <font>
      <sz val="11"/>
      <color theme="1"/>
      <name val="Calibri"/>
      <family val="2"/>
      <charset val="204"/>
      <scheme val="minor"/>
    </font>
    <font>
      <sz val="10"/>
      <name val="Times New Roman"/>
      <family val="1"/>
      <charset val="204"/>
    </font>
    <font>
      <sz val="1"/>
      <color theme="1"/>
      <name val="Calibri"/>
      <family val="2"/>
      <charset val="204"/>
      <scheme val="minor"/>
    </font>
    <font>
      <sz val="10"/>
      <color theme="1"/>
      <name val="Calibri"/>
      <family val="1"/>
      <charset val="204"/>
      <scheme val="minor"/>
    </font>
    <font>
      <b/>
      <sz val="10"/>
      <name val="Calibri"/>
      <family val="2"/>
      <charset val="204"/>
      <scheme val="minor"/>
    </font>
    <font>
      <sz val="10"/>
      <name val="Calibri"/>
      <family val="2"/>
      <charset val="204"/>
      <scheme val="minor"/>
    </font>
    <font>
      <b/>
      <sz val="10"/>
      <name val="Times New Roman"/>
      <family val="1"/>
      <charset val="204"/>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6"/>
        <bgColor indexed="64"/>
      </patternFill>
    </fill>
    <fill>
      <patternFill patternType="solid">
        <fgColor indexed="42"/>
        <bgColor indexed="64"/>
      </patternFill>
    </fill>
    <fill>
      <patternFill patternType="solid">
        <fgColor indexed="13"/>
        <bgColor indexed="64"/>
      </patternFill>
    </fill>
    <fill>
      <patternFill patternType="solid">
        <fgColor theme="0" tint="-0.49998474074526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s>
  <borders count="6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right style="thin">
        <color rgb="FF000000"/>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thin">
        <color rgb="FF000000"/>
      </right>
      <top/>
      <bottom/>
      <diagonal/>
    </border>
    <border>
      <left/>
      <right style="thin">
        <color rgb="FF000000"/>
      </right>
      <top/>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style="medium">
        <color rgb="FF000000"/>
      </bottom>
      <diagonal/>
    </border>
  </borders>
  <cellStyleXfs count="1029">
    <xf numFmtId="0" fontId="0"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7" borderId="1" applyNumberFormat="0" applyAlignment="0" applyProtection="0"/>
    <xf numFmtId="0" fontId="2" fillId="7" borderId="1" applyNumberFormat="0" applyAlignment="0" applyProtection="0"/>
    <xf numFmtId="0" fontId="2" fillId="7" borderId="1" applyNumberFormat="0" applyAlignment="0" applyProtection="0"/>
    <xf numFmtId="0" fontId="2" fillId="7" borderId="1" applyNumberFormat="0" applyAlignment="0" applyProtection="0"/>
    <xf numFmtId="0" fontId="2" fillId="7" borderId="1" applyNumberFormat="0" applyAlignment="0" applyProtection="0"/>
    <xf numFmtId="0" fontId="2" fillId="7" borderId="1" applyNumberFormat="0" applyAlignment="0" applyProtection="0"/>
    <xf numFmtId="0" fontId="2" fillId="7" borderId="1" applyNumberFormat="0" applyAlignment="0" applyProtection="0"/>
    <xf numFmtId="0" fontId="2" fillId="7" borderId="1" applyNumberFormat="0" applyAlignment="0" applyProtection="0"/>
    <xf numFmtId="0" fontId="2" fillId="7" borderId="1" applyNumberFormat="0" applyAlignment="0" applyProtection="0"/>
    <xf numFmtId="0" fontId="2" fillId="7" borderId="1" applyNumberFormat="0" applyAlignment="0" applyProtection="0"/>
    <xf numFmtId="0" fontId="2" fillId="7" borderId="1" applyNumberFormat="0" applyAlignment="0" applyProtection="0"/>
    <xf numFmtId="0" fontId="2" fillId="7" borderId="1" applyNumberFormat="0" applyAlignment="0" applyProtection="0"/>
    <xf numFmtId="0" fontId="2" fillId="7" borderId="1" applyNumberFormat="0" applyAlignment="0" applyProtection="0"/>
    <xf numFmtId="0" fontId="2" fillId="7" borderId="1" applyNumberFormat="0" applyAlignment="0" applyProtection="0"/>
    <xf numFmtId="0" fontId="2" fillId="20" borderId="2" applyNumberFormat="0" applyAlignment="0" applyProtection="0"/>
    <xf numFmtId="0" fontId="2" fillId="20" borderId="2" applyNumberFormat="0" applyAlignment="0" applyProtection="0"/>
    <xf numFmtId="0" fontId="2" fillId="20" borderId="2" applyNumberFormat="0" applyAlignment="0" applyProtection="0"/>
    <xf numFmtId="0" fontId="2" fillId="20" borderId="2" applyNumberFormat="0" applyAlignment="0" applyProtection="0"/>
    <xf numFmtId="0" fontId="2" fillId="20" borderId="2" applyNumberFormat="0" applyAlignment="0" applyProtection="0"/>
    <xf numFmtId="0" fontId="2" fillId="20" borderId="2" applyNumberFormat="0" applyAlignment="0" applyProtection="0"/>
    <xf numFmtId="0" fontId="2" fillId="20" borderId="2" applyNumberFormat="0" applyAlignment="0" applyProtection="0"/>
    <xf numFmtId="0" fontId="2" fillId="20" borderId="2" applyNumberFormat="0" applyAlignment="0" applyProtection="0"/>
    <xf numFmtId="0" fontId="2" fillId="20" borderId="2" applyNumberFormat="0" applyAlignment="0" applyProtection="0"/>
    <xf numFmtId="0" fontId="2" fillId="20" borderId="2" applyNumberFormat="0" applyAlignment="0" applyProtection="0"/>
    <xf numFmtId="0" fontId="2" fillId="20" borderId="2" applyNumberFormat="0" applyAlignment="0" applyProtection="0"/>
    <xf numFmtId="0" fontId="2" fillId="20" borderId="2" applyNumberFormat="0" applyAlignment="0" applyProtection="0"/>
    <xf numFmtId="0" fontId="2" fillId="20" borderId="2" applyNumberFormat="0" applyAlignment="0" applyProtection="0"/>
    <xf numFmtId="0" fontId="2" fillId="20" borderId="2" applyNumberFormat="0" applyAlignment="0" applyProtection="0"/>
    <xf numFmtId="0" fontId="2" fillId="20" borderId="1" applyNumberFormat="0" applyAlignment="0" applyProtection="0"/>
    <xf numFmtId="0" fontId="2" fillId="20" borderId="1" applyNumberFormat="0" applyAlignment="0" applyProtection="0"/>
    <xf numFmtId="0" fontId="2" fillId="20" borderId="1" applyNumberFormat="0" applyAlignment="0" applyProtection="0"/>
    <xf numFmtId="0" fontId="2" fillId="20" borderId="1" applyNumberFormat="0" applyAlignment="0" applyProtection="0"/>
    <xf numFmtId="0" fontId="2" fillId="20" borderId="1" applyNumberFormat="0" applyAlignment="0" applyProtection="0"/>
    <xf numFmtId="0" fontId="2" fillId="20" borderId="1" applyNumberFormat="0" applyAlignment="0" applyProtection="0"/>
    <xf numFmtId="0" fontId="2" fillId="20" borderId="1" applyNumberFormat="0" applyAlignment="0" applyProtection="0"/>
    <xf numFmtId="0" fontId="2" fillId="20" borderId="1" applyNumberFormat="0" applyAlignment="0" applyProtection="0"/>
    <xf numFmtId="0" fontId="2" fillId="20" borderId="1" applyNumberFormat="0" applyAlignment="0" applyProtection="0"/>
    <xf numFmtId="0" fontId="2" fillId="20" borderId="1" applyNumberFormat="0" applyAlignment="0" applyProtection="0"/>
    <xf numFmtId="0" fontId="2" fillId="20" borderId="1" applyNumberFormat="0" applyAlignment="0" applyProtection="0"/>
    <xf numFmtId="0" fontId="2" fillId="20" borderId="1" applyNumberFormat="0" applyAlignment="0" applyProtection="0"/>
    <xf numFmtId="0" fontId="2" fillId="20" borderId="1" applyNumberFormat="0" applyAlignment="0" applyProtection="0"/>
    <xf numFmtId="0" fontId="2" fillId="20" borderId="1" applyNumberFormat="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3" applyNumberFormat="0" applyFill="0" applyAlignment="0" applyProtection="0"/>
    <xf numFmtId="0" fontId="2" fillId="0" borderId="4" applyNumberFormat="0" applyFill="0" applyAlignment="0" applyProtection="0"/>
    <xf numFmtId="0" fontId="2" fillId="0" borderId="4" applyNumberFormat="0" applyFill="0" applyAlignment="0" applyProtection="0"/>
    <xf numFmtId="0" fontId="2" fillId="0" borderId="4" applyNumberFormat="0" applyFill="0" applyAlignment="0" applyProtection="0"/>
    <xf numFmtId="0" fontId="2" fillId="0" borderId="4" applyNumberFormat="0" applyFill="0" applyAlignment="0" applyProtection="0"/>
    <xf numFmtId="0" fontId="2" fillId="0" borderId="4" applyNumberFormat="0" applyFill="0" applyAlignment="0" applyProtection="0"/>
    <xf numFmtId="0" fontId="2" fillId="0" borderId="4" applyNumberFormat="0" applyFill="0" applyAlignment="0" applyProtection="0"/>
    <xf numFmtId="0" fontId="2" fillId="0" borderId="4" applyNumberFormat="0" applyFill="0" applyAlignment="0" applyProtection="0"/>
    <xf numFmtId="0" fontId="2" fillId="0" borderId="4" applyNumberFormat="0" applyFill="0" applyAlignment="0" applyProtection="0"/>
    <xf numFmtId="0" fontId="2" fillId="0" borderId="4" applyNumberFormat="0" applyFill="0" applyAlignment="0" applyProtection="0"/>
    <xf numFmtId="0" fontId="2" fillId="0" borderId="4" applyNumberFormat="0" applyFill="0" applyAlignment="0" applyProtection="0"/>
    <xf numFmtId="0" fontId="2" fillId="0" borderId="4" applyNumberFormat="0" applyFill="0" applyAlignment="0" applyProtection="0"/>
    <xf numFmtId="0" fontId="2" fillId="0" borderId="4" applyNumberFormat="0" applyFill="0" applyAlignment="0" applyProtection="0"/>
    <xf numFmtId="0" fontId="2" fillId="0" borderId="4" applyNumberFormat="0" applyFill="0" applyAlignment="0" applyProtection="0"/>
    <xf numFmtId="0" fontId="2" fillId="0" borderId="4" applyNumberFormat="0" applyFill="0" applyAlignment="0" applyProtection="0"/>
    <xf numFmtId="0" fontId="2" fillId="0" borderId="5" applyNumberFormat="0" applyFill="0" applyAlignment="0" applyProtection="0"/>
    <xf numFmtId="0" fontId="2" fillId="0" borderId="5" applyNumberFormat="0" applyFill="0" applyAlignment="0" applyProtection="0"/>
    <xf numFmtId="0" fontId="2" fillId="0" borderId="5" applyNumberFormat="0" applyFill="0" applyAlignment="0" applyProtection="0"/>
    <xf numFmtId="0" fontId="2" fillId="0" borderId="5" applyNumberFormat="0" applyFill="0" applyAlignment="0" applyProtection="0"/>
    <xf numFmtId="0" fontId="2" fillId="0" borderId="5" applyNumberFormat="0" applyFill="0" applyAlignment="0" applyProtection="0"/>
    <xf numFmtId="0" fontId="2" fillId="0" borderId="5" applyNumberFormat="0" applyFill="0" applyAlignment="0" applyProtection="0"/>
    <xf numFmtId="0" fontId="2" fillId="0" borderId="5" applyNumberFormat="0" applyFill="0" applyAlignment="0" applyProtection="0"/>
    <xf numFmtId="0" fontId="2" fillId="0" borderId="5" applyNumberFormat="0" applyFill="0" applyAlignment="0" applyProtection="0"/>
    <xf numFmtId="0" fontId="2" fillId="0" borderId="5" applyNumberFormat="0" applyFill="0" applyAlignment="0" applyProtection="0"/>
    <xf numFmtId="0" fontId="2" fillId="0" borderId="5" applyNumberFormat="0" applyFill="0" applyAlignment="0" applyProtection="0"/>
    <xf numFmtId="0" fontId="2" fillId="0" borderId="5" applyNumberFormat="0" applyFill="0" applyAlignment="0" applyProtection="0"/>
    <xf numFmtId="0" fontId="2" fillId="0" borderId="5" applyNumberFormat="0" applyFill="0" applyAlignment="0" applyProtection="0"/>
    <xf numFmtId="0" fontId="2" fillId="0" borderId="5" applyNumberFormat="0" applyFill="0" applyAlignment="0" applyProtection="0"/>
    <xf numFmtId="0" fontId="2" fillId="0" borderId="5"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21" borderId="7" applyNumberFormat="0" applyAlignment="0" applyProtection="0"/>
    <xf numFmtId="0" fontId="2" fillId="21" borderId="7" applyNumberFormat="0" applyAlignment="0" applyProtection="0"/>
    <xf numFmtId="0" fontId="2" fillId="21" borderId="7" applyNumberFormat="0" applyAlignment="0" applyProtection="0"/>
    <xf numFmtId="0" fontId="2" fillId="21" borderId="7" applyNumberFormat="0" applyAlignment="0" applyProtection="0"/>
    <xf numFmtId="0" fontId="2" fillId="21" borderId="7" applyNumberFormat="0" applyAlignment="0" applyProtection="0"/>
    <xf numFmtId="0" fontId="2" fillId="21" borderId="7" applyNumberFormat="0" applyAlignment="0" applyProtection="0"/>
    <xf numFmtId="0" fontId="2" fillId="21" borderId="7" applyNumberFormat="0" applyAlignment="0" applyProtection="0"/>
    <xf numFmtId="0" fontId="2" fillId="21" borderId="7" applyNumberFormat="0" applyAlignment="0" applyProtection="0"/>
    <xf numFmtId="0" fontId="2" fillId="21" borderId="7" applyNumberFormat="0" applyAlignment="0" applyProtection="0"/>
    <xf numFmtId="0" fontId="2" fillId="21" borderId="7" applyNumberFormat="0" applyAlignment="0" applyProtection="0"/>
    <xf numFmtId="0" fontId="2" fillId="21" borderId="7" applyNumberFormat="0" applyAlignment="0" applyProtection="0"/>
    <xf numFmtId="0" fontId="2" fillId="21" borderId="7" applyNumberFormat="0" applyAlignment="0" applyProtection="0"/>
    <xf numFmtId="0" fontId="2" fillId="21" borderId="7" applyNumberFormat="0" applyAlignment="0" applyProtection="0"/>
    <xf numFmtId="0" fontId="2" fillId="21" borderId="7"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23" borderId="8" applyNumberFormat="0" applyFont="0" applyAlignment="0" applyProtection="0"/>
    <xf numFmtId="0" fontId="2" fillId="23" borderId="8" applyNumberFormat="0" applyFont="0" applyAlignment="0" applyProtection="0"/>
    <xf numFmtId="0" fontId="2" fillId="23" borderId="8" applyNumberFormat="0" applyFont="0" applyAlignment="0" applyProtection="0"/>
    <xf numFmtId="0" fontId="2" fillId="23" borderId="8" applyNumberFormat="0" applyFont="0" applyAlignment="0" applyProtection="0"/>
    <xf numFmtId="0" fontId="2" fillId="23" borderId="8" applyNumberFormat="0" applyFont="0" applyAlignment="0" applyProtection="0"/>
    <xf numFmtId="0" fontId="2" fillId="23" borderId="8" applyNumberFormat="0" applyFont="0" applyAlignment="0" applyProtection="0"/>
    <xf numFmtId="0" fontId="2" fillId="23" borderId="8" applyNumberFormat="0" applyFont="0" applyAlignment="0" applyProtection="0"/>
    <xf numFmtId="0" fontId="2" fillId="23" borderId="8" applyNumberFormat="0" applyFont="0" applyAlignment="0" applyProtection="0"/>
    <xf numFmtId="0" fontId="2" fillId="23" borderId="8" applyNumberFormat="0" applyFont="0" applyAlignment="0" applyProtection="0"/>
    <xf numFmtId="0" fontId="2" fillId="23" borderId="8" applyNumberFormat="0" applyFont="0" applyAlignment="0" applyProtection="0"/>
    <xf numFmtId="0" fontId="2" fillId="23" borderId="8" applyNumberFormat="0" applyFont="0" applyAlignment="0" applyProtection="0"/>
    <xf numFmtId="0" fontId="2" fillId="23" borderId="8" applyNumberFormat="0" applyFont="0" applyAlignment="0" applyProtection="0"/>
    <xf numFmtId="0" fontId="2" fillId="23" borderId="8" applyNumberFormat="0" applyFont="0" applyAlignment="0" applyProtection="0"/>
    <xf numFmtId="0" fontId="2" fillId="23" borderId="8" applyNumberFormat="0" applyFont="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cellStyleXfs>
  <cellXfs count="412">
    <xf numFmtId="0" fontId="3" fillId="0" borderId="0" xfId="0" applyFont="1"/>
    <xf numFmtId="0" fontId="3" fillId="0" borderId="0" xfId="0" applyFont="1" applyAlignment="1">
      <alignment horizontal="right" vertical="center"/>
    </xf>
    <xf numFmtId="0" fontId="3" fillId="0" borderId="0" xfId="0" applyFont="1" applyAlignment="1">
      <alignment horizontal="center"/>
    </xf>
    <xf numFmtId="0" fontId="3" fillId="0" borderId="0" xfId="0" applyFont="1" applyFill="1" applyAlignment="1">
      <alignment vertical="top" wrapText="1"/>
    </xf>
    <xf numFmtId="0" fontId="3" fillId="0" borderId="0" xfId="0" applyFont="1" applyFill="1" applyAlignment="1">
      <alignment vertical="top"/>
    </xf>
    <xf numFmtId="0" fontId="3" fillId="0" borderId="10" xfId="0" applyFont="1" applyFill="1" applyBorder="1" applyAlignment="1">
      <alignment horizontal="center" vertical="top"/>
    </xf>
    <xf numFmtId="0" fontId="3" fillId="0" borderId="10" xfId="0" applyFont="1" applyFill="1" applyBorder="1" applyAlignment="1">
      <alignment vertical="top" wrapText="1"/>
    </xf>
    <xf numFmtId="0" fontId="3" fillId="0" borderId="1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Alignment="1" applyProtection="1">
      <alignment vertical="top" wrapText="1"/>
      <protection locked="0"/>
    </xf>
    <xf numFmtId="0" fontId="3" fillId="0" borderId="0" xfId="0" applyFont="1" applyFill="1" applyAlignment="1" applyProtection="1">
      <alignment vertical="top"/>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xf numFmtId="49" fontId="3" fillId="0" borderId="10" xfId="0" applyNumberFormat="1" applyFont="1" applyFill="1" applyBorder="1"/>
    <xf numFmtId="0" fontId="3" fillId="0" borderId="0" xfId="0" applyFont="1" applyAlignment="1">
      <alignment horizontal="center" vertical="top"/>
    </xf>
    <xf numFmtId="0" fontId="3" fillId="0" borderId="10" xfId="0" applyFont="1" applyFill="1" applyBorder="1" applyAlignment="1">
      <alignment horizontal="center"/>
    </xf>
    <xf numFmtId="0" fontId="3" fillId="0" borderId="0" xfId="0" applyFont="1" applyFill="1" applyBorder="1" applyAlignment="1">
      <alignment vertical="top"/>
    </xf>
    <xf numFmtId="0" fontId="3" fillId="0" borderId="0" xfId="0" applyFont="1" applyFill="1" applyBorder="1"/>
    <xf numFmtId="49" fontId="3" fillId="0" borderId="0" xfId="0" applyNumberFormat="1" applyFont="1" applyFill="1"/>
    <xf numFmtId="0" fontId="3" fillId="0" borderId="0" xfId="0" applyFont="1" applyFill="1" applyAlignment="1">
      <alignment horizontal="right" vertical="center"/>
    </xf>
    <xf numFmtId="0" fontId="3" fillId="0" borderId="0" xfId="0" applyFont="1" applyFill="1"/>
    <xf numFmtId="0" fontId="3"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xf numFmtId="49" fontId="3" fillId="0" borderId="11" xfId="0" applyNumberFormat="1" applyFont="1" applyFill="1" applyBorder="1"/>
    <xf numFmtId="0" fontId="3" fillId="0" borderId="10" xfId="0" applyFont="1" applyFill="1" applyBorder="1" applyAlignment="1">
      <alignment horizontal="left" vertical="top"/>
    </xf>
    <xf numFmtId="0" fontId="3" fillId="24" borderId="10" xfId="0"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0" fontId="3" fillId="0" borderId="0" xfId="0" applyFont="1" applyFill="1" applyAlignment="1">
      <alignment wrapText="1"/>
    </xf>
    <xf numFmtId="0" fontId="3" fillId="0" borderId="0" xfId="0" applyFont="1" applyFill="1" applyAlignment="1" applyProtection="1">
      <alignment horizontal="right" vertical="top"/>
    </xf>
    <xf numFmtId="0" fontId="3" fillId="0" borderId="10"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0" xfId="0" applyFont="1" applyFill="1" applyBorder="1" applyAlignment="1" applyProtection="1">
      <alignment vertical="top" wrapText="1"/>
    </xf>
    <xf numFmtId="0" fontId="3" fillId="0" borderId="13" xfId="0" applyFont="1" applyFill="1" applyBorder="1" applyAlignment="1" applyProtection="1">
      <alignment horizontal="left" vertical="top" wrapText="1"/>
    </xf>
    <xf numFmtId="0" fontId="3" fillId="0" borderId="0" xfId="0" applyFont="1" applyFill="1" applyAlignment="1" applyProtection="1">
      <alignment vertical="top"/>
    </xf>
    <xf numFmtId="0" fontId="3" fillId="0" borderId="14" xfId="0" applyFont="1" applyFill="1" applyBorder="1" applyAlignment="1" applyProtection="1">
      <alignment horizontal="center" vertical="top"/>
    </xf>
    <xf numFmtId="0" fontId="3" fillId="0" borderId="10" xfId="0" applyFont="1" applyFill="1" applyBorder="1" applyAlignment="1" applyProtection="1">
      <alignment horizontal="center" vertical="top"/>
    </xf>
    <xf numFmtId="0" fontId="3" fillId="0" borderId="15" xfId="0" applyFont="1" applyFill="1" applyBorder="1" applyAlignment="1" applyProtection="1">
      <alignment vertical="top" wrapText="1"/>
    </xf>
    <xf numFmtId="0" fontId="3" fillId="0" borderId="15" xfId="0" applyFont="1" applyFill="1" applyBorder="1" applyAlignment="1" applyProtection="1">
      <alignment horizontal="left" vertical="top" wrapText="1"/>
    </xf>
    <xf numFmtId="0" fontId="3" fillId="0" borderId="10" xfId="0" applyFont="1" applyFill="1" applyBorder="1" applyAlignment="1" applyProtection="1">
      <alignment horizontal="center" vertical="top" wrapText="1"/>
    </xf>
    <xf numFmtId="3" fontId="3" fillId="0" borderId="10" xfId="0" applyNumberFormat="1" applyFont="1" applyFill="1" applyBorder="1" applyAlignment="1" applyProtection="1">
      <alignment vertical="top"/>
      <protection locked="0"/>
    </xf>
    <xf numFmtId="0" fontId="3" fillId="0" borderId="10" xfId="0" applyFont="1" applyFill="1" applyBorder="1" applyAlignment="1" applyProtection="1">
      <alignment horizontal="left" vertical="top" wrapText="1"/>
    </xf>
    <xf numFmtId="0" fontId="3" fillId="0" borderId="0" xfId="0" applyFont="1" applyFill="1" applyBorder="1" applyAlignment="1" applyProtection="1">
      <alignment vertical="top"/>
    </xf>
    <xf numFmtId="3" fontId="3" fillId="0" borderId="0" xfId="0" applyNumberFormat="1" applyFont="1" applyFill="1" applyAlignment="1" applyProtection="1">
      <alignment vertical="top"/>
    </xf>
    <xf numFmtId="0" fontId="3" fillId="0" borderId="0" xfId="0" applyFont="1" applyFill="1" applyBorder="1" applyProtection="1"/>
    <xf numFmtId="0" fontId="3" fillId="0" borderId="0" xfId="0" applyFont="1" applyFill="1" applyBorder="1" applyProtection="1">
      <protection locked="0"/>
    </xf>
    <xf numFmtId="0" fontId="3" fillId="0" borderId="0" xfId="0" applyFont="1" applyFill="1" applyAlignment="1" applyProtection="1">
      <protection locked="0"/>
    </xf>
    <xf numFmtId="0" fontId="3" fillId="0" borderId="0" xfId="0" applyFont="1" applyFill="1" applyAlignment="1">
      <alignment horizontal="right" vertical="top"/>
    </xf>
    <xf numFmtId="0" fontId="3" fillId="0" borderId="0" xfId="0" applyFont="1" applyFill="1" applyAlignment="1">
      <alignment horizontal="center" vertical="top"/>
    </xf>
    <xf numFmtId="0" fontId="3" fillId="0" borderId="0" xfId="0" applyFont="1" applyFill="1" applyAlignment="1">
      <alignment horizontal="right" vertical="top"/>
    </xf>
    <xf numFmtId="0" fontId="3" fillId="0" borderId="10" xfId="0" applyFont="1" applyFill="1" applyBorder="1" applyAlignment="1">
      <alignment horizontal="center" vertical="center" wrapText="1"/>
    </xf>
    <xf numFmtId="0" fontId="3" fillId="0" borderId="10" xfId="0" applyFont="1" applyFill="1" applyBorder="1" applyAlignment="1" applyProtection="1">
      <alignment vertical="top"/>
      <protection locked="0"/>
    </xf>
    <xf numFmtId="0" fontId="3" fillId="0" borderId="13" xfId="0" applyFont="1" applyFill="1" applyBorder="1" applyAlignment="1">
      <alignment vertical="center" wrapText="1"/>
    </xf>
    <xf numFmtId="0" fontId="3" fillId="0" borderId="10" xfId="0" applyFont="1" applyFill="1" applyBorder="1" applyAlignment="1">
      <alignment horizontal="left" vertical="center" wrapText="1" indent="1"/>
    </xf>
    <xf numFmtId="0" fontId="3" fillId="0" borderId="0" xfId="0" applyFont="1" applyFill="1" applyAlignment="1" applyProtection="1">
      <alignment horizontal="right" vertical="top"/>
      <protection locked="0"/>
    </xf>
    <xf numFmtId="0" fontId="3" fillId="0" borderId="0" xfId="0" applyFont="1" applyFill="1" applyBorder="1" applyAlignment="1" applyProtection="1">
      <alignment vertical="top"/>
      <protection locked="0"/>
    </xf>
    <xf numFmtId="0" fontId="3" fillId="0" borderId="0" xfId="0" applyFont="1" applyFill="1" applyBorder="1" applyAlignment="1" applyProtection="1">
      <alignment vertical="top" wrapText="1"/>
      <protection locked="0"/>
    </xf>
    <xf numFmtId="0" fontId="3" fillId="0" borderId="0" xfId="0" applyFont="1" applyFill="1" applyAlignment="1">
      <alignment horizontal="right"/>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top" wrapText="1"/>
    </xf>
    <xf numFmtId="49" fontId="3" fillId="0" borderId="10" xfId="0" applyNumberFormat="1" applyFont="1" applyFill="1" applyBorder="1" applyAlignment="1">
      <alignment horizontal="center" vertical="center"/>
    </xf>
    <xf numFmtId="0" fontId="3" fillId="0" borderId="10" xfId="0" applyFont="1" applyFill="1" applyBorder="1" applyAlignment="1">
      <alignment vertical="top" wrapText="1"/>
    </xf>
    <xf numFmtId="3" fontId="3" fillId="0" borderId="10" xfId="0" applyNumberFormat="1" applyFont="1" applyFill="1" applyBorder="1" applyAlignment="1" applyProtection="1">
      <alignment vertical="top" wrapText="1"/>
      <protection locked="0"/>
    </xf>
    <xf numFmtId="0" fontId="3" fillId="0" borderId="10" xfId="0" applyFont="1" applyFill="1" applyBorder="1" applyProtection="1">
      <protection locked="0"/>
    </xf>
    <xf numFmtId="0" fontId="3" fillId="0" borderId="10" xfId="0" applyFont="1" applyFill="1" applyBorder="1"/>
    <xf numFmtId="3" fontId="3" fillId="0" borderId="10" xfId="0" applyNumberFormat="1" applyFont="1" applyFill="1" applyBorder="1"/>
    <xf numFmtId="49" fontId="3" fillId="0" borderId="0" xfId="0" applyNumberFormat="1" applyFont="1" applyFill="1" applyBorder="1" applyAlignment="1">
      <alignment horizontal="center" vertical="center"/>
    </xf>
    <xf numFmtId="0" fontId="3" fillId="0" borderId="0" xfId="0" applyFont="1" applyFill="1" applyProtection="1">
      <protection locked="0"/>
    </xf>
    <xf numFmtId="0" fontId="3" fillId="0" borderId="0" xfId="0" applyFont="1" applyFill="1" applyAlignment="1">
      <alignment horizontal="center"/>
    </xf>
    <xf numFmtId="0" fontId="3" fillId="0" borderId="13" xfId="0" applyFont="1" applyFill="1" applyBorder="1" applyAlignment="1" applyProtection="1">
      <alignment vertical="top" wrapText="1"/>
    </xf>
    <xf numFmtId="0" fontId="3" fillId="0" borderId="16" xfId="0" applyFont="1" applyFill="1" applyBorder="1" applyAlignment="1" applyProtection="1">
      <alignment horizontal="center" vertical="top"/>
    </xf>
    <xf numFmtId="0" fontId="3" fillId="0" borderId="11" xfId="0" applyFont="1" applyFill="1" applyBorder="1" applyAlignment="1" applyProtection="1">
      <alignment vertical="top" wrapText="1"/>
    </xf>
    <xf numFmtId="0" fontId="3" fillId="0" borderId="0" xfId="0" applyFont="1" applyFill="1" applyBorder="1" applyAlignment="1">
      <alignment vertical="top"/>
    </xf>
    <xf numFmtId="0" fontId="3" fillId="0" borderId="17" xfId="0" applyFont="1" applyFill="1" applyBorder="1" applyAlignment="1">
      <alignment horizontal="center" vertical="top"/>
    </xf>
    <xf numFmtId="0" fontId="3" fillId="0" borderId="18" xfId="0" applyFont="1" applyFill="1" applyBorder="1" applyAlignment="1">
      <alignment horizontal="center" vertical="center" wrapText="1"/>
    </xf>
    <xf numFmtId="0" fontId="3" fillId="0" borderId="18" xfId="0" applyFont="1" applyFill="1" applyBorder="1" applyAlignment="1">
      <alignment horizontal="center" vertical="top"/>
    </xf>
    <xf numFmtId="0" fontId="3" fillId="0" borderId="19" xfId="0" applyFont="1" applyFill="1" applyBorder="1" applyAlignment="1">
      <alignment horizontal="center" vertical="top"/>
    </xf>
    <xf numFmtId="0" fontId="3" fillId="0" borderId="17" xfId="0" applyFont="1" applyFill="1" applyBorder="1" applyAlignment="1">
      <alignment vertical="top" wrapText="1"/>
    </xf>
    <xf numFmtId="3" fontId="3" fillId="0" borderId="18" xfId="0" applyNumberFormat="1" applyFont="1" applyFill="1" applyBorder="1" applyAlignment="1" applyProtection="1">
      <alignment vertical="top"/>
      <protection locked="0"/>
    </xf>
    <xf numFmtId="3" fontId="3" fillId="0" borderId="19" xfId="0" applyNumberFormat="1" applyFont="1" applyFill="1" applyBorder="1" applyAlignment="1" applyProtection="1">
      <alignment vertical="top"/>
      <protection locked="0"/>
    </xf>
    <xf numFmtId="0" fontId="3" fillId="0" borderId="18" xfId="0" applyFont="1" applyFill="1" applyBorder="1" applyAlignment="1" applyProtection="1">
      <alignment vertical="top"/>
      <protection locked="0"/>
    </xf>
    <xf numFmtId="0" fontId="3" fillId="0" borderId="17" xfId="0" applyFont="1" applyFill="1" applyBorder="1" applyAlignment="1">
      <alignment horizontal="left" vertical="top" wrapText="1"/>
    </xf>
    <xf numFmtId="0" fontId="3" fillId="0" borderId="17" xfId="0" applyFont="1" applyFill="1" applyBorder="1" applyAlignment="1">
      <alignment horizontal="left" vertical="center" wrapText="1"/>
    </xf>
    <xf numFmtId="0" fontId="3" fillId="0" borderId="20" xfId="0" applyFont="1" applyFill="1" applyBorder="1" applyAlignment="1">
      <alignment vertical="center" wrapText="1"/>
    </xf>
    <xf numFmtId="0" fontId="3" fillId="0" borderId="17" xfId="0" applyFont="1" applyFill="1" applyBorder="1" applyAlignment="1">
      <alignment horizontal="left" vertical="center" wrapText="1" indent="1"/>
    </xf>
    <xf numFmtId="0" fontId="3" fillId="0" borderId="21" xfId="0" applyFont="1" applyFill="1" applyBorder="1" applyAlignment="1">
      <alignment vertical="top" wrapText="1"/>
    </xf>
    <xf numFmtId="3" fontId="3" fillId="0" borderId="22" xfId="0" applyNumberFormat="1" applyFont="1" applyFill="1" applyBorder="1" applyAlignment="1" applyProtection="1">
      <alignment vertical="top"/>
      <protection locked="0"/>
    </xf>
    <xf numFmtId="3" fontId="3" fillId="0" borderId="23" xfId="0" applyNumberFormat="1" applyFont="1" applyFill="1" applyBorder="1" applyAlignment="1" applyProtection="1">
      <alignment vertical="top"/>
      <protection locked="0"/>
    </xf>
    <xf numFmtId="3" fontId="3" fillId="0" borderId="24" xfId="0" applyNumberFormat="1" applyFont="1" applyFill="1" applyBorder="1" applyAlignment="1" applyProtection="1">
      <alignment vertical="top"/>
      <protection locked="0"/>
    </xf>
    <xf numFmtId="0" fontId="3" fillId="0" borderId="0" xfId="0" applyFont="1" applyFill="1" applyAlignment="1" applyProtection="1">
      <alignment horizontal="right"/>
      <protection locked="0"/>
    </xf>
    <xf numFmtId="0" fontId="3" fillId="0" borderId="0" xfId="0" applyFont="1" applyFill="1" applyAlignment="1"/>
    <xf numFmtId="0" fontId="3" fillId="0" borderId="0" xfId="0" applyFont="1" applyFill="1" applyAlignment="1">
      <alignment horizontal="right" vertical="top" wrapText="1"/>
    </xf>
    <xf numFmtId="3" fontId="3" fillId="0" borderId="10" xfId="0" applyNumberFormat="1" applyFont="1" applyFill="1" applyBorder="1" applyProtection="1">
      <protection locked="0"/>
    </xf>
    <xf numFmtId="0" fontId="3" fillId="0" borderId="10" xfId="0" applyFont="1" applyFill="1" applyBorder="1"/>
    <xf numFmtId="14" fontId="3" fillId="0" borderId="0" xfId="0" applyNumberFormat="1" applyFont="1" applyFill="1" applyAlignment="1" applyProtection="1">
      <alignment vertical="top"/>
      <protection locked="0"/>
    </xf>
    <xf numFmtId="49" fontId="3" fillId="25" borderId="11" xfId="0" applyNumberFormat="1" applyFont="1" applyFill="1" applyBorder="1"/>
    <xf numFmtId="0" fontId="3" fillId="25" borderId="10" xfId="0" applyFont="1" applyFill="1" applyBorder="1" applyAlignment="1">
      <alignment horizontal="left" vertical="top" wrapText="1"/>
    </xf>
    <xf numFmtId="0" fontId="3" fillId="25" borderId="10" xfId="0" applyFont="1" applyFill="1" applyBorder="1" applyAlignment="1">
      <alignment horizontal="left" vertical="top"/>
    </xf>
    <xf numFmtId="0" fontId="3" fillId="25" borderId="0" xfId="0" applyFont="1" applyFill="1"/>
    <xf numFmtId="49" fontId="3" fillId="25" borderId="10" xfId="0" applyNumberFormat="1" applyFont="1" applyFill="1" applyBorder="1"/>
    <xf numFmtId="49" fontId="3" fillId="24" borderId="10" xfId="0" applyNumberFormat="1" applyFont="1" applyFill="1" applyBorder="1"/>
    <xf numFmtId="0" fontId="3" fillId="24" borderId="10" xfId="0" applyFont="1" applyFill="1" applyBorder="1" applyAlignment="1">
      <alignment horizontal="left" vertical="top"/>
    </xf>
    <xf numFmtId="0" fontId="3" fillId="24" borderId="0" xfId="0" applyFont="1" applyFill="1"/>
    <xf numFmtId="164" fontId="3" fillId="0" borderId="0" xfId="0" applyNumberFormat="1" applyFont="1" applyFill="1" applyBorder="1"/>
    <xf numFmtId="0" fontId="3" fillId="0" borderId="0" xfId="0" applyFont="1" applyFill="1" applyBorder="1"/>
    <xf numFmtId="164" fontId="3" fillId="0" borderId="0" xfId="0" applyNumberFormat="1" applyFont="1" applyFill="1" applyBorder="1"/>
    <xf numFmtId="167" fontId="3" fillId="0" borderId="0" xfId="0" applyNumberFormat="1" applyFont="1" applyFill="1" applyBorder="1"/>
    <xf numFmtId="0" fontId="3" fillId="0" borderId="10" xfId="0" applyFont="1" applyFill="1" applyBorder="1" applyProtection="1">
      <protection locked="0"/>
    </xf>
    <xf numFmtId="0" fontId="3" fillId="0" borderId="0" xfId="0" applyFont="1" applyFill="1" applyAlignment="1">
      <alignment horizontal="left" vertical="top" wrapText="1"/>
    </xf>
    <xf numFmtId="166" fontId="3" fillId="0" borderId="0" xfId="0" applyNumberFormat="1" applyFont="1" applyFill="1" applyBorder="1" applyAlignment="1">
      <alignment horizontal="right" vertical="top"/>
    </xf>
    <xf numFmtId="166" fontId="3" fillId="0" borderId="0" xfId="0" applyNumberFormat="1" applyFont="1" applyFill="1" applyBorder="1"/>
    <xf numFmtId="49" fontId="3" fillId="26" borderId="10" xfId="0" applyNumberFormat="1" applyFont="1" applyFill="1" applyBorder="1"/>
    <xf numFmtId="0" fontId="3" fillId="26" borderId="10" xfId="0" applyFont="1" applyFill="1" applyBorder="1" applyAlignment="1">
      <alignment horizontal="left" vertical="top" wrapText="1"/>
    </xf>
    <xf numFmtId="0" fontId="3" fillId="26" borderId="10" xfId="0" applyFont="1" applyFill="1" applyBorder="1" applyAlignment="1">
      <alignment horizontal="left" vertical="top"/>
    </xf>
    <xf numFmtId="0" fontId="3" fillId="26" borderId="0" xfId="0" applyFont="1" applyFill="1"/>
    <xf numFmtId="0" fontId="3" fillId="26" borderId="10" xfId="0" applyFont="1" applyFill="1" applyBorder="1" applyAlignment="1">
      <alignment horizontal="left" vertical="top"/>
    </xf>
    <xf numFmtId="0" fontId="3" fillId="26" borderId="0" xfId="0" applyFont="1" applyFill="1"/>
    <xf numFmtId="49" fontId="3" fillId="26" borderId="11" xfId="0" applyNumberFormat="1" applyFont="1" applyFill="1" applyBorder="1"/>
    <xf numFmtId="0" fontId="3" fillId="26" borderId="11" xfId="0" applyFont="1" applyFill="1" applyBorder="1" applyAlignment="1">
      <alignment horizontal="left" vertical="top" wrapText="1"/>
    </xf>
    <xf numFmtId="3" fontId="3" fillId="0" borderId="10" xfId="0" applyNumberFormat="1" applyFont="1" applyFill="1" applyBorder="1" applyAlignment="1" applyProtection="1">
      <alignment vertical="top"/>
    </xf>
    <xf numFmtId="1" fontId="3" fillId="27" borderId="25" xfId="0" applyNumberFormat="1" applyFont="1" applyFill="1" applyBorder="1" applyAlignment="1">
      <alignment horizontal="left" vertical="top" wrapText="1"/>
    </xf>
    <xf numFmtId="0" fontId="3" fillId="27" borderId="26" xfId="0" applyNumberFormat="1" applyFont="1" applyFill="1" applyBorder="1" applyAlignment="1">
      <alignment horizontal="right" vertical="top"/>
    </xf>
    <xf numFmtId="166" fontId="3" fillId="27" borderId="27" xfId="0" applyNumberFormat="1" applyFont="1" applyFill="1" applyBorder="1" applyAlignment="1">
      <alignment horizontal="right" vertical="top"/>
    </xf>
    <xf numFmtId="0" fontId="3" fillId="0" borderId="0" xfId="0" applyFont="1" applyFill="1"/>
    <xf numFmtId="0" fontId="3" fillId="0" borderId="10" xfId="0" applyFont="1" applyBorder="1" applyAlignment="1">
      <alignment horizontal="center" vertical="top" wrapText="1"/>
    </xf>
    <xf numFmtId="0" fontId="3" fillId="0" borderId="0" xfId="0" applyFont="1" applyFill="1" applyBorder="1"/>
    <xf numFmtId="0" fontId="3" fillId="0" borderId="0" xfId="0" applyFont="1"/>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3" fillId="0" borderId="0" xfId="0" applyFont="1" applyFill="1"/>
    <xf numFmtId="164" fontId="3" fillId="0" borderId="10" xfId="0" applyNumberFormat="1" applyFont="1" applyFill="1" applyBorder="1" applyAlignment="1" applyProtection="1">
      <alignment horizontal="center" vertical="center" wrapText="1"/>
      <protection locked="0"/>
    </xf>
    <xf numFmtId="3" fontId="3" fillId="0" borderId="10" xfId="0" applyNumberFormat="1" applyFont="1" applyFill="1" applyBorder="1" applyAlignment="1" applyProtection="1">
      <alignment horizontal="center" vertical="center"/>
      <protection locked="0"/>
    </xf>
    <xf numFmtId="3" fontId="3" fillId="0" borderId="0" xfId="0" applyNumberFormat="1" applyFont="1" applyFill="1" applyAlignment="1">
      <alignment horizontal="center" vertical="center"/>
    </xf>
    <xf numFmtId="3" fontId="3" fillId="0" borderId="10" xfId="0" applyNumberFormat="1" applyFont="1" applyFill="1" applyBorder="1" applyAlignment="1" applyProtection="1">
      <alignment horizontal="center" vertical="center" wrapText="1"/>
      <protection locked="0"/>
    </xf>
    <xf numFmtId="0" fontId="3" fillId="0" borderId="0" xfId="0" applyFont="1" applyFill="1"/>
    <xf numFmtId="0" fontId="3" fillId="0" borderId="0" xfId="0" applyFont="1" applyFill="1"/>
    <xf numFmtId="0" fontId="3" fillId="0" borderId="0" xfId="0" applyFont="1" applyFill="1" applyAlignment="1">
      <alignment horizontal="center"/>
    </xf>
    <xf numFmtId="0" fontId="3" fillId="0" borderId="0" xfId="0" applyFont="1" applyFill="1" applyAlignment="1">
      <alignment vertical="top"/>
    </xf>
    <xf numFmtId="14" fontId="3" fillId="0" borderId="0" xfId="0" applyNumberFormat="1" applyFont="1" applyFill="1" applyAlignment="1" applyProtection="1">
      <alignment vertical="top"/>
      <protection locked="0"/>
    </xf>
    <xf numFmtId="0" fontId="3" fillId="0" borderId="0" xfId="0" applyFont="1" applyFill="1" applyAlignment="1" applyProtection="1">
      <alignment horizontal="right"/>
    </xf>
    <xf numFmtId="0" fontId="3" fillId="0" borderId="28" xfId="0" applyFont="1" applyFill="1" applyBorder="1" applyAlignment="1">
      <alignment horizontal="center" vertical="top" wrapText="1"/>
    </xf>
    <xf numFmtId="0" fontId="3" fillId="0" borderId="29" xfId="0" applyFont="1" applyFill="1" applyBorder="1" applyAlignment="1">
      <alignment horizontal="center" vertical="top" wrapText="1"/>
    </xf>
    <xf numFmtId="0" fontId="3" fillId="0" borderId="30" xfId="0" applyFont="1" applyFill="1" applyBorder="1" applyAlignment="1">
      <alignment horizontal="center" vertical="top" wrapText="1"/>
    </xf>
    <xf numFmtId="0" fontId="3" fillId="0" borderId="31" xfId="0" applyFont="1" applyFill="1" applyBorder="1" applyAlignment="1">
      <alignment horizontal="center" vertical="top" wrapText="1"/>
    </xf>
    <xf numFmtId="0" fontId="3" fillId="0" borderId="31" xfId="0" applyFont="1" applyFill="1" applyBorder="1" applyAlignment="1">
      <alignment horizontal="justify" vertical="top" wrapText="1"/>
    </xf>
    <xf numFmtId="3" fontId="3" fillId="0" borderId="31" xfId="0" applyNumberFormat="1" applyFont="1" applyFill="1" applyBorder="1" applyAlignment="1">
      <alignment vertical="top" wrapText="1"/>
    </xf>
    <xf numFmtId="0" fontId="3" fillId="0" borderId="31" xfId="0" applyFont="1" applyFill="1" applyBorder="1" applyAlignment="1">
      <alignment vertical="top" wrapText="1"/>
    </xf>
    <xf numFmtId="3" fontId="3" fillId="0" borderId="28" xfId="0" applyNumberFormat="1" applyFont="1" applyFill="1" applyBorder="1"/>
    <xf numFmtId="0" fontId="3" fillId="0" borderId="28" xfId="0" applyFont="1" applyFill="1" applyBorder="1" applyAlignment="1">
      <alignment horizontal="center" vertical="center" wrapText="1"/>
    </xf>
    <xf numFmtId="0" fontId="3" fillId="0" borderId="29" xfId="0" applyFont="1" applyFill="1" applyBorder="1" applyAlignment="1">
      <alignment horizontal="justify" vertical="top" wrapText="1"/>
    </xf>
    <xf numFmtId="3" fontId="3" fillId="0" borderId="29" xfId="0" applyNumberFormat="1" applyFont="1" applyFill="1" applyBorder="1" applyAlignment="1">
      <alignment vertical="top" wrapText="1"/>
    </xf>
    <xf numFmtId="0" fontId="3" fillId="0" borderId="31" xfId="0" applyFont="1" applyFill="1" applyBorder="1" applyAlignment="1" applyProtection="1">
      <alignment horizontal="justify" vertical="top" wrapText="1"/>
    </xf>
    <xf numFmtId="0" fontId="3" fillId="0" borderId="32" xfId="0" applyFont="1" applyFill="1" applyBorder="1" applyAlignment="1">
      <alignment horizontal="center" vertical="center" wrapText="1"/>
    </xf>
    <xf numFmtId="0" fontId="3" fillId="0" borderId="33" xfId="0" applyFont="1" applyFill="1" applyBorder="1" applyAlignment="1" applyProtection="1">
      <alignment horizontal="justify" vertical="top" wrapText="1"/>
    </xf>
    <xf numFmtId="3" fontId="3" fillId="0" borderId="34" xfId="0" applyNumberFormat="1" applyFont="1" applyFill="1" applyBorder="1" applyAlignment="1">
      <alignment vertical="top" wrapText="1"/>
    </xf>
    <xf numFmtId="0" fontId="3" fillId="0" borderId="31" xfId="0" applyFont="1" applyFill="1" applyBorder="1" applyAlignment="1" applyProtection="1">
      <alignment vertical="top" wrapText="1"/>
    </xf>
    <xf numFmtId="0" fontId="3" fillId="0" borderId="29" xfId="0" applyFont="1" applyFill="1" applyBorder="1" applyAlignment="1" applyProtection="1">
      <alignment horizontal="justify" vertical="top" wrapText="1"/>
    </xf>
    <xf numFmtId="3" fontId="3" fillId="0" borderId="29" xfId="0" applyNumberFormat="1" applyFont="1" applyFill="1" applyBorder="1" applyAlignment="1">
      <alignment horizontal="right" vertical="top" wrapText="1"/>
    </xf>
    <xf numFmtId="0" fontId="3" fillId="0" borderId="33" xfId="0" applyFont="1" applyFill="1" applyBorder="1" applyAlignment="1">
      <alignment horizontal="justify" vertical="top" wrapText="1"/>
    </xf>
    <xf numFmtId="0" fontId="3" fillId="0" borderId="33" xfId="0" applyFont="1" applyFill="1" applyBorder="1" applyAlignment="1">
      <alignment vertical="top" wrapText="1"/>
    </xf>
    <xf numFmtId="3" fontId="3" fillId="0" borderId="31" xfId="0" applyNumberFormat="1" applyFont="1" applyFill="1" applyBorder="1" applyAlignment="1">
      <alignment horizontal="right" vertical="top" wrapText="1"/>
    </xf>
    <xf numFmtId="0" fontId="3" fillId="0" borderId="27" xfId="0" applyFont="1" applyFill="1" applyBorder="1" applyAlignment="1">
      <alignment horizontal="justify" vertical="top" wrapText="1"/>
    </xf>
    <xf numFmtId="3" fontId="3" fillId="0" borderId="31" xfId="0" applyNumberFormat="1" applyFont="1" applyFill="1" applyBorder="1" applyAlignment="1">
      <alignment horizontal="justify" vertical="top" wrapText="1"/>
    </xf>
    <xf numFmtId="10" fontId="3" fillId="0" borderId="31" xfId="0" applyNumberFormat="1" applyFont="1" applyFill="1" applyBorder="1" applyAlignment="1">
      <alignment vertical="top" wrapText="1"/>
    </xf>
    <xf numFmtId="0" fontId="3" fillId="0" borderId="33" xfId="0" applyFont="1" applyFill="1" applyBorder="1" applyAlignment="1" applyProtection="1">
      <alignment horizontal="justify" wrapText="1"/>
    </xf>
    <xf numFmtId="0" fontId="3" fillId="0" borderId="33" xfId="0" applyFont="1" applyFill="1" applyBorder="1" applyAlignment="1">
      <alignment horizontal="justify" wrapText="1"/>
    </xf>
    <xf numFmtId="0" fontId="3" fillId="0" borderId="31" xfId="0" applyFont="1" applyFill="1" applyBorder="1" applyAlignment="1">
      <alignment horizontal="justify" wrapText="1"/>
    </xf>
    <xf numFmtId="3" fontId="3" fillId="0" borderId="10" xfId="0" applyNumberFormat="1" applyFont="1" applyFill="1" applyBorder="1" applyAlignment="1">
      <alignment vertical="top" wrapText="1"/>
    </xf>
    <xf numFmtId="0" fontId="3" fillId="0" borderId="0" xfId="0" applyFont="1" applyFill="1" applyAlignment="1">
      <alignment horizontal="right"/>
    </xf>
    <xf numFmtId="0" fontId="3" fillId="0" borderId="0" xfId="0" applyFont="1" applyFill="1" applyAlignment="1">
      <alignment horizontal="center"/>
    </xf>
    <xf numFmtId="0" fontId="3" fillId="0" borderId="30" xfId="0" applyFont="1" applyFill="1" applyBorder="1" applyAlignment="1">
      <alignment horizontal="center" vertical="center" wrapText="1"/>
    </xf>
    <xf numFmtId="164" fontId="3" fillId="0" borderId="10" xfId="0" applyNumberFormat="1" applyFont="1" applyFill="1" applyBorder="1" applyAlignment="1">
      <alignment horizontal="center" vertical="center"/>
    </xf>
    <xf numFmtId="0" fontId="3" fillId="0" borderId="0" xfId="0" applyFont="1" applyFill="1"/>
    <xf numFmtId="0" fontId="3" fillId="0" borderId="0" xfId="0" applyFont="1" applyFill="1" applyAlignment="1">
      <alignment horizontal="left"/>
    </xf>
    <xf numFmtId="0" fontId="3" fillId="0" borderId="0" xfId="0" applyFont="1" applyFill="1" applyAlignment="1">
      <alignment horizontal="center"/>
    </xf>
    <xf numFmtId="0" fontId="3" fillId="0" borderId="10" xfId="0" applyFont="1" applyBorder="1" applyAlignment="1">
      <alignment horizontal="center" vertical="top" wrapText="1"/>
    </xf>
    <xf numFmtId="0" fontId="3" fillId="0" borderId="10" xfId="0" applyFont="1" applyBorder="1" applyAlignment="1">
      <alignment vertical="top" wrapText="1"/>
    </xf>
    <xf numFmtId="0" fontId="3" fillId="0" borderId="10" xfId="0" applyFont="1" applyBorder="1" applyAlignment="1">
      <alignment vertical="top" wrapText="1"/>
    </xf>
    <xf numFmtId="16" fontId="3" fillId="0" borderId="10" xfId="0" applyNumberFormat="1" applyFont="1" applyBorder="1" applyAlignment="1">
      <alignment horizontal="center" vertical="top" wrapText="1"/>
    </xf>
    <xf numFmtId="3" fontId="3" fillId="0" borderId="0" xfId="0" applyNumberFormat="1" applyFont="1" applyFill="1" applyAlignment="1">
      <alignment horizontal="right"/>
    </xf>
    <xf numFmtId="0" fontId="3" fillId="28" borderId="0" xfId="0" applyFont="1" applyFill="1"/>
    <xf numFmtId="14" fontId="3" fillId="0" borderId="10" xfId="0" applyNumberFormat="1" applyFont="1" applyBorder="1" applyAlignment="1">
      <alignment horizontal="center" vertical="top" wrapText="1"/>
    </xf>
    <xf numFmtId="0" fontId="3" fillId="0" borderId="10" xfId="0" applyFont="1" applyBorder="1" applyAlignment="1">
      <alignment vertical="top" wrapText="1"/>
    </xf>
    <xf numFmtId="17" fontId="3" fillId="0" borderId="10" xfId="0" applyNumberFormat="1" applyFont="1" applyBorder="1" applyAlignment="1">
      <alignment horizontal="center" vertical="top" wrapText="1"/>
    </xf>
    <xf numFmtId="3" fontId="3" fillId="0" borderId="0" xfId="0" applyNumberFormat="1" applyFont="1" applyFill="1"/>
    <xf numFmtId="0" fontId="3" fillId="0" borderId="10"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0" xfId="0" applyFont="1" applyFill="1" applyBorder="1" applyAlignment="1">
      <alignment vertical="top" wrapText="1"/>
    </xf>
    <xf numFmtId="16" fontId="3" fillId="0" borderId="10" xfId="0" applyNumberFormat="1" applyFont="1" applyFill="1" applyBorder="1" applyAlignment="1">
      <alignment horizontal="center" vertical="top" wrapText="1"/>
    </xf>
    <xf numFmtId="14" fontId="3" fillId="0" borderId="10" xfId="0" applyNumberFormat="1" applyFont="1" applyFill="1" applyBorder="1" applyAlignment="1">
      <alignment horizontal="center" vertical="top" wrapText="1"/>
    </xf>
    <xf numFmtId="0" fontId="3" fillId="0" borderId="10" xfId="0" applyFont="1" applyFill="1" applyBorder="1" applyAlignment="1">
      <alignment vertical="top" wrapText="1"/>
    </xf>
    <xf numFmtId="17" fontId="3" fillId="0" borderId="10" xfId="0" applyNumberFormat="1" applyFont="1" applyFill="1" applyBorder="1" applyAlignment="1">
      <alignment horizontal="center" vertical="top" wrapText="1"/>
    </xf>
    <xf numFmtId="1" fontId="3" fillId="0" borderId="0" xfId="0" applyNumberFormat="1" applyFont="1" applyFill="1" applyAlignment="1">
      <alignment horizontal="left" vertical="top" wrapText="1"/>
    </xf>
    <xf numFmtId="3" fontId="3" fillId="0" borderId="0" xfId="0" applyNumberFormat="1" applyFont="1" applyFill="1" applyAlignment="1">
      <alignment horizontal="left" vertical="top" wrapText="1"/>
    </xf>
    <xf numFmtId="0" fontId="3" fillId="0" borderId="0" xfId="0" applyFont="1"/>
    <xf numFmtId="0" fontId="3" fillId="0" borderId="0" xfId="0" applyFont="1" applyAlignment="1">
      <alignment horizontal="right"/>
    </xf>
    <xf numFmtId="0" fontId="3" fillId="0" borderId="0" xfId="0" applyFont="1" applyAlignment="1">
      <alignment horizontal="right"/>
    </xf>
    <xf numFmtId="0" fontId="3" fillId="0" borderId="0" xfId="0" applyFont="1" applyAlignment="1">
      <alignment horizontal="center"/>
    </xf>
    <xf numFmtId="0" fontId="3" fillId="0" borderId="0" xfId="0" applyFont="1" applyAlignment="1">
      <alignment horizontal="justify"/>
    </xf>
    <xf numFmtId="0" fontId="3" fillId="0" borderId="0" xfId="0" applyFont="1" applyAlignment="1"/>
    <xf numFmtId="0" fontId="3" fillId="0" borderId="10" xfId="0" applyFont="1" applyBorder="1" applyAlignment="1">
      <alignment horizontal="center" wrapText="1"/>
    </xf>
    <xf numFmtId="0" fontId="3" fillId="0" borderId="10" xfId="0" applyFont="1" applyBorder="1" applyAlignment="1">
      <alignment horizontal="justify" wrapText="1"/>
    </xf>
    <xf numFmtId="0" fontId="3" fillId="0" borderId="0" xfId="0" applyFont="1"/>
    <xf numFmtId="0" fontId="3" fillId="0" borderId="10" xfId="0" applyFont="1" applyFill="1" applyBorder="1"/>
    <xf numFmtId="16" fontId="3" fillId="0" borderId="10"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center"/>
    </xf>
    <xf numFmtId="3" fontId="3" fillId="0" borderId="0" xfId="0" applyNumberFormat="1" applyFont="1" applyFill="1"/>
    <xf numFmtId="0" fontId="3" fillId="0" borderId="10" xfId="0" applyFont="1" applyFill="1" applyBorder="1" applyAlignment="1">
      <alignment vertical="top" wrapText="1"/>
    </xf>
    <xf numFmtId="3" fontId="3" fillId="0" borderId="0" xfId="0" applyNumberFormat="1" applyFont="1" applyFill="1" applyBorder="1"/>
    <xf numFmtId="0" fontId="3" fillId="0" borderId="0" xfId="0" applyFont="1" applyFill="1" applyAlignment="1">
      <alignment horizontal="left"/>
    </xf>
    <xf numFmtId="0" fontId="3" fillId="0" borderId="15" xfId="0" applyFont="1" applyFill="1" applyBorder="1" applyAlignment="1">
      <alignment vertical="top" wrapText="1"/>
    </xf>
    <xf numFmtId="0" fontId="3" fillId="0" borderId="10" xfId="0" applyFont="1" applyFill="1" applyBorder="1" applyAlignment="1">
      <alignment vertical="top" wrapText="1"/>
    </xf>
    <xf numFmtId="0" fontId="3" fillId="0" borderId="10" xfId="0" applyFont="1" applyFill="1" applyBorder="1" applyAlignment="1">
      <alignment vertical="top" wrapText="1"/>
    </xf>
    <xf numFmtId="3" fontId="3" fillId="0" borderId="10" xfId="0" applyNumberFormat="1" applyFont="1" applyFill="1" applyBorder="1" applyAlignment="1">
      <alignment vertical="top" wrapText="1"/>
    </xf>
    <xf numFmtId="3" fontId="3" fillId="0" borderId="0" xfId="0" applyNumberFormat="1" applyFont="1" applyFill="1" applyAlignment="1">
      <alignment vertical="top"/>
    </xf>
    <xf numFmtId="3" fontId="3" fillId="0" borderId="10" xfId="0" applyNumberFormat="1" applyFont="1" applyFill="1" applyBorder="1" applyAlignment="1" applyProtection="1">
      <alignment vertical="top"/>
      <protection locked="0"/>
    </xf>
    <xf numFmtId="0" fontId="3" fillId="0" borderId="10" xfId="0" applyFont="1" applyFill="1" applyBorder="1" applyAlignment="1">
      <alignment horizontal="left" vertical="top" wrapText="1" indent="1"/>
    </xf>
    <xf numFmtId="3" fontId="3" fillId="0" borderId="10" xfId="0" applyNumberFormat="1" applyFont="1" applyFill="1" applyBorder="1" applyAlignment="1" applyProtection="1">
      <protection locked="0"/>
    </xf>
    <xf numFmtId="3" fontId="3" fillId="0" borderId="10" xfId="0" applyNumberFormat="1" applyFont="1" applyFill="1" applyBorder="1" applyAlignment="1">
      <alignment vertical="top" wrapText="1"/>
    </xf>
    <xf numFmtId="0" fontId="3" fillId="0" borderId="10" xfId="0" applyFont="1" applyFill="1" applyBorder="1" applyAlignment="1">
      <alignment horizontal="center"/>
    </xf>
    <xf numFmtId="0" fontId="3" fillId="0" borderId="0" xfId="0" applyFont="1" applyFill="1" applyBorder="1" applyAlignment="1">
      <alignment vertical="top"/>
    </xf>
    <xf numFmtId="3" fontId="3" fillId="0" borderId="0" xfId="0" applyNumberFormat="1" applyFont="1" applyFill="1" applyAlignment="1" applyProtection="1">
      <alignment horizontal="right" vertical="top"/>
      <protection locked="0"/>
    </xf>
    <xf numFmtId="167" fontId="3" fillId="0" borderId="0" xfId="0" applyNumberFormat="1" applyFont="1" applyFill="1" applyBorder="1" applyAlignment="1" applyProtection="1">
      <alignment vertical="top"/>
      <protection locked="0"/>
    </xf>
    <xf numFmtId="164" fontId="3" fillId="0" borderId="10" xfId="0" applyNumberFormat="1" applyFont="1" applyFill="1" applyBorder="1" applyAlignment="1">
      <alignment horizontal="center" vertical="center" wrapText="1"/>
    </xf>
    <xf numFmtId="3" fontId="3" fillId="29" borderId="10" xfId="0" applyNumberFormat="1" applyFont="1" applyFill="1" applyBorder="1" applyAlignment="1" applyProtection="1">
      <alignment vertical="top" wrapText="1"/>
      <protection locked="0"/>
    </xf>
    <xf numFmtId="3" fontId="3" fillId="28" borderId="0" xfId="0" applyNumberFormat="1" applyFont="1" applyFill="1"/>
    <xf numFmtId="0" fontId="3" fillId="0" borderId="10" xfId="0" applyFont="1" applyFill="1" applyBorder="1"/>
    <xf numFmtId="3" fontId="3" fillId="0" borderId="10" xfId="0" applyNumberFormat="1" applyFont="1" applyFill="1" applyBorder="1" applyAlignment="1">
      <alignment horizontal="center" vertical="center"/>
    </xf>
    <xf numFmtId="3" fontId="3" fillId="0" borderId="10" xfId="0" applyNumberFormat="1" applyFont="1" applyFill="1" applyBorder="1" applyAlignment="1">
      <alignment vertical="top"/>
    </xf>
    <xf numFmtId="3" fontId="3" fillId="0" borderId="10" xfId="0" applyNumberFormat="1" applyFont="1" applyFill="1" applyBorder="1" applyAlignment="1">
      <alignment horizontal="right" vertical="top"/>
    </xf>
    <xf numFmtId="0" fontId="3" fillId="0" borderId="10" xfId="0" applyFont="1" applyFill="1" applyBorder="1" applyAlignment="1">
      <alignment vertical="top" wrapText="1"/>
    </xf>
    <xf numFmtId="0" fontId="3" fillId="0" borderId="16" xfId="0" applyFont="1" applyFill="1" applyBorder="1" applyAlignment="1">
      <alignment horizontal="center" vertical="top"/>
    </xf>
    <xf numFmtId="3" fontId="3" fillId="0" borderId="10" xfId="0" applyNumberFormat="1" applyFont="1" applyFill="1" applyBorder="1" applyAlignment="1">
      <alignment horizontal="center" vertical="top"/>
    </xf>
    <xf numFmtId="164" fontId="3" fillId="0" borderId="0" xfId="0" applyNumberFormat="1" applyFont="1" applyFill="1"/>
    <xf numFmtId="49" fontId="3" fillId="0" borderId="10" xfId="0" applyNumberFormat="1" applyFont="1" applyFill="1" applyBorder="1" applyAlignment="1">
      <alignment horizontal="center" vertical="top"/>
    </xf>
    <xf numFmtId="164" fontId="3" fillId="0" borderId="10" xfId="0" applyNumberFormat="1" applyFont="1" applyFill="1" applyBorder="1" applyAlignment="1" applyProtection="1">
      <alignment horizontal="center" vertical="top"/>
    </xf>
    <xf numFmtId="0" fontId="3" fillId="0" borderId="0" xfId="0" applyFont="1" applyFill="1"/>
    <xf numFmtId="0" fontId="3" fillId="0" borderId="0" xfId="0" applyFont="1" applyFill="1" applyAlignment="1">
      <alignment vertical="top" wrapText="1"/>
    </xf>
    <xf numFmtId="3" fontId="3" fillId="0" borderId="0" xfId="0" applyNumberFormat="1" applyFont="1" applyFill="1"/>
    <xf numFmtId="3" fontId="3" fillId="0" borderId="0" xfId="0" applyNumberFormat="1" applyFont="1" applyFill="1" applyAlignment="1">
      <alignment horizontal="center" vertical="top"/>
    </xf>
    <xf numFmtId="3" fontId="3" fillId="0" borderId="10" xfId="0" applyNumberFormat="1" applyFont="1" applyFill="1" applyBorder="1" applyAlignment="1">
      <alignment horizontal="center" vertical="center" wrapText="1"/>
    </xf>
    <xf numFmtId="164" fontId="3" fillId="0" borderId="10" xfId="0" applyNumberFormat="1" applyFont="1" applyFill="1" applyBorder="1" applyAlignment="1" applyProtection="1">
      <alignment horizontal="center" vertical="center"/>
      <protection locked="0"/>
    </xf>
    <xf numFmtId="3" fontId="3" fillId="0" borderId="10" xfId="0" applyNumberFormat="1" applyFont="1" applyFill="1" applyBorder="1" applyAlignment="1" applyProtection="1">
      <alignment horizontal="center" vertical="top"/>
      <protection locked="0"/>
    </xf>
    <xf numFmtId="0" fontId="3" fillId="0" borderId="0" xfId="0" applyFont="1" applyFill="1" applyBorder="1" applyAlignment="1">
      <alignment vertical="top" wrapText="1"/>
    </xf>
    <xf numFmtId="0" fontId="3" fillId="0" borderId="0" xfId="0" applyFont="1" applyFill="1" applyBorder="1" applyAlignment="1">
      <alignment horizontal="center" vertical="top"/>
    </xf>
    <xf numFmtId="3" fontId="3" fillId="0" borderId="0" xfId="0" applyNumberFormat="1" applyFont="1" applyFill="1" applyBorder="1" applyAlignment="1">
      <alignment horizontal="center" vertical="top"/>
    </xf>
    <xf numFmtId="0" fontId="3" fillId="0" borderId="0" xfId="0" applyFont="1" applyFill="1" applyBorder="1" applyAlignment="1">
      <alignment wrapText="1"/>
    </xf>
    <xf numFmtId="0" fontId="3" fillId="0" borderId="0" xfId="0" applyFont="1" applyFill="1" applyAlignment="1" applyProtection="1">
      <alignment horizontal="left"/>
      <protection locked="0"/>
    </xf>
    <xf numFmtId="14" fontId="3" fillId="0" borderId="0" xfId="0" applyNumberFormat="1" applyFont="1" applyFill="1" applyAlignment="1" applyProtection="1">
      <alignment horizontal="left"/>
      <protection locked="0"/>
    </xf>
    <xf numFmtId="166" fontId="3" fillId="0" borderId="0" xfId="0" applyNumberFormat="1" applyFont="1" applyFill="1" applyBorder="1" applyAlignment="1">
      <alignment horizontal="right" vertical="top" wrapText="1"/>
    </xf>
    <xf numFmtId="0" fontId="3" fillId="0" borderId="0" xfId="0" applyFont="1" applyFill="1" applyAlignment="1" applyProtection="1">
      <alignment vertical="top"/>
      <protection locked="0"/>
    </xf>
    <xf numFmtId="0" fontId="3" fillId="0" borderId="0" xfId="0" applyFont="1" applyFill="1" applyAlignment="1" applyProtection="1">
      <alignment horizontal="right" vertical="top"/>
      <protection locked="0"/>
    </xf>
    <xf numFmtId="3" fontId="3" fillId="0" borderId="0" xfId="0" applyNumberFormat="1" applyFont="1" applyFill="1" applyBorder="1" applyAlignment="1" applyProtection="1">
      <alignment vertical="top"/>
      <protection locked="0"/>
    </xf>
    <xf numFmtId="3" fontId="3" fillId="0" borderId="0" xfId="0" applyNumberFormat="1" applyFont="1" applyFill="1" applyAlignment="1" applyProtection="1">
      <alignment vertical="top"/>
      <protection locked="0"/>
    </xf>
    <xf numFmtId="3" fontId="3" fillId="0" borderId="0" xfId="0" applyNumberFormat="1" applyFont="1" applyFill="1" applyAlignment="1" applyProtection="1">
      <alignment horizontal="center" vertical="top"/>
      <protection locked="0"/>
    </xf>
    <xf numFmtId="0" fontId="3" fillId="0" borderId="0" xfId="0" applyFont="1" applyFill="1" applyAlignment="1" applyProtection="1">
      <protection locked="0"/>
    </xf>
    <xf numFmtId="164" fontId="3" fillId="0" borderId="10" xfId="0" applyNumberFormat="1" applyFont="1" applyFill="1" applyBorder="1" applyAlignment="1" applyProtection="1">
      <alignment horizontal="center" vertical="top"/>
      <protection locked="0"/>
    </xf>
    <xf numFmtId="164" fontId="3" fillId="0" borderId="10" xfId="0" applyNumberFormat="1" applyFont="1" applyFill="1" applyBorder="1" applyAlignment="1">
      <alignment horizontal="center" vertical="top"/>
    </xf>
    <xf numFmtId="0" fontId="3" fillId="30" borderId="27" xfId="0" applyNumberFormat="1" applyFont="1" applyFill="1" applyBorder="1" applyAlignment="1">
      <alignment horizontal="right" vertical="top"/>
    </xf>
    <xf numFmtId="0" fontId="3" fillId="0" borderId="10" xfId="0" applyFont="1" applyFill="1" applyBorder="1" applyAlignment="1">
      <alignment vertical="center" wrapText="1"/>
    </xf>
    <xf numFmtId="3" fontId="3" fillId="0" borderId="10" xfId="0" applyNumberFormat="1" applyFont="1" applyFill="1" applyBorder="1" applyAlignment="1">
      <alignment horizontal="center" vertical="center" wrapText="1"/>
    </xf>
    <xf numFmtId="0" fontId="3" fillId="0" borderId="10" xfId="0" applyFont="1" applyFill="1" applyBorder="1" applyAlignment="1">
      <alignment vertical="top"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Alignment="1">
      <alignment horizontal="center"/>
    </xf>
    <xf numFmtId="0" fontId="3" fillId="0" borderId="0" xfId="0" applyFont="1" applyFill="1" applyAlignment="1">
      <alignment horizontal="center" vertical="center"/>
    </xf>
    <xf numFmtId="168" fontId="3" fillId="0" borderId="10" xfId="0" applyNumberFormat="1" applyFont="1" applyFill="1" applyBorder="1" applyAlignment="1" applyProtection="1">
      <alignment horizontal="center" vertical="top"/>
      <protection locked="0"/>
    </xf>
    <xf numFmtId="3" fontId="3" fillId="0" borderId="10" xfId="0" applyNumberFormat="1" applyFont="1" applyFill="1" applyBorder="1" applyAlignment="1" applyProtection="1">
      <alignment vertical="top" wrapText="1"/>
      <protection locked="0"/>
    </xf>
    <xf numFmtId="0" fontId="3" fillId="0" borderId="0" xfId="0" applyFont="1" applyFill="1" applyAlignment="1" applyProtection="1">
      <alignment vertical="top" wrapText="1"/>
      <protection locked="0"/>
    </xf>
    <xf numFmtId="0" fontId="3" fillId="0" borderId="0" xfId="0" applyFont="1" applyFill="1" applyBorder="1"/>
    <xf numFmtId="0" fontId="3" fillId="0" borderId="0" xfId="0" applyFont="1" applyFill="1" applyAlignment="1">
      <alignment vertical="top"/>
    </xf>
    <xf numFmtId="0" fontId="3" fillId="0" borderId="0" xfId="0" applyFont="1" applyFill="1"/>
    <xf numFmtId="164" fontId="3" fillId="28" borderId="10" xfId="0" applyNumberFormat="1" applyFont="1" applyFill="1" applyBorder="1" applyAlignment="1">
      <alignment horizontal="center" vertical="center" wrapText="1"/>
    </xf>
    <xf numFmtId="49" fontId="3" fillId="28" borderId="11" xfId="0" applyNumberFormat="1" applyFont="1" applyFill="1" applyBorder="1" applyAlignment="1">
      <alignment horizontal="center" vertical="center"/>
    </xf>
    <xf numFmtId="0" fontId="3" fillId="28" borderId="11" xfId="0" applyFont="1" applyFill="1" applyBorder="1" applyAlignment="1">
      <alignment vertical="top" wrapText="1"/>
    </xf>
    <xf numFmtId="49" fontId="3" fillId="28" borderId="10" xfId="0" applyNumberFormat="1" applyFont="1" applyFill="1" applyBorder="1" applyAlignment="1">
      <alignment horizontal="center" vertical="center"/>
    </xf>
    <xf numFmtId="0" fontId="3" fillId="28" borderId="10" xfId="0" applyFont="1" applyFill="1" applyBorder="1" applyAlignment="1">
      <alignment vertical="top" wrapText="1"/>
    </xf>
    <xf numFmtId="3" fontId="3" fillId="28" borderId="10" xfId="0" applyNumberFormat="1" applyFont="1" applyFill="1" applyBorder="1" applyAlignment="1" applyProtection="1">
      <alignment horizontal="center" vertical="center"/>
      <protection locked="0"/>
    </xf>
    <xf numFmtId="164" fontId="3" fillId="28" borderId="10" xfId="0" applyNumberFormat="1" applyFont="1" applyFill="1" applyBorder="1" applyAlignment="1" applyProtection="1">
      <alignment horizontal="center" vertical="center"/>
      <protection locked="0"/>
    </xf>
    <xf numFmtId="0" fontId="3" fillId="0" borderId="0" xfId="0" applyFont="1" applyAlignment="1">
      <alignment horizontal="left"/>
    </xf>
    <xf numFmtId="0" fontId="3" fillId="0" borderId="0" xfId="0" applyFont="1" applyAlignment="1">
      <alignment horizontal="left"/>
    </xf>
    <xf numFmtId="0" fontId="3" fillId="0" borderId="0" xfId="0" applyFont="1"/>
    <xf numFmtId="0" fontId="3" fillId="0" borderId="46" xfId="0" applyFont="1" applyBorder="1" applyAlignment="1">
      <alignment horizontal="center"/>
    </xf>
    <xf numFmtId="0" fontId="3" fillId="0" borderId="47" xfId="0" applyFont="1" applyBorder="1" applyAlignment="1">
      <alignment horizontal="center"/>
    </xf>
    <xf numFmtId="0" fontId="3" fillId="0" borderId="48" xfId="0" applyFont="1" applyBorder="1" applyAlignment="1">
      <alignment horizontal="center"/>
    </xf>
    <xf numFmtId="0" fontId="3" fillId="0" borderId="49" xfId="0" applyFont="1" applyBorder="1" applyAlignment="1">
      <alignment horizontal="center"/>
    </xf>
    <xf numFmtId="0" fontId="3" fillId="0" borderId="50" xfId="0" applyFont="1" applyBorder="1" applyAlignment="1">
      <alignment horizontal="right" vertical="top" wrapText="1"/>
    </xf>
    <xf numFmtId="166" fontId="3" fillId="0" borderId="50" xfId="0" applyNumberFormat="1" applyFont="1" applyBorder="1" applyAlignment="1">
      <alignment horizontal="right" vertical="top" wrapText="1"/>
    </xf>
    <xf numFmtId="0" fontId="3" fillId="0" borderId="51" xfId="0" applyFont="1" applyBorder="1" applyAlignment="1">
      <alignment horizontal="right" vertical="top" wrapText="1"/>
    </xf>
    <xf numFmtId="1" fontId="3" fillId="0" borderId="52" xfId="0" applyNumberFormat="1" applyFont="1" applyBorder="1" applyAlignment="1">
      <alignment horizontal="left" vertical="top" wrapText="1"/>
    </xf>
    <xf numFmtId="0" fontId="3" fillId="0" borderId="52" xfId="0" applyFont="1" applyBorder="1" applyAlignment="1">
      <alignment horizontal="left" vertical="top" wrapText="1"/>
    </xf>
    <xf numFmtId="166" fontId="3" fillId="0" borderId="51" xfId="0" applyNumberFormat="1" applyFont="1" applyBorder="1" applyAlignment="1">
      <alignment horizontal="right" vertical="top" wrapText="1"/>
    </xf>
    <xf numFmtId="0" fontId="3" fillId="0" borderId="53" xfId="0" applyFont="1" applyBorder="1" applyAlignment="1">
      <alignment horizontal="left" vertical="top"/>
    </xf>
    <xf numFmtId="166" fontId="3" fillId="0" borderId="54" xfId="0" applyNumberFormat="1" applyFont="1" applyBorder="1" applyAlignment="1">
      <alignment horizontal="right" vertical="top" wrapText="1"/>
    </xf>
    <xf numFmtId="166" fontId="3" fillId="0" borderId="55" xfId="0" applyNumberFormat="1" applyFont="1" applyBorder="1" applyAlignment="1">
      <alignment horizontal="right" vertical="top" wrapText="1"/>
    </xf>
    <xf numFmtId="0" fontId="3" fillId="0" borderId="56" xfId="0" applyFont="1" applyBorder="1" applyAlignment="1">
      <alignment horizontal="left"/>
    </xf>
    <xf numFmtId="0" fontId="3" fillId="28" borderId="0" xfId="0" applyFont="1" applyFill="1" applyAlignment="1">
      <alignment horizontal="left"/>
    </xf>
    <xf numFmtId="0" fontId="0" fillId="0" borderId="57" xfId="0" applyFont="1" applyBorder="1" applyAlignment="1">
      <alignment horizontal="left" vertical="top" wrapText="1"/>
    </xf>
    <xf numFmtId="166" fontId="0" fillId="0" borderId="58" xfId="0" applyNumberFormat="1" applyFont="1" applyBorder="1" applyAlignment="1">
      <alignment horizontal="right" vertical="top"/>
    </xf>
    <xf numFmtId="0" fontId="0" fillId="0" borderId="58" xfId="0" applyFont="1" applyBorder="1" applyAlignment="1">
      <alignment horizontal="right" vertical="top"/>
    </xf>
    <xf numFmtId="166" fontId="0" fillId="0" borderId="59" xfId="0" applyNumberFormat="1" applyFont="1" applyBorder="1" applyAlignment="1">
      <alignment horizontal="right" vertical="top"/>
    </xf>
    <xf numFmtId="0" fontId="3" fillId="0" borderId="10" xfId="0" applyFont="1" applyFill="1" applyBorder="1" applyAlignment="1">
      <alignment horizontal="left" vertical="top" wrapText="1"/>
    </xf>
    <xf numFmtId="3" fontId="0" fillId="0" borderId="10" xfId="0" applyNumberFormat="1" applyFont="1" applyFill="1" applyBorder="1" applyAlignment="1" applyProtection="1">
      <alignment vertical="top" wrapText="1"/>
      <protection locked="0"/>
    </xf>
    <xf numFmtId="169" fontId="0" fillId="0" borderId="35" xfId="0" applyNumberFormat="1" applyFont="1" applyBorder="1" applyAlignment="1">
      <alignment horizontal="left" vertical="top" wrapText="1"/>
    </xf>
    <xf numFmtId="0" fontId="0" fillId="0" borderId="12" xfId="0" applyNumberFormat="1" applyFont="1" applyBorder="1" applyAlignment="1">
      <alignment horizontal="right" vertical="top" wrapText="1"/>
    </xf>
    <xf numFmtId="166" fontId="0" fillId="0" borderId="12" xfId="0" applyNumberFormat="1" applyFont="1" applyBorder="1" applyAlignment="1">
      <alignment horizontal="right" vertical="top" wrapText="1"/>
    </xf>
    <xf numFmtId="0" fontId="0" fillId="0" borderId="37" xfId="0" applyNumberFormat="1" applyFont="1" applyBorder="1" applyAlignment="1">
      <alignment horizontal="right" vertical="top" wrapText="1"/>
    </xf>
    <xf numFmtId="1" fontId="0" fillId="0" borderId="35" xfId="0" applyNumberFormat="1" applyFont="1" applyBorder="1" applyAlignment="1">
      <alignment horizontal="left" vertical="top" wrapText="1"/>
    </xf>
    <xf numFmtId="0" fontId="0" fillId="0" borderId="35" xfId="0" applyNumberFormat="1" applyFont="1" applyBorder="1" applyAlignment="1">
      <alignment horizontal="left" vertical="top" wrapText="1"/>
    </xf>
    <xf numFmtId="166" fontId="0" fillId="0" borderId="37" xfId="0" applyNumberFormat="1" applyFont="1" applyBorder="1" applyAlignment="1">
      <alignment horizontal="right" vertical="top" wrapText="1"/>
    </xf>
    <xf numFmtId="0" fontId="0" fillId="0" borderId="38" xfId="0" applyNumberFormat="1" applyFont="1" applyBorder="1" applyAlignment="1">
      <alignment horizontal="left" vertical="top"/>
    </xf>
    <xf numFmtId="166" fontId="0" fillId="0" borderId="39" xfId="0" applyNumberFormat="1" applyFont="1" applyBorder="1" applyAlignment="1">
      <alignment horizontal="right" vertical="top" wrapText="1"/>
    </xf>
    <xf numFmtId="166" fontId="0" fillId="0" borderId="40" xfId="0" applyNumberFormat="1" applyFont="1" applyBorder="1" applyAlignment="1">
      <alignment horizontal="right" vertical="top" wrapText="1"/>
    </xf>
    <xf numFmtId="1" fontId="0" fillId="28" borderId="35" xfId="0" applyNumberFormat="1" applyFont="1" applyFill="1" applyBorder="1" applyAlignment="1">
      <alignment horizontal="left" vertical="top" wrapText="1"/>
    </xf>
    <xf numFmtId="0" fontId="0" fillId="28" borderId="12" xfId="0" applyNumberFormat="1" applyFont="1" applyFill="1" applyBorder="1" applyAlignment="1">
      <alignment horizontal="left" vertical="top" wrapText="1"/>
    </xf>
    <xf numFmtId="0" fontId="0" fillId="28" borderId="12" xfId="0" applyNumberFormat="1" applyFont="1" applyFill="1" applyBorder="1" applyAlignment="1">
      <alignment horizontal="right" vertical="top" wrapText="1"/>
    </xf>
    <xf numFmtId="166" fontId="0" fillId="28" borderId="12" xfId="0" applyNumberFormat="1" applyFont="1" applyFill="1" applyBorder="1" applyAlignment="1">
      <alignment horizontal="right" vertical="top" wrapText="1"/>
    </xf>
    <xf numFmtId="166" fontId="0" fillId="28" borderId="37" xfId="0" applyNumberFormat="1" applyFont="1" applyFill="1" applyBorder="1" applyAlignment="1">
      <alignment horizontal="right" vertical="top" wrapText="1"/>
    </xf>
    <xf numFmtId="3" fontId="3" fillId="28" borderId="10" xfId="0" applyNumberFormat="1" applyFont="1" applyFill="1" applyBorder="1" applyAlignment="1" applyProtection="1">
      <alignment vertical="top" wrapText="1"/>
      <protection locked="0"/>
    </xf>
    <xf numFmtId="0" fontId="3" fillId="28" borderId="10" xfId="0" applyFont="1" applyFill="1" applyBorder="1"/>
    <xf numFmtId="0" fontId="3" fillId="0" borderId="10" xfId="0" applyFont="1" applyFill="1" applyBorder="1" applyAlignment="1">
      <alignment vertical="top" wrapText="1"/>
    </xf>
    <xf numFmtId="0" fontId="3" fillId="0" borderId="0" xfId="0" applyFont="1" applyFill="1" applyAlignment="1">
      <alignment horizontal="center" vertical="top"/>
    </xf>
    <xf numFmtId="0" fontId="3" fillId="0" borderId="0" xfId="0" applyFont="1" applyFill="1" applyAlignment="1" applyProtection="1">
      <alignment horizontal="center" vertical="top"/>
      <protection locked="0"/>
    </xf>
    <xf numFmtId="0" fontId="3" fillId="0" borderId="0" xfId="0" applyFont="1" applyFill="1" applyAlignment="1">
      <alignment horizontal="right" vertical="top"/>
    </xf>
    <xf numFmtId="0" fontId="3" fillId="0" borderId="10" xfId="0" applyFont="1" applyFill="1" applyBorder="1" applyAlignment="1">
      <alignment horizontal="center" vertical="top"/>
    </xf>
    <xf numFmtId="0" fontId="3" fillId="0" borderId="10" xfId="0" applyFont="1" applyFill="1" applyBorder="1" applyAlignment="1">
      <alignment horizontal="center" vertical="center" wrapText="1"/>
    </xf>
    <xf numFmtId="0" fontId="3" fillId="0" borderId="0" xfId="0" applyFont="1" applyFill="1" applyAlignment="1">
      <alignment horizontal="right"/>
    </xf>
    <xf numFmtId="0" fontId="3" fillId="0" borderId="12" xfId="0" applyFont="1" applyFill="1" applyBorder="1" applyAlignment="1">
      <alignment horizontal="center" vertical="center" wrapText="1"/>
    </xf>
    <xf numFmtId="0" fontId="3" fillId="0" borderId="10" xfId="0" applyFont="1" applyFill="1" applyBorder="1" applyAlignment="1">
      <alignment wrapText="1"/>
    </xf>
    <xf numFmtId="0" fontId="3" fillId="0" borderId="13" xfId="0" applyFont="1" applyFill="1" applyBorder="1" applyAlignment="1">
      <alignment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vertical="top"/>
    </xf>
    <xf numFmtId="0" fontId="3" fillId="0" borderId="0" xfId="0" applyFont="1" applyFill="1" applyAlignment="1" applyProtection="1">
      <alignment vertical="top" wrapText="1"/>
      <protection locked="0"/>
    </xf>
    <xf numFmtId="0" fontId="3" fillId="0" borderId="0" xfId="0" applyFont="1" applyFill="1"/>
    <xf numFmtId="0" fontId="3" fillId="0" borderId="0" xfId="0" applyFont="1" applyFill="1" applyAlignment="1">
      <alignment horizontal="center" vertical="top"/>
    </xf>
    <xf numFmtId="0" fontId="3" fillId="0" borderId="0" xfId="0" applyFont="1" applyFill="1" applyAlignment="1">
      <alignment horizontal="right" vertical="top"/>
    </xf>
    <xf numFmtId="0" fontId="3" fillId="0" borderId="0" xfId="0" applyFont="1" applyFill="1" applyAlignment="1" applyProtection="1">
      <alignment horizontal="center" vertical="top"/>
    </xf>
    <xf numFmtId="0" fontId="3" fillId="0" borderId="10" xfId="0" applyFont="1" applyFill="1" applyBorder="1" applyAlignment="1">
      <alignment horizontal="center" vertical="top"/>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top" wrapText="1"/>
    </xf>
    <xf numFmtId="3" fontId="3" fillId="0" borderId="13" xfId="0" applyNumberFormat="1" applyFont="1" applyFill="1" applyBorder="1" applyAlignment="1" applyProtection="1">
      <alignment vertical="top"/>
    </xf>
    <xf numFmtId="3" fontId="3" fillId="0" borderId="11" xfId="0" applyNumberFormat="1" applyFont="1" applyFill="1" applyBorder="1" applyAlignment="1" applyProtection="1">
      <alignment vertical="top"/>
      <protection locked="0"/>
    </xf>
    <xf numFmtId="2" fontId="4" fillId="0" borderId="10" xfId="0" applyNumberFormat="1" applyFont="1" applyFill="1" applyBorder="1" applyAlignment="1">
      <alignment vertical="top"/>
    </xf>
    <xf numFmtId="0" fontId="5" fillId="0" borderId="10" xfId="0" applyFont="1" applyFill="1" applyBorder="1" applyAlignment="1">
      <alignment horizontal="center" vertical="top"/>
    </xf>
    <xf numFmtId="0" fontId="4" fillId="0" borderId="10" xfId="0" applyFont="1" applyFill="1" applyBorder="1" applyAlignment="1">
      <alignment vertical="top"/>
    </xf>
    <xf numFmtId="4" fontId="4" fillId="0" borderId="10" xfId="0" applyNumberFormat="1" applyFont="1" applyFill="1" applyBorder="1" applyAlignment="1">
      <alignment vertical="top"/>
    </xf>
    <xf numFmtId="170" fontId="6" fillId="0" borderId="10" xfId="0" applyNumberFormat="1" applyFont="1" applyFill="1" applyBorder="1" applyAlignment="1">
      <alignment horizontal="center" vertical="top"/>
    </xf>
    <xf numFmtId="0" fontId="3" fillId="0" borderId="54" xfId="0" applyFont="1" applyBorder="1" applyAlignment="1">
      <alignment horizontal="left" vertical="top"/>
    </xf>
    <xf numFmtId="0" fontId="3" fillId="0" borderId="50" xfId="0" applyFont="1" applyBorder="1" applyAlignment="1">
      <alignment horizontal="left" vertical="top" wrapText="1"/>
    </xf>
    <xf numFmtId="0" fontId="0" fillId="0" borderId="12" xfId="0" applyNumberFormat="1" applyFont="1" applyBorder="1" applyAlignment="1">
      <alignment horizontal="left" vertical="top" wrapText="1"/>
    </xf>
    <xf numFmtId="0" fontId="3" fillId="0" borderId="0" xfId="0" applyFont="1" applyAlignment="1">
      <alignment horizontal="center"/>
    </xf>
    <xf numFmtId="0" fontId="3" fillId="0" borderId="0" xfId="0" applyFont="1" applyAlignment="1">
      <alignment horizontal="left"/>
    </xf>
    <xf numFmtId="0" fontId="3" fillId="0" borderId="60" xfId="0" applyFont="1" applyBorder="1" applyAlignment="1">
      <alignment horizontal="center"/>
    </xf>
    <xf numFmtId="0" fontId="3" fillId="0" borderId="61" xfId="0" applyFont="1" applyBorder="1" applyAlignment="1">
      <alignment horizontal="center"/>
    </xf>
    <xf numFmtId="0" fontId="3" fillId="0" borderId="62" xfId="0" applyFont="1" applyBorder="1" applyAlignment="1">
      <alignment horizontal="center"/>
    </xf>
    <xf numFmtId="0" fontId="3" fillId="0" borderId="63" xfId="0" applyFont="1" applyBorder="1" applyAlignment="1">
      <alignment horizontal="center"/>
    </xf>
    <xf numFmtId="0" fontId="0" fillId="0" borderId="39" xfId="0" applyNumberFormat="1" applyFont="1" applyBorder="1" applyAlignment="1">
      <alignment horizontal="left" vertical="top"/>
    </xf>
    <xf numFmtId="0" fontId="3" fillId="0" borderId="0" xfId="0" applyFont="1" applyFill="1" applyAlignment="1">
      <alignment horizontal="center" vertical="top"/>
    </xf>
    <xf numFmtId="0" fontId="3" fillId="0" borderId="0" xfId="0" applyFont="1" applyFill="1" applyAlignment="1" applyProtection="1">
      <alignment horizontal="center" vertical="top"/>
      <protection locked="0"/>
    </xf>
    <xf numFmtId="3" fontId="3" fillId="0" borderId="0" xfId="0" applyNumberFormat="1" applyFont="1" applyFill="1" applyAlignment="1">
      <alignment horizontal="left" vertical="top" wrapText="1"/>
    </xf>
    <xf numFmtId="0" fontId="3" fillId="0" borderId="0" xfId="0" applyFont="1" applyFill="1" applyAlignment="1">
      <alignment horizontal="right" vertical="top"/>
    </xf>
    <xf numFmtId="0" fontId="3" fillId="0" borderId="0" xfId="0" applyFont="1" applyFill="1" applyAlignment="1" applyProtection="1">
      <alignment horizontal="center" vertical="top"/>
    </xf>
    <xf numFmtId="0" fontId="3" fillId="0" borderId="0" xfId="0" applyFont="1" applyFill="1" applyBorder="1" applyAlignment="1">
      <alignment horizontal="left" vertical="top" wrapText="1"/>
    </xf>
    <xf numFmtId="0" fontId="3" fillId="0" borderId="10" xfId="0" applyFont="1" applyFill="1" applyBorder="1" applyAlignment="1">
      <alignment horizontal="center" vertical="top"/>
    </xf>
    <xf numFmtId="0" fontId="3" fillId="0" borderId="10" xfId="0" applyFont="1" applyFill="1" applyBorder="1" applyAlignment="1">
      <alignment horizontal="center" vertical="center" wrapText="1"/>
    </xf>
    <xf numFmtId="0" fontId="3" fillId="0" borderId="0" xfId="0" applyFont="1" applyFill="1" applyBorder="1" applyAlignment="1" applyProtection="1">
      <alignment horizontal="left" vertical="top" wrapText="1"/>
      <protection locked="0"/>
    </xf>
    <xf numFmtId="0" fontId="3" fillId="0" borderId="0" xfId="0" applyFont="1" applyFill="1" applyAlignment="1" applyProtection="1">
      <alignment horizontal="left" wrapText="1"/>
      <protection locked="0"/>
    </xf>
    <xf numFmtId="0" fontId="3" fillId="0" borderId="0" xfId="0" applyFont="1" applyFill="1" applyAlignment="1">
      <alignment horizontal="center" vertical="center" wrapText="1"/>
    </xf>
    <xf numFmtId="0" fontId="3" fillId="0" borderId="0" xfId="0" applyFont="1" applyFill="1" applyAlignment="1" applyProtection="1">
      <alignment horizontal="center" wrapText="1"/>
      <protection locked="0"/>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Alignment="1">
      <alignment horizontal="center" wrapText="1"/>
    </xf>
    <xf numFmtId="0" fontId="3" fillId="0" borderId="0" xfId="0" applyFont="1" applyFill="1" applyAlignment="1">
      <alignment wrapText="1"/>
    </xf>
    <xf numFmtId="0" fontId="3" fillId="0" borderId="4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42" xfId="0" applyFont="1" applyFill="1" applyBorder="1" applyAlignment="1">
      <alignment horizontal="justify" vertical="top" wrapText="1"/>
    </xf>
    <xf numFmtId="0" fontId="3" fillId="0" borderId="23" xfId="0" applyFont="1" applyFill="1" applyBorder="1" applyAlignment="1">
      <alignment horizontal="justify" vertical="top" wrapText="1"/>
    </xf>
    <xf numFmtId="3" fontId="3" fillId="0" borderId="36" xfId="0" applyNumberFormat="1" applyFont="1" applyFill="1" applyBorder="1" applyAlignment="1">
      <alignment vertical="top" wrapText="1"/>
    </xf>
    <xf numFmtId="3" fontId="3" fillId="0" borderId="24" xfId="0" applyNumberFormat="1" applyFont="1" applyFill="1" applyBorder="1" applyAlignment="1">
      <alignment vertical="top"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30" xfId="0" applyFont="1" applyFill="1" applyBorder="1" applyAlignment="1">
      <alignment horizontal="center" vertical="center" wrapText="1"/>
    </xf>
    <xf numFmtId="3" fontId="3" fillId="0" borderId="43" xfId="0" applyNumberFormat="1" applyFont="1" applyFill="1" applyBorder="1" applyAlignment="1">
      <alignment vertical="top" wrapText="1"/>
    </xf>
    <xf numFmtId="3" fontId="3" fillId="0" borderId="44" xfId="0" applyNumberFormat="1" applyFont="1" applyFill="1" applyBorder="1" applyAlignment="1">
      <alignment vertical="top" wrapText="1"/>
    </xf>
    <xf numFmtId="3" fontId="3" fillId="0" borderId="30" xfId="0" applyNumberFormat="1" applyFont="1" applyFill="1" applyBorder="1" applyAlignment="1">
      <alignment vertical="top" wrapText="1"/>
    </xf>
    <xf numFmtId="0" fontId="3" fillId="0" borderId="0" xfId="0" applyFont="1" applyFill="1" applyAlignment="1">
      <alignment horizontal="justify" wrapText="1"/>
    </xf>
    <xf numFmtId="0" fontId="3" fillId="0" borderId="0" xfId="0" applyFont="1" applyFill="1" applyAlignment="1">
      <alignment horizontal="justify"/>
    </xf>
    <xf numFmtId="49" fontId="3" fillId="0" borderId="0" xfId="0" applyNumberFormat="1" applyFont="1" applyFill="1" applyBorder="1" applyAlignment="1">
      <alignment horizontal="left" vertical="center"/>
    </xf>
    <xf numFmtId="0" fontId="3" fillId="0" borderId="0" xfId="0" applyFont="1" applyFill="1" applyAlignment="1">
      <alignment horizontal="left"/>
    </xf>
    <xf numFmtId="0" fontId="3" fillId="0" borderId="0" xfId="0" applyFont="1" applyFill="1" applyAlignment="1"/>
    <xf numFmtId="1" fontId="3" fillId="0" borderId="0" xfId="0" applyNumberFormat="1" applyFont="1" applyFill="1" applyAlignment="1">
      <alignment horizontal="left" vertical="top" wrapText="1"/>
    </xf>
    <xf numFmtId="14" fontId="3" fillId="0" borderId="0" xfId="0" applyNumberFormat="1" applyFont="1" applyFill="1" applyAlignment="1">
      <alignment horizontal="left" vertical="top" wrapText="1"/>
    </xf>
    <xf numFmtId="0" fontId="3" fillId="0" borderId="10" xfId="0" applyFont="1" applyFill="1" applyBorder="1" applyAlignment="1">
      <alignment horizontal="center" vertical="top" wrapText="1"/>
    </xf>
    <xf numFmtId="0" fontId="3" fillId="0" borderId="10" xfId="0" applyFont="1" applyBorder="1" applyAlignment="1">
      <alignment horizontal="center" wrapText="1"/>
    </xf>
    <xf numFmtId="0" fontId="3" fillId="0" borderId="0" xfId="0" applyFont="1" applyFill="1" applyAlignment="1">
      <alignment horizontal="center"/>
    </xf>
    <xf numFmtId="0" fontId="3" fillId="0" borderId="41" xfId="0" applyFont="1" applyFill="1" applyBorder="1" applyAlignment="1">
      <alignment horizontal="center" vertical="top"/>
    </xf>
    <xf numFmtId="0" fontId="3" fillId="0" borderId="42" xfId="0" applyFont="1" applyFill="1" applyBorder="1" applyAlignment="1">
      <alignment horizontal="center" vertical="top"/>
    </xf>
    <xf numFmtId="0" fontId="3" fillId="0" borderId="36" xfId="0" applyFont="1" applyFill="1" applyBorder="1" applyAlignment="1">
      <alignment horizontal="center" vertical="top"/>
    </xf>
    <xf numFmtId="0" fontId="3" fillId="0" borderId="18" xfId="0" applyFont="1" applyFill="1" applyBorder="1" applyAlignment="1">
      <alignment horizontal="center" vertical="top"/>
    </xf>
    <xf numFmtId="0" fontId="3" fillId="0" borderId="0" xfId="0" applyFont="1" applyFill="1" applyBorder="1" applyAlignment="1" applyProtection="1">
      <alignment horizontal="left" wrapText="1"/>
      <protection locked="0"/>
    </xf>
    <xf numFmtId="0" fontId="3" fillId="0" borderId="45" xfId="0" applyFont="1" applyFill="1" applyBorder="1" applyAlignment="1">
      <alignment horizontal="center" vertical="top"/>
    </xf>
    <xf numFmtId="0" fontId="3" fillId="0" borderId="17" xfId="0" applyFont="1" applyFill="1" applyBorder="1" applyAlignment="1">
      <alignment horizontal="center" vertical="top"/>
    </xf>
    <xf numFmtId="0" fontId="3" fillId="0" borderId="19" xfId="0" applyFont="1" applyFill="1" applyBorder="1" applyAlignment="1">
      <alignment horizontal="center" vertical="center" wrapText="1"/>
    </xf>
    <xf numFmtId="0" fontId="3" fillId="0" borderId="0" xfId="0" applyFont="1" applyFill="1" applyAlignment="1">
      <alignment horizontal="center" vertical="top" wrapText="1"/>
    </xf>
    <xf numFmtId="0" fontId="3" fillId="0" borderId="0" xfId="0" applyFont="1" applyFill="1" applyAlignment="1" applyProtection="1">
      <alignment horizontal="center" vertical="top" wrapText="1"/>
      <protection locked="0"/>
    </xf>
  </cellXfs>
  <cellStyles count="1029">
    <cellStyle name="20% - Акцент1 2" xfId="1"/>
    <cellStyle name="20% - Акцент1 2 2" xfId="2"/>
    <cellStyle name="20% - Акцент1 3" xfId="3"/>
    <cellStyle name="20% - Акцент1 3 2" xfId="4"/>
    <cellStyle name="20% - Акцент1 4" xfId="5"/>
    <cellStyle name="20% - Акцент1 4 2" xfId="6"/>
    <cellStyle name="20% - Акцент1 5" xfId="7"/>
    <cellStyle name="20% - Акцент1 5 2" xfId="8"/>
    <cellStyle name="20% - Акцент1 6" xfId="9"/>
    <cellStyle name="20% - Акцент1 6 2" xfId="10"/>
    <cellStyle name="20% - Акцент1 7" xfId="11"/>
    <cellStyle name="20% - Акцент1 7 2" xfId="12"/>
    <cellStyle name="20% - Акцент1 8" xfId="13"/>
    <cellStyle name="20% - Акцент1 8 2" xfId="14"/>
    <cellStyle name="20% - Акцент2 2" xfId="15"/>
    <cellStyle name="20% - Акцент2 2 2" xfId="16"/>
    <cellStyle name="20% - Акцент2 3" xfId="17"/>
    <cellStyle name="20% - Акцент2 3 2" xfId="18"/>
    <cellStyle name="20% - Акцент2 4" xfId="19"/>
    <cellStyle name="20% - Акцент2 4 2" xfId="20"/>
    <cellStyle name="20% - Акцент2 5" xfId="21"/>
    <cellStyle name="20% - Акцент2 5 2" xfId="22"/>
    <cellStyle name="20% - Акцент2 6" xfId="23"/>
    <cellStyle name="20% - Акцент2 6 2" xfId="24"/>
    <cellStyle name="20% - Акцент2 7" xfId="25"/>
    <cellStyle name="20% - Акцент2 7 2" xfId="26"/>
    <cellStyle name="20% - Акцент2 8" xfId="27"/>
    <cellStyle name="20% - Акцент2 8 2" xfId="28"/>
    <cellStyle name="20% - Акцент3 2" xfId="29"/>
    <cellStyle name="20% - Акцент3 2 2" xfId="30"/>
    <cellStyle name="20% - Акцент3 3" xfId="31"/>
    <cellStyle name="20% - Акцент3 3 2" xfId="32"/>
    <cellStyle name="20% - Акцент3 4" xfId="33"/>
    <cellStyle name="20% - Акцент3 4 2" xfId="34"/>
    <cellStyle name="20% - Акцент3 5" xfId="35"/>
    <cellStyle name="20% - Акцент3 5 2" xfId="36"/>
    <cellStyle name="20% - Акцент3 6" xfId="37"/>
    <cellStyle name="20% - Акцент3 6 2" xfId="38"/>
    <cellStyle name="20% - Акцент3 7" xfId="39"/>
    <cellStyle name="20% - Акцент3 7 2" xfId="40"/>
    <cellStyle name="20% - Акцент3 8" xfId="41"/>
    <cellStyle name="20% - Акцент3 8 2" xfId="42"/>
    <cellStyle name="20% - Акцент4 2" xfId="43"/>
    <cellStyle name="20% - Акцент4 2 2" xfId="44"/>
    <cellStyle name="20% - Акцент4 3" xfId="45"/>
    <cellStyle name="20% - Акцент4 3 2" xfId="46"/>
    <cellStyle name="20% - Акцент4 4" xfId="47"/>
    <cellStyle name="20% - Акцент4 4 2" xfId="48"/>
    <cellStyle name="20% - Акцент4 5" xfId="49"/>
    <cellStyle name="20% - Акцент4 5 2" xfId="50"/>
    <cellStyle name="20% - Акцент4 6" xfId="51"/>
    <cellStyle name="20% - Акцент4 6 2" xfId="52"/>
    <cellStyle name="20% - Акцент4 7" xfId="53"/>
    <cellStyle name="20% - Акцент4 7 2" xfId="54"/>
    <cellStyle name="20% - Акцент4 8" xfId="55"/>
    <cellStyle name="20% - Акцент4 8 2" xfId="56"/>
    <cellStyle name="20% - Акцент5 2" xfId="57"/>
    <cellStyle name="20% - Акцент5 2 2" xfId="58"/>
    <cellStyle name="20% - Акцент5 3" xfId="59"/>
    <cellStyle name="20% - Акцент5 3 2" xfId="60"/>
    <cellStyle name="20% - Акцент5 4" xfId="61"/>
    <cellStyle name="20% - Акцент5 4 2" xfId="62"/>
    <cellStyle name="20% - Акцент5 5" xfId="63"/>
    <cellStyle name="20% - Акцент5 5 2" xfId="64"/>
    <cellStyle name="20% - Акцент5 6" xfId="65"/>
    <cellStyle name="20% - Акцент5 6 2" xfId="66"/>
    <cellStyle name="20% - Акцент5 7" xfId="67"/>
    <cellStyle name="20% - Акцент5 7 2" xfId="68"/>
    <cellStyle name="20% - Акцент5 8" xfId="69"/>
    <cellStyle name="20% - Акцент5 8 2" xfId="70"/>
    <cellStyle name="20% - Акцент6 2" xfId="71"/>
    <cellStyle name="20% - Акцент6 2 2" xfId="72"/>
    <cellStyle name="20% - Акцент6 3" xfId="73"/>
    <cellStyle name="20% - Акцент6 3 2" xfId="74"/>
    <cellStyle name="20% - Акцент6 4" xfId="75"/>
    <cellStyle name="20% - Акцент6 4 2" xfId="76"/>
    <cellStyle name="20% - Акцент6 5" xfId="77"/>
    <cellStyle name="20% - Акцент6 5 2" xfId="78"/>
    <cellStyle name="20% - Акцент6 6" xfId="79"/>
    <cellStyle name="20% - Акцент6 6 2" xfId="80"/>
    <cellStyle name="20% - Акцент6 7" xfId="81"/>
    <cellStyle name="20% - Акцент6 7 2" xfId="82"/>
    <cellStyle name="20% - Акцент6 8" xfId="83"/>
    <cellStyle name="20% - Акцент6 8 2" xfId="84"/>
    <cellStyle name="40% - Акцент1 2" xfId="85"/>
    <cellStyle name="40% - Акцент1 2 2" xfId="86"/>
    <cellStyle name="40% - Акцент1 3" xfId="87"/>
    <cellStyle name="40% - Акцент1 3 2" xfId="88"/>
    <cellStyle name="40% - Акцент1 4" xfId="89"/>
    <cellStyle name="40% - Акцент1 4 2" xfId="90"/>
    <cellStyle name="40% - Акцент1 5" xfId="91"/>
    <cellStyle name="40% - Акцент1 5 2" xfId="92"/>
    <cellStyle name="40% - Акцент1 6" xfId="93"/>
    <cellStyle name="40% - Акцент1 6 2" xfId="94"/>
    <cellStyle name="40% - Акцент1 7" xfId="95"/>
    <cellStyle name="40% - Акцент1 7 2" xfId="96"/>
    <cellStyle name="40% - Акцент1 8" xfId="97"/>
    <cellStyle name="40% - Акцент1 8 2" xfId="98"/>
    <cellStyle name="40% - Акцент2 2" xfId="99"/>
    <cellStyle name="40% - Акцент2 2 2" xfId="100"/>
    <cellStyle name="40% - Акцент2 3" xfId="101"/>
    <cellStyle name="40% - Акцент2 3 2" xfId="102"/>
    <cellStyle name="40% - Акцент2 4" xfId="103"/>
    <cellStyle name="40% - Акцент2 4 2" xfId="104"/>
    <cellStyle name="40% - Акцент2 5" xfId="105"/>
    <cellStyle name="40% - Акцент2 5 2" xfId="106"/>
    <cellStyle name="40% - Акцент2 6" xfId="107"/>
    <cellStyle name="40% - Акцент2 6 2" xfId="108"/>
    <cellStyle name="40% - Акцент2 7" xfId="109"/>
    <cellStyle name="40% - Акцент2 7 2" xfId="110"/>
    <cellStyle name="40% - Акцент2 8" xfId="111"/>
    <cellStyle name="40% - Акцент2 8 2" xfId="112"/>
    <cellStyle name="40% - Акцент3 2" xfId="113"/>
    <cellStyle name="40% - Акцент3 2 2" xfId="114"/>
    <cellStyle name="40% - Акцент3 3" xfId="115"/>
    <cellStyle name="40% - Акцент3 3 2" xfId="116"/>
    <cellStyle name="40% - Акцент3 4" xfId="117"/>
    <cellStyle name="40% - Акцент3 4 2" xfId="118"/>
    <cellStyle name="40% - Акцент3 5" xfId="119"/>
    <cellStyle name="40% - Акцент3 5 2" xfId="120"/>
    <cellStyle name="40% - Акцент3 6" xfId="121"/>
    <cellStyle name="40% - Акцент3 6 2" xfId="122"/>
    <cellStyle name="40% - Акцент3 7" xfId="123"/>
    <cellStyle name="40% - Акцент3 7 2" xfId="124"/>
    <cellStyle name="40% - Акцент3 8" xfId="125"/>
    <cellStyle name="40% - Акцент3 8 2" xfId="126"/>
    <cellStyle name="40% - Акцент4 2" xfId="127"/>
    <cellStyle name="40% - Акцент4 2 2" xfId="128"/>
    <cellStyle name="40% - Акцент4 3" xfId="129"/>
    <cellStyle name="40% - Акцент4 3 2" xfId="130"/>
    <cellStyle name="40% - Акцент4 4" xfId="131"/>
    <cellStyle name="40% - Акцент4 4 2" xfId="132"/>
    <cellStyle name="40% - Акцент4 5" xfId="133"/>
    <cellStyle name="40% - Акцент4 5 2" xfId="134"/>
    <cellStyle name="40% - Акцент4 6" xfId="135"/>
    <cellStyle name="40% - Акцент4 6 2" xfId="136"/>
    <cellStyle name="40% - Акцент4 7" xfId="137"/>
    <cellStyle name="40% - Акцент4 7 2" xfId="138"/>
    <cellStyle name="40% - Акцент4 8" xfId="139"/>
    <cellStyle name="40% - Акцент4 8 2" xfId="140"/>
    <cellStyle name="40% - Акцент5 2" xfId="141"/>
    <cellStyle name="40% - Акцент5 2 2" xfId="142"/>
    <cellStyle name="40% - Акцент5 3" xfId="143"/>
    <cellStyle name="40% - Акцент5 3 2" xfId="144"/>
    <cellStyle name="40% - Акцент5 4" xfId="145"/>
    <cellStyle name="40% - Акцент5 4 2" xfId="146"/>
    <cellStyle name="40% - Акцент5 5" xfId="147"/>
    <cellStyle name="40% - Акцент5 5 2" xfId="148"/>
    <cellStyle name="40% - Акцент5 6" xfId="149"/>
    <cellStyle name="40% - Акцент5 6 2" xfId="150"/>
    <cellStyle name="40% - Акцент5 7" xfId="151"/>
    <cellStyle name="40% - Акцент5 7 2" xfId="152"/>
    <cellStyle name="40% - Акцент5 8" xfId="153"/>
    <cellStyle name="40% - Акцент5 8 2" xfId="154"/>
    <cellStyle name="40% - Акцент6 2" xfId="155"/>
    <cellStyle name="40% - Акцент6 2 2" xfId="156"/>
    <cellStyle name="40% - Акцент6 3" xfId="157"/>
    <cellStyle name="40% - Акцент6 3 2" xfId="158"/>
    <cellStyle name="40% - Акцент6 4" xfId="159"/>
    <cellStyle name="40% - Акцент6 4 2" xfId="160"/>
    <cellStyle name="40% - Акцент6 5" xfId="161"/>
    <cellStyle name="40% - Акцент6 5 2" xfId="162"/>
    <cellStyle name="40% - Акцент6 6" xfId="163"/>
    <cellStyle name="40% - Акцент6 6 2" xfId="164"/>
    <cellStyle name="40% - Акцент6 7" xfId="165"/>
    <cellStyle name="40% - Акцент6 7 2" xfId="166"/>
    <cellStyle name="40% - Акцент6 8" xfId="167"/>
    <cellStyle name="40% - Акцент6 8 2" xfId="168"/>
    <cellStyle name="60% - Акцент1 2" xfId="169"/>
    <cellStyle name="60% - Акцент1 2 2" xfId="170"/>
    <cellStyle name="60% - Акцент1 3" xfId="171"/>
    <cellStyle name="60% - Акцент1 3 2" xfId="172"/>
    <cellStyle name="60% - Акцент1 4" xfId="173"/>
    <cellStyle name="60% - Акцент1 4 2" xfId="174"/>
    <cellStyle name="60% - Акцент1 5" xfId="175"/>
    <cellStyle name="60% - Акцент1 5 2" xfId="176"/>
    <cellStyle name="60% - Акцент1 6" xfId="177"/>
    <cellStyle name="60% - Акцент1 6 2" xfId="178"/>
    <cellStyle name="60% - Акцент1 7" xfId="179"/>
    <cellStyle name="60% - Акцент1 7 2" xfId="180"/>
    <cellStyle name="60% - Акцент1 8" xfId="181"/>
    <cellStyle name="60% - Акцент1 8 2" xfId="182"/>
    <cellStyle name="60% - Акцент2 2" xfId="183"/>
    <cellStyle name="60% - Акцент2 2 2" xfId="184"/>
    <cellStyle name="60% - Акцент2 3" xfId="185"/>
    <cellStyle name="60% - Акцент2 3 2" xfId="186"/>
    <cellStyle name="60% - Акцент2 4" xfId="187"/>
    <cellStyle name="60% - Акцент2 4 2" xfId="188"/>
    <cellStyle name="60% - Акцент2 5" xfId="189"/>
    <cellStyle name="60% - Акцент2 5 2" xfId="190"/>
    <cellStyle name="60% - Акцент2 6" xfId="191"/>
    <cellStyle name="60% - Акцент2 6 2" xfId="192"/>
    <cellStyle name="60% - Акцент2 7" xfId="193"/>
    <cellStyle name="60% - Акцент2 7 2" xfId="194"/>
    <cellStyle name="60% - Акцент2 8" xfId="195"/>
    <cellStyle name="60% - Акцент2 8 2" xfId="196"/>
    <cellStyle name="60% - Акцент3 2" xfId="197"/>
    <cellStyle name="60% - Акцент3 2 2" xfId="198"/>
    <cellStyle name="60% - Акцент3 3" xfId="199"/>
    <cellStyle name="60% - Акцент3 3 2" xfId="200"/>
    <cellStyle name="60% - Акцент3 4" xfId="201"/>
    <cellStyle name="60% - Акцент3 4 2" xfId="202"/>
    <cellStyle name="60% - Акцент3 5" xfId="203"/>
    <cellStyle name="60% - Акцент3 5 2" xfId="204"/>
    <cellStyle name="60% - Акцент3 6" xfId="205"/>
    <cellStyle name="60% - Акцент3 6 2" xfId="206"/>
    <cellStyle name="60% - Акцент3 7" xfId="207"/>
    <cellStyle name="60% - Акцент3 7 2" xfId="208"/>
    <cellStyle name="60% - Акцент3 8" xfId="209"/>
    <cellStyle name="60% - Акцент3 8 2" xfId="210"/>
    <cellStyle name="60% - Акцент4 2" xfId="211"/>
    <cellStyle name="60% - Акцент4 2 2" xfId="212"/>
    <cellStyle name="60% - Акцент4 3" xfId="213"/>
    <cellStyle name="60% - Акцент4 3 2" xfId="214"/>
    <cellStyle name="60% - Акцент4 4" xfId="215"/>
    <cellStyle name="60% - Акцент4 4 2" xfId="216"/>
    <cellStyle name="60% - Акцент4 5" xfId="217"/>
    <cellStyle name="60% - Акцент4 5 2" xfId="218"/>
    <cellStyle name="60% - Акцент4 6" xfId="219"/>
    <cellStyle name="60% - Акцент4 6 2" xfId="220"/>
    <cellStyle name="60% - Акцент4 7" xfId="221"/>
    <cellStyle name="60% - Акцент4 7 2" xfId="222"/>
    <cellStyle name="60% - Акцент4 8" xfId="223"/>
    <cellStyle name="60% - Акцент4 8 2" xfId="224"/>
    <cellStyle name="60% - Акцент5 2" xfId="225"/>
    <cellStyle name="60% - Акцент5 2 2" xfId="226"/>
    <cellStyle name="60% - Акцент5 3" xfId="227"/>
    <cellStyle name="60% - Акцент5 3 2" xfId="228"/>
    <cellStyle name="60% - Акцент5 4" xfId="229"/>
    <cellStyle name="60% - Акцент5 4 2" xfId="230"/>
    <cellStyle name="60% - Акцент5 5" xfId="231"/>
    <cellStyle name="60% - Акцент5 5 2" xfId="232"/>
    <cellStyle name="60% - Акцент5 6" xfId="233"/>
    <cellStyle name="60% - Акцент5 6 2" xfId="234"/>
    <cellStyle name="60% - Акцент5 7" xfId="235"/>
    <cellStyle name="60% - Акцент5 7 2" xfId="236"/>
    <cellStyle name="60% - Акцент5 8" xfId="237"/>
    <cellStyle name="60% - Акцент5 8 2" xfId="238"/>
    <cellStyle name="60% - Акцент6 2" xfId="239"/>
    <cellStyle name="60% - Акцент6 2 2" xfId="240"/>
    <cellStyle name="60% - Акцент6 3" xfId="241"/>
    <cellStyle name="60% - Акцент6 3 2" xfId="242"/>
    <cellStyle name="60% - Акцент6 4" xfId="243"/>
    <cellStyle name="60% - Акцент6 4 2" xfId="244"/>
    <cellStyle name="60% - Акцент6 5" xfId="245"/>
    <cellStyle name="60% - Акцент6 5 2" xfId="246"/>
    <cellStyle name="60% - Акцент6 6" xfId="247"/>
    <cellStyle name="60% - Акцент6 6 2" xfId="248"/>
    <cellStyle name="60% - Акцент6 7" xfId="249"/>
    <cellStyle name="60% - Акцент6 7 2" xfId="250"/>
    <cellStyle name="60% - Акцент6 8" xfId="251"/>
    <cellStyle name="60% - Акцент6 8 2" xfId="252"/>
    <cellStyle name="Normal_Гос. краткосроч и среднесрочные" xfId="253"/>
    <cellStyle name="Акцент1 2" xfId="254"/>
    <cellStyle name="Акцент1 2 2" xfId="255"/>
    <cellStyle name="Акцент1 3" xfId="256"/>
    <cellStyle name="Акцент1 3 2" xfId="257"/>
    <cellStyle name="Акцент1 4" xfId="258"/>
    <cellStyle name="Акцент1 4 2" xfId="259"/>
    <cellStyle name="Акцент1 5" xfId="260"/>
    <cellStyle name="Акцент1 5 2" xfId="261"/>
    <cellStyle name="Акцент1 6" xfId="262"/>
    <cellStyle name="Акцент1 6 2" xfId="263"/>
    <cellStyle name="Акцент1 7" xfId="264"/>
    <cellStyle name="Акцент1 7 2" xfId="265"/>
    <cellStyle name="Акцент1 8" xfId="266"/>
    <cellStyle name="Акцент1 8 2" xfId="267"/>
    <cellStyle name="Акцент2 2" xfId="268"/>
    <cellStyle name="Акцент2 2 2" xfId="269"/>
    <cellStyle name="Акцент2 3" xfId="270"/>
    <cellStyle name="Акцент2 3 2" xfId="271"/>
    <cellStyle name="Акцент2 4" xfId="272"/>
    <cellStyle name="Акцент2 4 2" xfId="273"/>
    <cellStyle name="Акцент2 5" xfId="274"/>
    <cellStyle name="Акцент2 5 2" xfId="275"/>
    <cellStyle name="Акцент2 6" xfId="276"/>
    <cellStyle name="Акцент2 6 2" xfId="277"/>
    <cellStyle name="Акцент2 7" xfId="278"/>
    <cellStyle name="Акцент2 7 2" xfId="279"/>
    <cellStyle name="Акцент2 8" xfId="280"/>
    <cellStyle name="Акцент2 8 2" xfId="281"/>
    <cellStyle name="Акцент3 2" xfId="282"/>
    <cellStyle name="Акцент3 2 2" xfId="283"/>
    <cellStyle name="Акцент3 3" xfId="284"/>
    <cellStyle name="Акцент3 3 2" xfId="285"/>
    <cellStyle name="Акцент3 4" xfId="286"/>
    <cellStyle name="Акцент3 4 2" xfId="287"/>
    <cellStyle name="Акцент3 5" xfId="288"/>
    <cellStyle name="Акцент3 5 2" xfId="289"/>
    <cellStyle name="Акцент3 6" xfId="290"/>
    <cellStyle name="Акцент3 6 2" xfId="291"/>
    <cellStyle name="Акцент3 7" xfId="292"/>
    <cellStyle name="Акцент3 7 2" xfId="293"/>
    <cellStyle name="Акцент3 8" xfId="294"/>
    <cellStyle name="Акцент3 8 2" xfId="295"/>
    <cellStyle name="Акцент4 2" xfId="296"/>
    <cellStyle name="Акцент4 2 2" xfId="297"/>
    <cellStyle name="Акцент4 3" xfId="298"/>
    <cellStyle name="Акцент4 3 2" xfId="299"/>
    <cellStyle name="Акцент4 4" xfId="300"/>
    <cellStyle name="Акцент4 4 2" xfId="301"/>
    <cellStyle name="Акцент4 5" xfId="302"/>
    <cellStyle name="Акцент4 5 2" xfId="303"/>
    <cellStyle name="Акцент4 6" xfId="304"/>
    <cellStyle name="Акцент4 6 2" xfId="305"/>
    <cellStyle name="Акцент4 7" xfId="306"/>
    <cellStyle name="Акцент4 7 2" xfId="307"/>
    <cellStyle name="Акцент4 8" xfId="308"/>
    <cellStyle name="Акцент4 8 2" xfId="309"/>
    <cellStyle name="Акцент5 2" xfId="310"/>
    <cellStyle name="Акцент5 2 2" xfId="311"/>
    <cellStyle name="Акцент5 3" xfId="312"/>
    <cellStyle name="Акцент5 3 2" xfId="313"/>
    <cellStyle name="Акцент5 4" xfId="314"/>
    <cellStyle name="Акцент5 4 2" xfId="315"/>
    <cellStyle name="Акцент5 5" xfId="316"/>
    <cellStyle name="Акцент5 5 2" xfId="317"/>
    <cellStyle name="Акцент5 6" xfId="318"/>
    <cellStyle name="Акцент5 6 2" xfId="319"/>
    <cellStyle name="Акцент5 7" xfId="320"/>
    <cellStyle name="Акцент5 7 2" xfId="321"/>
    <cellStyle name="Акцент5 8" xfId="322"/>
    <cellStyle name="Акцент5 8 2" xfId="323"/>
    <cellStyle name="Акцент6 2" xfId="324"/>
    <cellStyle name="Акцент6 2 2" xfId="325"/>
    <cellStyle name="Акцент6 3" xfId="326"/>
    <cellStyle name="Акцент6 3 2" xfId="327"/>
    <cellStyle name="Акцент6 4" xfId="328"/>
    <cellStyle name="Акцент6 4 2" xfId="329"/>
    <cellStyle name="Акцент6 5" xfId="330"/>
    <cellStyle name="Акцент6 5 2" xfId="331"/>
    <cellStyle name="Акцент6 6" xfId="332"/>
    <cellStyle name="Акцент6 6 2" xfId="333"/>
    <cellStyle name="Акцент6 7" xfId="334"/>
    <cellStyle name="Акцент6 7 2" xfId="335"/>
    <cellStyle name="Акцент6 8" xfId="336"/>
    <cellStyle name="Акцент6 8 2" xfId="337"/>
    <cellStyle name="Ввод  2" xfId="338"/>
    <cellStyle name="Ввод  2 2" xfId="339"/>
    <cellStyle name="Ввод  3" xfId="340"/>
    <cellStyle name="Ввод  3 2" xfId="341"/>
    <cellStyle name="Ввод  4" xfId="342"/>
    <cellStyle name="Ввод  4 2" xfId="343"/>
    <cellStyle name="Ввод  5" xfId="344"/>
    <cellStyle name="Ввод  5 2" xfId="345"/>
    <cellStyle name="Ввод  6" xfId="346"/>
    <cellStyle name="Ввод  6 2" xfId="347"/>
    <cellStyle name="Ввод  7" xfId="348"/>
    <cellStyle name="Ввод  7 2" xfId="349"/>
    <cellStyle name="Ввод  8" xfId="350"/>
    <cellStyle name="Ввод  8 2" xfId="351"/>
    <cellStyle name="Вывод 2" xfId="352"/>
    <cellStyle name="Вывод 2 2" xfId="353"/>
    <cellStyle name="Вывод 3" xfId="354"/>
    <cellStyle name="Вывод 3 2" xfId="355"/>
    <cellStyle name="Вывод 4" xfId="356"/>
    <cellStyle name="Вывод 4 2" xfId="357"/>
    <cellStyle name="Вывод 5" xfId="358"/>
    <cellStyle name="Вывод 5 2" xfId="359"/>
    <cellStyle name="Вывод 6" xfId="360"/>
    <cellStyle name="Вывод 6 2" xfId="361"/>
    <cellStyle name="Вывод 7" xfId="362"/>
    <cellStyle name="Вывод 7 2" xfId="363"/>
    <cellStyle name="Вывод 8" xfId="364"/>
    <cellStyle name="Вывод 8 2" xfId="365"/>
    <cellStyle name="Вычисление 2" xfId="366"/>
    <cellStyle name="Вычисление 2 2" xfId="367"/>
    <cellStyle name="Вычисление 3" xfId="368"/>
    <cellStyle name="Вычисление 3 2" xfId="369"/>
    <cellStyle name="Вычисление 4" xfId="370"/>
    <cellStyle name="Вычисление 4 2" xfId="371"/>
    <cellStyle name="Вычисление 5" xfId="372"/>
    <cellStyle name="Вычисление 5 2" xfId="373"/>
    <cellStyle name="Вычисление 6" xfId="374"/>
    <cellStyle name="Вычисление 6 2" xfId="375"/>
    <cellStyle name="Вычисление 7" xfId="376"/>
    <cellStyle name="Вычисление 7 2" xfId="377"/>
    <cellStyle name="Вычисление 8" xfId="378"/>
    <cellStyle name="Вычисление 8 2" xfId="379"/>
    <cellStyle name="Заголовок 1 2" xfId="380"/>
    <cellStyle name="Заголовок 1 2 2" xfId="381"/>
    <cellStyle name="Заголовок 1 3" xfId="382"/>
    <cellStyle name="Заголовок 1 3 2" xfId="383"/>
    <cellStyle name="Заголовок 1 4" xfId="384"/>
    <cellStyle name="Заголовок 1 4 2" xfId="385"/>
    <cellStyle name="Заголовок 1 5" xfId="386"/>
    <cellStyle name="Заголовок 1 5 2" xfId="387"/>
    <cellStyle name="Заголовок 1 6" xfId="388"/>
    <cellStyle name="Заголовок 1 6 2" xfId="389"/>
    <cellStyle name="Заголовок 1 7" xfId="390"/>
    <cellStyle name="Заголовок 1 7 2" xfId="391"/>
    <cellStyle name="Заголовок 1 8" xfId="392"/>
    <cellStyle name="Заголовок 1 8 2" xfId="393"/>
    <cellStyle name="Заголовок 2 2" xfId="394"/>
    <cellStyle name="Заголовок 2 2 2" xfId="395"/>
    <cellStyle name="Заголовок 2 3" xfId="396"/>
    <cellStyle name="Заголовок 2 3 2" xfId="397"/>
    <cellStyle name="Заголовок 2 4" xfId="398"/>
    <cellStyle name="Заголовок 2 4 2" xfId="399"/>
    <cellStyle name="Заголовок 2 5" xfId="400"/>
    <cellStyle name="Заголовок 2 5 2" xfId="401"/>
    <cellStyle name="Заголовок 2 6" xfId="402"/>
    <cellStyle name="Заголовок 2 6 2" xfId="403"/>
    <cellStyle name="Заголовок 2 7" xfId="404"/>
    <cellStyle name="Заголовок 2 7 2" xfId="405"/>
    <cellStyle name="Заголовок 2 8" xfId="406"/>
    <cellStyle name="Заголовок 2 8 2" xfId="407"/>
    <cellStyle name="Заголовок 3 2" xfId="408"/>
    <cellStyle name="Заголовок 3 2 2" xfId="409"/>
    <cellStyle name="Заголовок 3 3" xfId="410"/>
    <cellStyle name="Заголовок 3 3 2" xfId="411"/>
    <cellStyle name="Заголовок 3 4" xfId="412"/>
    <cellStyle name="Заголовок 3 4 2" xfId="413"/>
    <cellStyle name="Заголовок 3 5" xfId="414"/>
    <cellStyle name="Заголовок 3 5 2" xfId="415"/>
    <cellStyle name="Заголовок 3 6" xfId="416"/>
    <cellStyle name="Заголовок 3 6 2" xfId="417"/>
    <cellStyle name="Заголовок 3 7" xfId="418"/>
    <cellStyle name="Заголовок 3 7 2" xfId="419"/>
    <cellStyle name="Заголовок 3 8" xfId="420"/>
    <cellStyle name="Заголовок 3 8 2" xfId="421"/>
    <cellStyle name="Заголовок 4 2" xfId="422"/>
    <cellStyle name="Заголовок 4 2 2" xfId="423"/>
    <cellStyle name="Заголовок 4 3" xfId="424"/>
    <cellStyle name="Заголовок 4 3 2" xfId="425"/>
    <cellStyle name="Заголовок 4 4" xfId="426"/>
    <cellStyle name="Заголовок 4 4 2" xfId="427"/>
    <cellStyle name="Заголовок 4 5" xfId="428"/>
    <cellStyle name="Заголовок 4 5 2" xfId="429"/>
    <cellStyle name="Заголовок 4 6" xfId="430"/>
    <cellStyle name="Заголовок 4 6 2" xfId="431"/>
    <cellStyle name="Заголовок 4 7" xfId="432"/>
    <cellStyle name="Заголовок 4 7 2" xfId="433"/>
    <cellStyle name="Заголовок 4 8" xfId="434"/>
    <cellStyle name="Заголовок 4 8 2" xfId="435"/>
    <cellStyle name="Итог 2" xfId="436"/>
    <cellStyle name="Итог 2 2" xfId="437"/>
    <cellStyle name="Итог 3" xfId="438"/>
    <cellStyle name="Итог 3 2" xfId="439"/>
    <cellStyle name="Итог 4" xfId="440"/>
    <cellStyle name="Итог 4 2" xfId="441"/>
    <cellStyle name="Итог 5" xfId="442"/>
    <cellStyle name="Итог 5 2" xfId="443"/>
    <cellStyle name="Итог 6" xfId="444"/>
    <cellStyle name="Итог 6 2" xfId="445"/>
    <cellStyle name="Итог 7" xfId="446"/>
    <cellStyle name="Итог 7 2" xfId="447"/>
    <cellStyle name="Итог 8" xfId="448"/>
    <cellStyle name="Итог 8 2" xfId="449"/>
    <cellStyle name="Контрольная ячейка 2" xfId="450"/>
    <cellStyle name="Контрольная ячейка 2 2" xfId="451"/>
    <cellStyle name="Контрольная ячейка 3" xfId="452"/>
    <cellStyle name="Контрольная ячейка 3 2" xfId="453"/>
    <cellStyle name="Контрольная ячейка 4" xfId="454"/>
    <cellStyle name="Контрольная ячейка 4 2" xfId="455"/>
    <cellStyle name="Контрольная ячейка 5" xfId="456"/>
    <cellStyle name="Контрольная ячейка 5 2" xfId="457"/>
    <cellStyle name="Контрольная ячейка 6" xfId="458"/>
    <cellStyle name="Контрольная ячейка 6 2" xfId="459"/>
    <cellStyle name="Контрольная ячейка 7" xfId="460"/>
    <cellStyle name="Контрольная ячейка 7 2" xfId="461"/>
    <cellStyle name="Контрольная ячейка 8" xfId="462"/>
    <cellStyle name="Контрольная ячейка 8 2" xfId="463"/>
    <cellStyle name="Название 2" xfId="464"/>
    <cellStyle name="Название 2 2" xfId="465"/>
    <cellStyle name="Название 3" xfId="466"/>
    <cellStyle name="Название 3 2" xfId="467"/>
    <cellStyle name="Название 4" xfId="468"/>
    <cellStyle name="Название 4 2" xfId="469"/>
    <cellStyle name="Название 5" xfId="470"/>
    <cellStyle name="Название 5 2" xfId="471"/>
    <cellStyle name="Название 6" xfId="472"/>
    <cellStyle name="Название 6 2" xfId="473"/>
    <cellStyle name="Название 7" xfId="474"/>
    <cellStyle name="Название 7 2" xfId="475"/>
    <cellStyle name="Название 8" xfId="476"/>
    <cellStyle name="Название 8 2" xfId="477"/>
    <cellStyle name="Нейтральный 2" xfId="478"/>
    <cellStyle name="Нейтральный 2 2" xfId="479"/>
    <cellStyle name="Нейтральный 3" xfId="480"/>
    <cellStyle name="Нейтральный 3 2" xfId="481"/>
    <cellStyle name="Нейтральный 4" xfId="482"/>
    <cellStyle name="Нейтральный 4 2" xfId="483"/>
    <cellStyle name="Нейтральный 5" xfId="484"/>
    <cellStyle name="Нейтральный 5 2" xfId="485"/>
    <cellStyle name="Нейтральный 6" xfId="486"/>
    <cellStyle name="Нейтральный 6 2" xfId="487"/>
    <cellStyle name="Нейтральный 7" xfId="488"/>
    <cellStyle name="Нейтральный 7 2" xfId="489"/>
    <cellStyle name="Нейтральный 8" xfId="490"/>
    <cellStyle name="Нейтральный 8 2" xfId="491"/>
    <cellStyle name="Обычный" xfId="0" builtinId="0"/>
    <cellStyle name="Обычный 14 2" xfId="492"/>
    <cellStyle name="Обычный 15 2" xfId="493"/>
    <cellStyle name="Обычный 16 2" xfId="494"/>
    <cellStyle name="Обычный 2" xfId="495"/>
    <cellStyle name="Обычный 2 10" xfId="496"/>
    <cellStyle name="Обычный 2 100" xfId="497"/>
    <cellStyle name="Обычный 2 101" xfId="498"/>
    <cellStyle name="Обычный 2 102" xfId="499"/>
    <cellStyle name="Обычный 2 103" xfId="500"/>
    <cellStyle name="Обычный 2 104" xfId="501"/>
    <cellStyle name="Обычный 2 105" xfId="502"/>
    <cellStyle name="Обычный 2 106" xfId="503"/>
    <cellStyle name="Обычный 2 107" xfId="504"/>
    <cellStyle name="Обычный 2 108" xfId="505"/>
    <cellStyle name="Обычный 2 109" xfId="506"/>
    <cellStyle name="Обычный 2 11" xfId="507"/>
    <cellStyle name="Обычный 2 110" xfId="508"/>
    <cellStyle name="Обычный 2 111" xfId="509"/>
    <cellStyle name="Обычный 2 112" xfId="510"/>
    <cellStyle name="Обычный 2 113" xfId="511"/>
    <cellStyle name="Обычный 2 114" xfId="512"/>
    <cellStyle name="Обычный 2 115" xfId="513"/>
    <cellStyle name="Обычный 2 116" xfId="514"/>
    <cellStyle name="Обычный 2 117" xfId="515"/>
    <cellStyle name="Обычный 2 118" xfId="516"/>
    <cellStyle name="Обычный 2 119" xfId="517"/>
    <cellStyle name="Обычный 2 12" xfId="518"/>
    <cellStyle name="Обычный 2 120" xfId="519"/>
    <cellStyle name="Обычный 2 121" xfId="520"/>
    <cellStyle name="Обычный 2 122" xfId="521"/>
    <cellStyle name="Обычный 2 123" xfId="522"/>
    <cellStyle name="Обычный 2 124" xfId="523"/>
    <cellStyle name="Обычный 2 125" xfId="524"/>
    <cellStyle name="Обычный 2 126" xfId="525"/>
    <cellStyle name="Обычный 2 127" xfId="526"/>
    <cellStyle name="Обычный 2 128" xfId="527"/>
    <cellStyle name="Обычный 2 129" xfId="528"/>
    <cellStyle name="Обычный 2 13" xfId="529"/>
    <cellStyle name="Обычный 2 130" xfId="530"/>
    <cellStyle name="Обычный 2 131" xfId="531"/>
    <cellStyle name="Обычный 2 132" xfId="532"/>
    <cellStyle name="Обычный 2 133" xfId="533"/>
    <cellStyle name="Обычный 2 134" xfId="534"/>
    <cellStyle name="Обычный 2 135" xfId="535"/>
    <cellStyle name="Обычный 2 136" xfId="536"/>
    <cellStyle name="Обычный 2 137" xfId="537"/>
    <cellStyle name="Обычный 2 138" xfId="538"/>
    <cellStyle name="Обычный 2 139" xfId="539"/>
    <cellStyle name="Обычный 2 14" xfId="540"/>
    <cellStyle name="Обычный 2 140" xfId="541"/>
    <cellStyle name="Обычный 2 141" xfId="542"/>
    <cellStyle name="Обычный 2 142" xfId="543"/>
    <cellStyle name="Обычный 2 143" xfId="544"/>
    <cellStyle name="Обычный 2 144" xfId="545"/>
    <cellStyle name="Обычный 2 145" xfId="546"/>
    <cellStyle name="Обычный 2 146" xfId="547"/>
    <cellStyle name="Обычный 2 147" xfId="548"/>
    <cellStyle name="Обычный 2 148" xfId="549"/>
    <cellStyle name="Обычный 2 149" xfId="550"/>
    <cellStyle name="Обычный 2 15" xfId="551"/>
    <cellStyle name="Обычный 2 150" xfId="552"/>
    <cellStyle name="Обычный 2 151" xfId="553"/>
    <cellStyle name="Обычный 2 152" xfId="554"/>
    <cellStyle name="Обычный 2 153" xfId="555"/>
    <cellStyle name="Обычный 2 154" xfId="556"/>
    <cellStyle name="Обычный 2 155" xfId="557"/>
    <cellStyle name="Обычный 2 156" xfId="558"/>
    <cellStyle name="Обычный 2 157" xfId="559"/>
    <cellStyle name="Обычный 2 158" xfId="560"/>
    <cellStyle name="Обычный 2 159" xfId="561"/>
    <cellStyle name="Обычный 2 16" xfId="562"/>
    <cellStyle name="Обычный 2 160" xfId="563"/>
    <cellStyle name="Обычный 2 161" xfId="564"/>
    <cellStyle name="Обычный 2 162" xfId="565"/>
    <cellStyle name="Обычный 2 163" xfId="566"/>
    <cellStyle name="Обычный 2 164" xfId="567"/>
    <cellStyle name="Обычный 2 165" xfId="568"/>
    <cellStyle name="Обычный 2 166" xfId="569"/>
    <cellStyle name="Обычный 2 167" xfId="570"/>
    <cellStyle name="Обычный 2 168" xfId="571"/>
    <cellStyle name="Обычный 2 169" xfId="572"/>
    <cellStyle name="Обычный 2 17" xfId="573"/>
    <cellStyle name="Обычный 2 170" xfId="574"/>
    <cellStyle name="Обычный 2 171" xfId="575"/>
    <cellStyle name="Обычный 2 172" xfId="576"/>
    <cellStyle name="Обычный 2 173" xfId="577"/>
    <cellStyle name="Обычный 2 174" xfId="578"/>
    <cellStyle name="Обычный 2 175" xfId="579"/>
    <cellStyle name="Обычный 2 176" xfId="580"/>
    <cellStyle name="Обычный 2 177" xfId="581"/>
    <cellStyle name="Обычный 2 178" xfId="582"/>
    <cellStyle name="Обычный 2 179" xfId="583"/>
    <cellStyle name="Обычный 2 18" xfId="584"/>
    <cellStyle name="Обычный 2 180" xfId="585"/>
    <cellStyle name="Обычный 2 181" xfId="586"/>
    <cellStyle name="Обычный 2 182" xfId="587"/>
    <cellStyle name="Обычный 2 183" xfId="588"/>
    <cellStyle name="Обычный 2 184" xfId="589"/>
    <cellStyle name="Обычный 2 185" xfId="590"/>
    <cellStyle name="Обычный 2 186" xfId="591"/>
    <cellStyle name="Обычный 2 187" xfId="592"/>
    <cellStyle name="Обычный 2 188" xfId="593"/>
    <cellStyle name="Обычный 2 189" xfId="594"/>
    <cellStyle name="Обычный 2 19" xfId="595"/>
    <cellStyle name="Обычный 2 190" xfId="596"/>
    <cellStyle name="Обычный 2 191" xfId="597"/>
    <cellStyle name="Обычный 2 192" xfId="598"/>
    <cellStyle name="Обычный 2 193" xfId="599"/>
    <cellStyle name="Обычный 2 194" xfId="600"/>
    <cellStyle name="Обычный 2 195" xfId="601"/>
    <cellStyle name="Обычный 2 196" xfId="602"/>
    <cellStyle name="Обычный 2 197" xfId="603"/>
    <cellStyle name="Обычный 2 198" xfId="604"/>
    <cellStyle name="Обычный 2 199" xfId="605"/>
    <cellStyle name="Обычный 2 2" xfId="606"/>
    <cellStyle name="Обычный 2 2 10" xfId="607"/>
    <cellStyle name="Обычный 2 2 100" xfId="608"/>
    <cellStyle name="Обычный 2 2 101" xfId="609"/>
    <cellStyle name="Обычный 2 2 102" xfId="610"/>
    <cellStyle name="Обычный 2 2 103" xfId="611"/>
    <cellStyle name="Обычный 2 2 104" xfId="612"/>
    <cellStyle name="Обычный 2 2 105" xfId="613"/>
    <cellStyle name="Обычный 2 2 106" xfId="614"/>
    <cellStyle name="Обычный 2 2 107" xfId="615"/>
    <cellStyle name="Обычный 2 2 108" xfId="616"/>
    <cellStyle name="Обычный 2 2 109" xfId="617"/>
    <cellStyle name="Обычный 2 2 11" xfId="618"/>
    <cellStyle name="Обычный 2 2 110" xfId="619"/>
    <cellStyle name="Обычный 2 2 111" xfId="620"/>
    <cellStyle name="Обычный 2 2 112" xfId="621"/>
    <cellStyle name="Обычный 2 2 113" xfId="622"/>
    <cellStyle name="Обычный 2 2 114" xfId="623"/>
    <cellStyle name="Обычный 2 2 115" xfId="624"/>
    <cellStyle name="Обычный 2 2 116" xfId="625"/>
    <cellStyle name="Обычный 2 2 117" xfId="626"/>
    <cellStyle name="Обычный 2 2 118" xfId="627"/>
    <cellStyle name="Обычный 2 2 119" xfId="628"/>
    <cellStyle name="Обычный 2 2 12" xfId="629"/>
    <cellStyle name="Обычный 2 2 120" xfId="630"/>
    <cellStyle name="Обычный 2 2 121" xfId="631"/>
    <cellStyle name="Обычный 2 2 122" xfId="632"/>
    <cellStyle name="Обычный 2 2 123" xfId="633"/>
    <cellStyle name="Обычный 2 2 124" xfId="634"/>
    <cellStyle name="Обычный 2 2 125" xfId="635"/>
    <cellStyle name="Обычный 2 2 126" xfId="636"/>
    <cellStyle name="Обычный 2 2 127" xfId="637"/>
    <cellStyle name="Обычный 2 2 128" xfId="638"/>
    <cellStyle name="Обычный 2 2 129" xfId="639"/>
    <cellStyle name="Обычный 2 2 13" xfId="640"/>
    <cellStyle name="Обычный 2 2 130" xfId="641"/>
    <cellStyle name="Обычный 2 2 131" xfId="642"/>
    <cellStyle name="Обычный 2 2 132" xfId="643"/>
    <cellStyle name="Обычный 2 2 133" xfId="644"/>
    <cellStyle name="Обычный 2 2 134" xfId="645"/>
    <cellStyle name="Обычный 2 2 135" xfId="646"/>
    <cellStyle name="Обычный 2 2 136" xfId="647"/>
    <cellStyle name="Обычный 2 2 137" xfId="648"/>
    <cellStyle name="Обычный 2 2 138" xfId="649"/>
    <cellStyle name="Обычный 2 2 139" xfId="650"/>
    <cellStyle name="Обычный 2 2 14" xfId="651"/>
    <cellStyle name="Обычный 2 2 140" xfId="652"/>
    <cellStyle name="Обычный 2 2 141" xfId="653"/>
    <cellStyle name="Обычный 2 2 142" xfId="654"/>
    <cellStyle name="Обычный 2 2 143" xfId="655"/>
    <cellStyle name="Обычный 2 2 144" xfId="656"/>
    <cellStyle name="Обычный 2 2 145" xfId="657"/>
    <cellStyle name="Обычный 2 2 146" xfId="658"/>
    <cellStyle name="Обычный 2 2 147" xfId="659"/>
    <cellStyle name="Обычный 2 2 148" xfId="660"/>
    <cellStyle name="Обычный 2 2 149" xfId="661"/>
    <cellStyle name="Обычный 2 2 15" xfId="662"/>
    <cellStyle name="Обычный 2 2 150" xfId="663"/>
    <cellStyle name="Обычный 2 2 151" xfId="664"/>
    <cellStyle name="Обычный 2 2 152" xfId="665"/>
    <cellStyle name="Обычный 2 2 153" xfId="666"/>
    <cellStyle name="Обычный 2 2 154" xfId="667"/>
    <cellStyle name="Обычный 2 2 155" xfId="668"/>
    <cellStyle name="Обычный 2 2 156" xfId="669"/>
    <cellStyle name="Обычный 2 2 157" xfId="670"/>
    <cellStyle name="Обычный 2 2 158" xfId="671"/>
    <cellStyle name="Обычный 2 2 159" xfId="672"/>
    <cellStyle name="Обычный 2 2 16" xfId="673"/>
    <cellStyle name="Обычный 2 2 160" xfId="674"/>
    <cellStyle name="Обычный 2 2 161" xfId="675"/>
    <cellStyle name="Обычный 2 2 162" xfId="676"/>
    <cellStyle name="Обычный 2 2 163" xfId="677"/>
    <cellStyle name="Обычный 2 2 164" xfId="678"/>
    <cellStyle name="Обычный 2 2 165" xfId="679"/>
    <cellStyle name="Обычный 2 2 166" xfId="680"/>
    <cellStyle name="Обычный 2 2 167" xfId="681"/>
    <cellStyle name="Обычный 2 2 168" xfId="682"/>
    <cellStyle name="Обычный 2 2 169" xfId="683"/>
    <cellStyle name="Обычный 2 2 17" xfId="684"/>
    <cellStyle name="Обычный 2 2 170" xfId="685"/>
    <cellStyle name="Обычный 2 2 171" xfId="686"/>
    <cellStyle name="Обычный 2 2 172" xfId="687"/>
    <cellStyle name="Обычный 2 2 173" xfId="688"/>
    <cellStyle name="Обычный 2 2 174" xfId="689"/>
    <cellStyle name="Обычный 2 2 175" xfId="690"/>
    <cellStyle name="Обычный 2 2 176" xfId="691"/>
    <cellStyle name="Обычный 2 2 177" xfId="692"/>
    <cellStyle name="Обычный 2 2 178" xfId="693"/>
    <cellStyle name="Обычный 2 2 179" xfId="694"/>
    <cellStyle name="Обычный 2 2 18" xfId="695"/>
    <cellStyle name="Обычный 2 2 180" xfId="696"/>
    <cellStyle name="Обычный 2 2 181" xfId="697"/>
    <cellStyle name="Обычный 2 2 182" xfId="698"/>
    <cellStyle name="Обычный 2 2 183" xfId="699"/>
    <cellStyle name="Обычный 2 2 184" xfId="700"/>
    <cellStyle name="Обычный 2 2 185" xfId="701"/>
    <cellStyle name="Обычный 2 2 186" xfId="702"/>
    <cellStyle name="Обычный 2 2 187" xfId="703"/>
    <cellStyle name="Обычный 2 2 188" xfId="704"/>
    <cellStyle name="Обычный 2 2 189" xfId="705"/>
    <cellStyle name="Обычный 2 2 19" xfId="706"/>
    <cellStyle name="Обычный 2 2 190" xfId="707"/>
    <cellStyle name="Обычный 2 2 191" xfId="708"/>
    <cellStyle name="Обычный 2 2 192" xfId="709"/>
    <cellStyle name="Обычный 2 2 193" xfId="710"/>
    <cellStyle name="Обычный 2 2 194" xfId="711"/>
    <cellStyle name="Обычный 2 2 195" xfId="712"/>
    <cellStyle name="Обычный 2 2 196" xfId="713"/>
    <cellStyle name="Обычный 2 2 197" xfId="714"/>
    <cellStyle name="Обычный 2 2 198" xfId="715"/>
    <cellStyle name="Обычный 2 2 199" xfId="716"/>
    <cellStyle name="Обычный 2 2 2" xfId="717"/>
    <cellStyle name="Обычный 2 2 20" xfId="718"/>
    <cellStyle name="Обычный 2 2 200" xfId="719"/>
    <cellStyle name="Обычный 2 2 201" xfId="720"/>
    <cellStyle name="Обычный 2 2 202" xfId="721"/>
    <cellStyle name="Обычный 2 2 21" xfId="722"/>
    <cellStyle name="Обычный 2 2 22" xfId="723"/>
    <cellStyle name="Обычный 2 2 23" xfId="724"/>
    <cellStyle name="Обычный 2 2 24" xfId="725"/>
    <cellStyle name="Обычный 2 2 25" xfId="726"/>
    <cellStyle name="Обычный 2 2 26" xfId="727"/>
    <cellStyle name="Обычный 2 2 27" xfId="728"/>
    <cellStyle name="Обычный 2 2 28" xfId="729"/>
    <cellStyle name="Обычный 2 2 29" xfId="730"/>
    <cellStyle name="Обычный 2 2 3" xfId="731"/>
    <cellStyle name="Обычный 2 2 30" xfId="732"/>
    <cellStyle name="Обычный 2 2 31" xfId="733"/>
    <cellStyle name="Обычный 2 2 32" xfId="734"/>
    <cellStyle name="Обычный 2 2 33" xfId="735"/>
    <cellStyle name="Обычный 2 2 34" xfId="736"/>
    <cellStyle name="Обычный 2 2 35" xfId="737"/>
    <cellStyle name="Обычный 2 2 36" xfId="738"/>
    <cellStyle name="Обычный 2 2 37" xfId="739"/>
    <cellStyle name="Обычный 2 2 38" xfId="740"/>
    <cellStyle name="Обычный 2 2 39" xfId="741"/>
    <cellStyle name="Обычный 2 2 4" xfId="742"/>
    <cellStyle name="Обычный 2 2 40" xfId="743"/>
    <cellStyle name="Обычный 2 2 41" xfId="744"/>
    <cellStyle name="Обычный 2 2 42" xfId="745"/>
    <cellStyle name="Обычный 2 2 43" xfId="746"/>
    <cellStyle name="Обычный 2 2 44" xfId="747"/>
    <cellStyle name="Обычный 2 2 45" xfId="748"/>
    <cellStyle name="Обычный 2 2 46" xfId="749"/>
    <cellStyle name="Обычный 2 2 47" xfId="750"/>
    <cellStyle name="Обычный 2 2 48" xfId="751"/>
    <cellStyle name="Обычный 2 2 49" xfId="752"/>
    <cellStyle name="Обычный 2 2 5" xfId="753"/>
    <cellStyle name="Обычный 2 2 50" xfId="754"/>
    <cellStyle name="Обычный 2 2 51" xfId="755"/>
    <cellStyle name="Обычный 2 2 52" xfId="756"/>
    <cellStyle name="Обычный 2 2 53" xfId="757"/>
    <cellStyle name="Обычный 2 2 54" xfId="758"/>
    <cellStyle name="Обычный 2 2 55" xfId="759"/>
    <cellStyle name="Обычный 2 2 56" xfId="760"/>
    <cellStyle name="Обычный 2 2 57" xfId="761"/>
    <cellStyle name="Обычный 2 2 58" xfId="762"/>
    <cellStyle name="Обычный 2 2 59" xfId="763"/>
    <cellStyle name="Обычный 2 2 6" xfId="764"/>
    <cellStyle name="Обычный 2 2 60" xfId="765"/>
    <cellStyle name="Обычный 2 2 61" xfId="766"/>
    <cellStyle name="Обычный 2 2 62" xfId="767"/>
    <cellStyle name="Обычный 2 2 63" xfId="768"/>
    <cellStyle name="Обычный 2 2 64" xfId="769"/>
    <cellStyle name="Обычный 2 2 65" xfId="770"/>
    <cellStyle name="Обычный 2 2 66" xfId="771"/>
    <cellStyle name="Обычный 2 2 67" xfId="772"/>
    <cellStyle name="Обычный 2 2 68" xfId="773"/>
    <cellStyle name="Обычный 2 2 69" xfId="774"/>
    <cellStyle name="Обычный 2 2 7" xfId="775"/>
    <cellStyle name="Обычный 2 2 70" xfId="776"/>
    <cellStyle name="Обычный 2 2 71" xfId="777"/>
    <cellStyle name="Обычный 2 2 72" xfId="778"/>
    <cellStyle name="Обычный 2 2 73" xfId="779"/>
    <cellStyle name="Обычный 2 2 74" xfId="780"/>
    <cellStyle name="Обычный 2 2 75" xfId="781"/>
    <cellStyle name="Обычный 2 2 76" xfId="782"/>
    <cellStyle name="Обычный 2 2 77" xfId="783"/>
    <cellStyle name="Обычный 2 2 78" xfId="784"/>
    <cellStyle name="Обычный 2 2 79" xfId="785"/>
    <cellStyle name="Обычный 2 2 8" xfId="786"/>
    <cellStyle name="Обычный 2 2 80" xfId="787"/>
    <cellStyle name="Обычный 2 2 81" xfId="788"/>
    <cellStyle name="Обычный 2 2 82" xfId="789"/>
    <cellStyle name="Обычный 2 2 83" xfId="790"/>
    <cellStyle name="Обычный 2 2 84" xfId="791"/>
    <cellStyle name="Обычный 2 2 85" xfId="792"/>
    <cellStyle name="Обычный 2 2 86" xfId="793"/>
    <cellStyle name="Обычный 2 2 87" xfId="794"/>
    <cellStyle name="Обычный 2 2 88" xfId="795"/>
    <cellStyle name="Обычный 2 2 89" xfId="796"/>
    <cellStyle name="Обычный 2 2 9" xfId="797"/>
    <cellStyle name="Обычный 2 2 90" xfId="798"/>
    <cellStyle name="Обычный 2 2 91" xfId="799"/>
    <cellStyle name="Обычный 2 2 92" xfId="800"/>
    <cellStyle name="Обычный 2 2 93" xfId="801"/>
    <cellStyle name="Обычный 2 2 94" xfId="802"/>
    <cellStyle name="Обычный 2 2 95" xfId="803"/>
    <cellStyle name="Обычный 2 2 96" xfId="804"/>
    <cellStyle name="Обычный 2 2 97" xfId="805"/>
    <cellStyle name="Обычный 2 2 98" xfId="806"/>
    <cellStyle name="Обычный 2 2 99" xfId="807"/>
    <cellStyle name="Обычный 2 20" xfId="808"/>
    <cellStyle name="Обычный 2 200" xfId="809"/>
    <cellStyle name="Обычный 2 201" xfId="810"/>
    <cellStyle name="Обычный 2 202" xfId="811"/>
    <cellStyle name="Обычный 2 21" xfId="812"/>
    <cellStyle name="Обычный 2 22" xfId="813"/>
    <cellStyle name="Обычный 2 23" xfId="814"/>
    <cellStyle name="Обычный 2 24" xfId="815"/>
    <cellStyle name="Обычный 2 25" xfId="816"/>
    <cellStyle name="Обычный 2 26" xfId="817"/>
    <cellStyle name="Обычный 2 27" xfId="818"/>
    <cellStyle name="Обычный 2 28" xfId="819"/>
    <cellStyle name="Обычный 2 29" xfId="820"/>
    <cellStyle name="Обычный 2 3" xfId="821"/>
    <cellStyle name="Обычный 2 30" xfId="822"/>
    <cellStyle name="Обычный 2 31" xfId="823"/>
    <cellStyle name="Обычный 2 32" xfId="824"/>
    <cellStyle name="Обычный 2 33" xfId="825"/>
    <cellStyle name="Обычный 2 34" xfId="826"/>
    <cellStyle name="Обычный 2 35" xfId="827"/>
    <cellStyle name="Обычный 2 36" xfId="828"/>
    <cellStyle name="Обычный 2 37" xfId="829"/>
    <cellStyle name="Обычный 2 38" xfId="830"/>
    <cellStyle name="Обычный 2 39" xfId="831"/>
    <cellStyle name="Обычный 2 4" xfId="832"/>
    <cellStyle name="Обычный 2 40" xfId="833"/>
    <cellStyle name="Обычный 2 41" xfId="834"/>
    <cellStyle name="Обычный 2 42" xfId="835"/>
    <cellStyle name="Обычный 2 43" xfId="836"/>
    <cellStyle name="Обычный 2 44" xfId="837"/>
    <cellStyle name="Обычный 2 45" xfId="838"/>
    <cellStyle name="Обычный 2 46" xfId="839"/>
    <cellStyle name="Обычный 2 47" xfId="840"/>
    <cellStyle name="Обычный 2 48" xfId="841"/>
    <cellStyle name="Обычный 2 49" xfId="842"/>
    <cellStyle name="Обычный 2 5" xfId="843"/>
    <cellStyle name="Обычный 2 50" xfId="844"/>
    <cellStyle name="Обычный 2 51" xfId="845"/>
    <cellStyle name="Обычный 2 52" xfId="846"/>
    <cellStyle name="Обычный 2 53" xfId="847"/>
    <cellStyle name="Обычный 2 54" xfId="848"/>
    <cellStyle name="Обычный 2 55" xfId="849"/>
    <cellStyle name="Обычный 2 56" xfId="850"/>
    <cellStyle name="Обычный 2 57" xfId="851"/>
    <cellStyle name="Обычный 2 58" xfId="852"/>
    <cellStyle name="Обычный 2 59" xfId="853"/>
    <cellStyle name="Обычный 2 6" xfId="854"/>
    <cellStyle name="Обычный 2 60" xfId="855"/>
    <cellStyle name="Обычный 2 61" xfId="856"/>
    <cellStyle name="Обычный 2 62" xfId="857"/>
    <cellStyle name="Обычный 2 63" xfId="858"/>
    <cellStyle name="Обычный 2 64" xfId="859"/>
    <cellStyle name="Обычный 2 65" xfId="860"/>
    <cellStyle name="Обычный 2 66" xfId="861"/>
    <cellStyle name="Обычный 2 67" xfId="862"/>
    <cellStyle name="Обычный 2 68" xfId="863"/>
    <cellStyle name="Обычный 2 69" xfId="864"/>
    <cellStyle name="Обычный 2 7" xfId="865"/>
    <cellStyle name="Обычный 2 70" xfId="866"/>
    <cellStyle name="Обычный 2 71" xfId="867"/>
    <cellStyle name="Обычный 2 72" xfId="868"/>
    <cellStyle name="Обычный 2 73" xfId="869"/>
    <cellStyle name="Обычный 2 74" xfId="870"/>
    <cellStyle name="Обычный 2 75" xfId="871"/>
    <cellStyle name="Обычный 2 76" xfId="872"/>
    <cellStyle name="Обычный 2 77" xfId="873"/>
    <cellStyle name="Обычный 2 78" xfId="874"/>
    <cellStyle name="Обычный 2 79" xfId="875"/>
    <cellStyle name="Обычный 2 8" xfId="876"/>
    <cellStyle name="Обычный 2 80" xfId="877"/>
    <cellStyle name="Обычный 2 81" xfId="878"/>
    <cellStyle name="Обычный 2 82" xfId="879"/>
    <cellStyle name="Обычный 2 83" xfId="880"/>
    <cellStyle name="Обычный 2 84" xfId="881"/>
    <cellStyle name="Обычный 2 85" xfId="882"/>
    <cellStyle name="Обычный 2 86" xfId="883"/>
    <cellStyle name="Обычный 2 87" xfId="884"/>
    <cellStyle name="Обычный 2 88" xfId="885"/>
    <cellStyle name="Обычный 2 89" xfId="886"/>
    <cellStyle name="Обычный 2 9" xfId="887"/>
    <cellStyle name="Обычный 2 90" xfId="888"/>
    <cellStyle name="Обычный 2 91" xfId="889"/>
    <cellStyle name="Обычный 2 92" xfId="890"/>
    <cellStyle name="Обычный 2 93" xfId="891"/>
    <cellStyle name="Обычный 2 94" xfId="892"/>
    <cellStyle name="Обычный 2 95" xfId="893"/>
    <cellStyle name="Обычный 2 96" xfId="894"/>
    <cellStyle name="Обычный 2 97" xfId="895"/>
    <cellStyle name="Обычный 2 98" xfId="896"/>
    <cellStyle name="Обычный 2 99" xfId="897"/>
    <cellStyle name="Обычный 256" xfId="898"/>
    <cellStyle name="Обычный 4" xfId="899"/>
    <cellStyle name="Обычный 5 10" xfId="900"/>
    <cellStyle name="Обычный 5 11" xfId="901"/>
    <cellStyle name="Обычный 5 12" xfId="902"/>
    <cellStyle name="Обычный 5 13" xfId="903"/>
    <cellStyle name="Обычный 5 14" xfId="904"/>
    <cellStyle name="Обычный 5 15" xfId="905"/>
    <cellStyle name="Обычный 5 16" xfId="906"/>
    <cellStyle name="Обычный 5 17" xfId="907"/>
    <cellStyle name="Обычный 5 18" xfId="908"/>
    <cellStyle name="Обычный 5 19" xfId="909"/>
    <cellStyle name="Обычный 5 2" xfId="910"/>
    <cellStyle name="Обычный 5 20" xfId="911"/>
    <cellStyle name="Обычный 5 21" xfId="912"/>
    <cellStyle name="Обычный 5 22" xfId="913"/>
    <cellStyle name="Обычный 5 23" xfId="914"/>
    <cellStyle name="Обычный 5 24" xfId="915"/>
    <cellStyle name="Обычный 5 25" xfId="916"/>
    <cellStyle name="Обычный 5 26" xfId="917"/>
    <cellStyle name="Обычный 5 27" xfId="918"/>
    <cellStyle name="Обычный 5 28" xfId="919"/>
    <cellStyle name="Обычный 5 29" xfId="920"/>
    <cellStyle name="Обычный 5 3" xfId="921"/>
    <cellStyle name="Обычный 5 30" xfId="922"/>
    <cellStyle name="Обычный 5 31" xfId="923"/>
    <cellStyle name="Обычный 5 32" xfId="924"/>
    <cellStyle name="Обычный 5 33" xfId="925"/>
    <cellStyle name="Обычный 5 34" xfId="926"/>
    <cellStyle name="Обычный 5 35" xfId="927"/>
    <cellStyle name="Обычный 5 36" xfId="928"/>
    <cellStyle name="Обычный 5 37" xfId="929"/>
    <cellStyle name="Обычный 5 38" xfId="930"/>
    <cellStyle name="Обычный 5 39" xfId="931"/>
    <cellStyle name="Обычный 5 4" xfId="932"/>
    <cellStyle name="Обычный 5 40" xfId="933"/>
    <cellStyle name="Обычный 5 41" xfId="934"/>
    <cellStyle name="Обычный 5 42" xfId="935"/>
    <cellStyle name="Обычный 5 5" xfId="936"/>
    <cellStyle name="Обычный 5 6" xfId="937"/>
    <cellStyle name="Обычный 5 7" xfId="938"/>
    <cellStyle name="Обычный 5 8" xfId="939"/>
    <cellStyle name="Обычный 5 9" xfId="940"/>
    <cellStyle name="Обычный 6 2" xfId="941"/>
    <cellStyle name="Плохой 2" xfId="942"/>
    <cellStyle name="Плохой 2 2" xfId="943"/>
    <cellStyle name="Плохой 3" xfId="944"/>
    <cellStyle name="Плохой 3 2" xfId="945"/>
    <cellStyle name="Плохой 4" xfId="946"/>
    <cellStyle name="Плохой 4 2" xfId="947"/>
    <cellStyle name="Плохой 5" xfId="948"/>
    <cellStyle name="Плохой 5 2" xfId="949"/>
    <cellStyle name="Плохой 6" xfId="950"/>
    <cellStyle name="Плохой 6 2" xfId="951"/>
    <cellStyle name="Плохой 7" xfId="952"/>
    <cellStyle name="Плохой 7 2" xfId="953"/>
    <cellStyle name="Плохой 8" xfId="954"/>
    <cellStyle name="Плохой 8 2" xfId="955"/>
    <cellStyle name="Пояснение 2" xfId="956"/>
    <cellStyle name="Пояснение 2 2" xfId="957"/>
    <cellStyle name="Пояснение 3" xfId="958"/>
    <cellStyle name="Пояснение 3 2" xfId="959"/>
    <cellStyle name="Пояснение 4" xfId="960"/>
    <cellStyle name="Пояснение 4 2" xfId="961"/>
    <cellStyle name="Пояснение 5" xfId="962"/>
    <cellStyle name="Пояснение 5 2" xfId="963"/>
    <cellStyle name="Пояснение 6" xfId="964"/>
    <cellStyle name="Пояснение 6 2" xfId="965"/>
    <cellStyle name="Пояснение 7" xfId="966"/>
    <cellStyle name="Пояснение 7 2" xfId="967"/>
    <cellStyle name="Пояснение 8" xfId="968"/>
    <cellStyle name="Пояснение 8 2" xfId="969"/>
    <cellStyle name="Примечание 2" xfId="970"/>
    <cellStyle name="Примечание 2 2" xfId="971"/>
    <cellStyle name="Примечание 3" xfId="972"/>
    <cellStyle name="Примечание 3 2" xfId="973"/>
    <cellStyle name="Примечание 4" xfId="974"/>
    <cellStyle name="Примечание 4 2" xfId="975"/>
    <cellStyle name="Примечание 5" xfId="976"/>
    <cellStyle name="Примечание 5 2" xfId="977"/>
    <cellStyle name="Примечание 6" xfId="978"/>
    <cellStyle name="Примечание 6 2" xfId="979"/>
    <cellStyle name="Примечание 7" xfId="980"/>
    <cellStyle name="Примечание 7 2" xfId="981"/>
    <cellStyle name="Примечание 8" xfId="982"/>
    <cellStyle name="Примечание 8 2" xfId="983"/>
    <cellStyle name="Связанная ячейка 2" xfId="984"/>
    <cellStyle name="Связанная ячейка 2 2" xfId="985"/>
    <cellStyle name="Связанная ячейка 3" xfId="986"/>
    <cellStyle name="Связанная ячейка 3 2" xfId="987"/>
    <cellStyle name="Связанная ячейка 4" xfId="988"/>
    <cellStyle name="Связанная ячейка 4 2" xfId="989"/>
    <cellStyle name="Связанная ячейка 5" xfId="990"/>
    <cellStyle name="Связанная ячейка 5 2" xfId="991"/>
    <cellStyle name="Связанная ячейка 6" xfId="992"/>
    <cellStyle name="Связанная ячейка 6 2" xfId="993"/>
    <cellStyle name="Связанная ячейка 7" xfId="994"/>
    <cellStyle name="Связанная ячейка 7 2" xfId="995"/>
    <cellStyle name="Связанная ячейка 8" xfId="996"/>
    <cellStyle name="Связанная ячейка 8 2" xfId="997"/>
    <cellStyle name="Текст предупреждения 2" xfId="998"/>
    <cellStyle name="Текст предупреждения 2 2" xfId="999"/>
    <cellStyle name="Текст предупреждения 3" xfId="1000"/>
    <cellStyle name="Текст предупреждения 3 2" xfId="1001"/>
    <cellStyle name="Текст предупреждения 4" xfId="1002"/>
    <cellStyle name="Текст предупреждения 4 2" xfId="1003"/>
    <cellStyle name="Текст предупреждения 5" xfId="1004"/>
    <cellStyle name="Текст предупреждения 5 2" xfId="1005"/>
    <cellStyle name="Текст предупреждения 6" xfId="1006"/>
    <cellStyle name="Текст предупреждения 6 2" xfId="1007"/>
    <cellStyle name="Текст предупреждения 7" xfId="1008"/>
    <cellStyle name="Текст предупреждения 7 2" xfId="1009"/>
    <cellStyle name="Текст предупреждения 8" xfId="1010"/>
    <cellStyle name="Текст предупреждения 8 2" xfId="1011"/>
    <cellStyle name="Финансовый 2" xfId="1012"/>
    <cellStyle name="Финансовый 8" xfId="1013"/>
    <cellStyle name="Финансовый 8 2" xfId="1014"/>
    <cellStyle name="Хороший 2" xfId="1015"/>
    <cellStyle name="Хороший 2 2" xfId="1016"/>
    <cellStyle name="Хороший 3" xfId="1017"/>
    <cellStyle name="Хороший 3 2" xfId="1018"/>
    <cellStyle name="Хороший 4" xfId="1019"/>
    <cellStyle name="Хороший 4 2" xfId="1020"/>
    <cellStyle name="Хороший 5" xfId="1021"/>
    <cellStyle name="Хороший 5 2" xfId="1022"/>
    <cellStyle name="Хороший 6" xfId="1023"/>
    <cellStyle name="Хороший 6 2" xfId="1024"/>
    <cellStyle name="Хороший 7" xfId="1025"/>
    <cellStyle name="Хороший 7 2" xfId="1026"/>
    <cellStyle name="Хороший 8" xfId="1027"/>
    <cellStyle name="Хороший 8 2" xfId="102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file:///C:\STEPANENKOVA_I\AppData\Local\ITS.Paragraph\DocumentsCache\041207\041207431.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20</xdr:row>
      <xdr:rowOff>0</xdr:rowOff>
    </xdr:from>
    <xdr:to>
      <xdr:col>7</xdr:col>
      <xdr:colOff>114300</xdr:colOff>
      <xdr:row>21</xdr:row>
      <xdr:rowOff>28575</xdr:rowOff>
    </xdr:to>
    <xdr:pic>
      <xdr:nvPicPr>
        <xdr:cNvPr id="92009" name="Picture 2" descr="C:\STEPANENKOVA_I\AppData\Local\ITS.Paragraph\DocumentsCache\041207\041207431.GIF"/>
        <xdr:cNvPicPr>
          <a:picLocks noChangeAspect="1" noChangeArrowheads="1"/>
        </xdr:cNvPicPr>
      </xdr:nvPicPr>
      <xdr:blipFill>
        <a:blip xmlns:r="http://schemas.openxmlformats.org/officeDocument/2006/relationships" r:embed="rId1" r:link="rId2"/>
        <a:srcRect/>
        <a:stretch>
          <a:fillRect/>
        </a:stretch>
      </xdr:blipFill>
      <xdr:spPr bwMode="auto">
        <a:xfrm>
          <a:off x="6610350" y="3267075"/>
          <a:ext cx="114300" cy="190500"/>
        </a:xfrm>
        <a:prstGeom prst="rect">
          <a:avLst/>
        </a:prstGeom>
        <a:noFill/>
        <a:ln w="9525">
          <a:noFill/>
          <a:miter lim="800000"/>
          <a:headEnd/>
          <a:tailEnd/>
        </a:ln>
      </xdr:spPr>
    </xdr:pic>
    <xdr:clientData/>
  </xdr:twoCellAnchor>
  <xdr:twoCellAnchor>
    <xdr:from>
      <xdr:col>11</xdr:col>
      <xdr:colOff>0</xdr:colOff>
      <xdr:row>21</xdr:row>
      <xdr:rowOff>0</xdr:rowOff>
    </xdr:from>
    <xdr:to>
      <xdr:col>11</xdr:col>
      <xdr:colOff>114300</xdr:colOff>
      <xdr:row>21</xdr:row>
      <xdr:rowOff>133350</xdr:rowOff>
    </xdr:to>
    <xdr:pic>
      <xdr:nvPicPr>
        <xdr:cNvPr id="92010" name="Picture 1" descr="C:\STEPANENKOVA_I\AppData\Local\ITS.Paragraph\DocumentsCache\041207\041207431.GIF"/>
        <xdr:cNvPicPr>
          <a:picLocks noChangeAspect="1" noChangeArrowheads="1"/>
        </xdr:cNvPicPr>
      </xdr:nvPicPr>
      <xdr:blipFill>
        <a:blip xmlns:r="http://schemas.openxmlformats.org/officeDocument/2006/relationships" r:embed="rId1" r:link="rId2"/>
        <a:srcRect/>
        <a:stretch>
          <a:fillRect/>
        </a:stretch>
      </xdr:blipFill>
      <xdr:spPr bwMode="auto">
        <a:xfrm>
          <a:off x="9048750" y="3429000"/>
          <a:ext cx="114300" cy="1333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senova_a/AppData/Local/Microsoft/Windows/Temporary%20Internet%20Files/Content.Outlook/HNKRKNBG/&#1053;&#1054;&#1042;&#1040;&#1071;%20&#1060;&#1054;&#1056;&#1052;&#1040;%20&#1054;&#1058;&#1063;&#1045;&#1058;&#1040;%20&#1057;%2001.01.2016/&#1092;&#1086;&#1088;&#1084;&#1072;%20&#1086;&#1090;&#1095;&#1077;&#1090;&#1072;%2001.01.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senova_a/AppData/Local/Microsoft/Windows/Temporary%20Internet%20Files/Content.Outlook/HNKRKNBG/&#1056;&#1072;&#1073;&#1086;&#1090;&#1072;/&#1054;&#1090;&#1095;&#1077;&#1090;&#1085;&#1086;&#1089;&#1090;&#1100;/2015/&#1072;&#1074;&#1075;&#1091;&#1089;&#1090;/&#1040;&#1074;&#1075;&#1091;&#1089;&#1090;_2015_-&#1048;&#1058;&#1054;&#104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ОСВ"/>
      <sheetName val="Баланс"/>
      <sheetName val="ОПУ"/>
      <sheetName val="2"/>
      <sheetName val="2-3"/>
      <sheetName val="4"/>
      <sheetName val="6"/>
      <sheetName val="8"/>
      <sheetName val="9"/>
      <sheetName val="11"/>
      <sheetName val="11-2"/>
      <sheetName val="13"/>
      <sheetName val="14"/>
      <sheetName val="15"/>
      <sheetName val="16"/>
      <sheetName val="17"/>
      <sheetName val="18"/>
      <sheetName val="19"/>
      <sheetName val="20"/>
      <sheetName val="22"/>
      <sheetName val="22-2"/>
      <sheetName val="23"/>
      <sheetName val="24"/>
      <sheetName val="25"/>
      <sheetName val="26"/>
      <sheetName val="28"/>
      <sheetName val="29"/>
      <sheetName val="30-1"/>
      <sheetName val="30-2"/>
      <sheetName val="31"/>
      <sheetName val="32"/>
      <sheetName val="33"/>
      <sheetName val="34-1нов"/>
      <sheetName val="34-2нов"/>
      <sheetName val="36"/>
      <sheetName val="37"/>
      <sheetName val="38нов"/>
      <sheetName val="40-год"/>
      <sheetName val="37-год нет"/>
      <sheetName val="27 нет"/>
      <sheetName val="прилож.1_с 23.05.2012"/>
      <sheetName val="расчет АКЛ"/>
      <sheetName val="фмп"/>
      <sheetName val="доп к пруд"/>
      <sheetName val="Лист2"/>
      <sheetName val="приложение 9"/>
      <sheetName val="коэф.убыт"/>
      <sheetName val="ф3"/>
      <sheetName val="ф4"/>
      <sheetName val="ф4-2"/>
      <sheetName val="проч расходы"/>
    </sheetNames>
    <sheetDataSet>
      <sheetData sheetId="0" refreshError="1"/>
      <sheetData sheetId="1">
        <row r="10">
          <cell r="A10" t="str">
            <v>АО  Страховая Компания "Казахмыс"</v>
          </cell>
        </row>
        <row r="11">
          <cell r="A11" t="str">
            <v>по состоянию на "01" октября  2015 года</v>
          </cell>
        </row>
        <row r="71">
          <cell r="C71">
            <v>650000</v>
          </cell>
          <cell r="D71">
            <v>650000</v>
          </cell>
        </row>
        <row r="76">
          <cell r="C76">
            <v>-257099</v>
          </cell>
          <cell r="D76">
            <v>-231994</v>
          </cell>
        </row>
        <row r="79">
          <cell r="C79">
            <v>-8128046</v>
          </cell>
        </row>
        <row r="87">
          <cell r="A87" t="str">
            <v>Первый руководитель (на период его отсутствия – лицо, его замещающее) Чегебаев Самат Садырбаевич ______________</v>
          </cell>
        </row>
        <row r="89">
          <cell r="A89" t="str">
            <v>Главный бухгалтер  (на период его отсутствия – лицо, его замещающее) Раштан Мария Раштанкызы____________</v>
          </cell>
        </row>
        <row r="93">
          <cell r="A93" t="str">
            <v>Телефон:      345 01 25</v>
          </cell>
        </row>
      </sheetData>
      <sheetData sheetId="2">
        <row r="97">
          <cell r="A97" t="str">
            <v>Первый руководитель (на период его отсутствия – лицо, его замещающее) Чегебаев Самат Садырбаевич ______________</v>
          </cell>
        </row>
      </sheetData>
      <sheetData sheetId="3"/>
      <sheetData sheetId="4" refreshError="1"/>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ow r="272">
          <cell r="A272" t="str">
            <v>Главный бухгалтер  (на период его отсутствия – лицо, его замещающее) Раштан Мария Раштанкызы____________</v>
          </cell>
        </row>
      </sheetData>
      <sheetData sheetId="42"/>
      <sheetData sheetId="43"/>
      <sheetData sheetId="44" refreshError="1"/>
      <sheetData sheetId="45" refreshError="1"/>
      <sheetData sheetId="46" refreshError="1"/>
      <sheetData sheetId="47"/>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ОСВ."/>
      <sheetName val="ОСВ оконч"/>
      <sheetName val="Баланс"/>
      <sheetName val="ОПУ"/>
      <sheetName val="1"/>
      <sheetName val="2"/>
      <sheetName val="2-3"/>
      <sheetName val="3"/>
      <sheetName val="4"/>
      <sheetName val="5"/>
      <sheetName val="6"/>
      <sheetName val="7-1"/>
      <sheetName val="7-2"/>
      <sheetName val="9"/>
      <sheetName val="10"/>
      <sheetName val="11"/>
      <sheetName val="12"/>
      <sheetName val="13"/>
      <sheetName val="14"/>
      <sheetName val="15"/>
      <sheetName val="16"/>
      <sheetName val="17"/>
      <sheetName val="18"/>
      <sheetName val="19"/>
      <sheetName val="20"/>
      <sheetName val="21"/>
      <sheetName val="22 "/>
      <sheetName val="23"/>
      <sheetName val="24"/>
      <sheetName val="25"/>
      <sheetName val="25-1"/>
      <sheetName val="25-2"/>
      <sheetName val="26"/>
      <sheetName val="26-1"/>
      <sheetName val="27"/>
      <sheetName val="28"/>
      <sheetName val="29"/>
      <sheetName val="30"/>
      <sheetName val="31"/>
      <sheetName val="33"/>
      <sheetName val="34"/>
      <sheetName val="35-год"/>
      <sheetName val="37-год"/>
      <sheetName val="прилож.1_с 23.05.2012"/>
      <sheetName val="расчет АКЛ"/>
      <sheetName val="фмп"/>
      <sheetName val="доп к пруд"/>
      <sheetName val="РНР и СР"/>
      <sheetName val="приложение 9"/>
      <sheetName val="коэф.убыт"/>
      <sheetName val="ф3"/>
      <sheetName val="ф4"/>
      <sheetName val="ф4-2"/>
      <sheetName val="проч расходы"/>
      <sheetName val="Лист1"/>
    </sheetNames>
    <sheetDataSet>
      <sheetData sheetId="0"/>
      <sheetData sheetId="1"/>
      <sheetData sheetId="2" refreshError="1">
        <row r="10">
          <cell r="A10" t="str">
            <v>АО  Страховая Компания "Казахмыс"</v>
          </cell>
        </row>
        <row r="89">
          <cell r="A89" t="str">
            <v>Главный бухгалтер  (на период его отсутствия – лицо, его замещающее) Раштан Мария Раштанқызы____________</v>
          </cell>
        </row>
        <row r="93">
          <cell r="A93" t="str">
            <v>Телефон:      345 01 25</v>
          </cell>
        </row>
        <row r="95">
          <cell r="A95" t="str">
            <v>Место для печати</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jl:32655705.0"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jl:1021136.60300" TargetMode="External"/><Relationship Id="rId13" Type="http://schemas.openxmlformats.org/officeDocument/2006/relationships/hyperlink" Target="jl:30353858.1" TargetMode="External"/><Relationship Id="rId18" Type="http://schemas.openxmlformats.org/officeDocument/2006/relationships/hyperlink" Target="jl:30353858.3600" TargetMode="External"/><Relationship Id="rId3" Type="http://schemas.openxmlformats.org/officeDocument/2006/relationships/hyperlink" Target="jl:1021136.320000" TargetMode="External"/><Relationship Id="rId21" Type="http://schemas.openxmlformats.org/officeDocument/2006/relationships/hyperlink" Target="jl:30353858.3600" TargetMode="External"/><Relationship Id="rId7" Type="http://schemas.openxmlformats.org/officeDocument/2006/relationships/hyperlink" Target="jl:1021136.60300" TargetMode="External"/><Relationship Id="rId12" Type="http://schemas.openxmlformats.org/officeDocument/2006/relationships/hyperlink" Target="jl:30353858.700" TargetMode="External"/><Relationship Id="rId17" Type="http://schemas.openxmlformats.org/officeDocument/2006/relationships/hyperlink" Target="jl:30194233.0" TargetMode="External"/><Relationship Id="rId2" Type="http://schemas.openxmlformats.org/officeDocument/2006/relationships/hyperlink" Target="jl:1021136.480000" TargetMode="External"/><Relationship Id="rId16" Type="http://schemas.openxmlformats.org/officeDocument/2006/relationships/hyperlink" Target="jl:30194233.0" TargetMode="External"/><Relationship Id="rId20" Type="http://schemas.openxmlformats.org/officeDocument/2006/relationships/hyperlink" Target="jl:30353858.3700" TargetMode="External"/><Relationship Id="rId1" Type="http://schemas.openxmlformats.org/officeDocument/2006/relationships/hyperlink" Target="jl:30353858.100" TargetMode="External"/><Relationship Id="rId6" Type="http://schemas.openxmlformats.org/officeDocument/2006/relationships/hyperlink" Target="jl:1021136.60300" TargetMode="External"/><Relationship Id="rId11" Type="http://schemas.openxmlformats.org/officeDocument/2006/relationships/hyperlink" Target="jl:1021136.60300" TargetMode="External"/><Relationship Id="rId5" Type="http://schemas.openxmlformats.org/officeDocument/2006/relationships/hyperlink" Target="jl:1021136.60300" TargetMode="External"/><Relationship Id="rId15" Type="http://schemas.openxmlformats.org/officeDocument/2006/relationships/hyperlink" Target="jl:30353858.3400" TargetMode="External"/><Relationship Id="rId10" Type="http://schemas.openxmlformats.org/officeDocument/2006/relationships/hyperlink" Target="jl:1021136.60300" TargetMode="External"/><Relationship Id="rId19" Type="http://schemas.openxmlformats.org/officeDocument/2006/relationships/hyperlink" Target="jl:30353858.3600" TargetMode="External"/><Relationship Id="rId4" Type="http://schemas.openxmlformats.org/officeDocument/2006/relationships/hyperlink" Target="jl:1021136.60300" TargetMode="External"/><Relationship Id="rId9" Type="http://schemas.openxmlformats.org/officeDocument/2006/relationships/hyperlink" Target="jl:1021136.60300" TargetMode="External"/><Relationship Id="rId14" Type="http://schemas.openxmlformats.org/officeDocument/2006/relationships/hyperlink" Target="jl:30353858.1" TargetMode="External"/><Relationship Id="rId22"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jl:39366641.2" TargetMode="External"/><Relationship Id="rId2" Type="http://schemas.openxmlformats.org/officeDocument/2006/relationships/hyperlink" Target="jl:1052939.0" TargetMode="External"/><Relationship Id="rId1" Type="http://schemas.openxmlformats.org/officeDocument/2006/relationships/hyperlink" Target="jl:31408637.0"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jl:1052939.0" TargetMode="External"/><Relationship Id="rId2" Type="http://schemas.openxmlformats.org/officeDocument/2006/relationships/hyperlink" Target="jl:31408637.0" TargetMode="External"/><Relationship Id="rId1" Type="http://schemas.openxmlformats.org/officeDocument/2006/relationships/hyperlink" Target="jl:39366641.2" TargetMode="External"/><Relationship Id="rId5" Type="http://schemas.openxmlformats.org/officeDocument/2006/relationships/drawing" Target="../drawings/drawing1.xml"/><Relationship Id="rId4"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filterMode="1">
    <pageSetUpPr fitToPage="1"/>
  </sheetPr>
  <dimension ref="A2:I54"/>
  <sheetViews>
    <sheetView view="pageBreakPreview" topLeftCell="A10" zoomScale="85" zoomScaleNormal="70" zoomScaleSheetLayoutView="85" workbookViewId="0">
      <pane ySplit="3" topLeftCell="A13" activePane="bottomLeft" state="frozen"/>
      <selection activeCell="A10" sqref="A10"/>
      <selection pane="bottomLeft" activeCell="C13" sqref="C13"/>
    </sheetView>
  </sheetViews>
  <sheetFormatPr defaultRowHeight="12.75"/>
  <cols>
    <col min="1" max="1" width="9.140625" style="20"/>
    <col min="2" max="2" width="51.28515625" style="22" customWidth="1"/>
    <col min="3" max="3" width="13.7109375" style="22" customWidth="1"/>
    <col min="4" max="4" width="15.85546875" style="22" bestFit="1" customWidth="1"/>
    <col min="5" max="5" width="38.5703125" style="22" customWidth="1"/>
    <col min="6" max="6" width="46.140625" style="22" customWidth="1"/>
    <col min="7" max="7" width="29.42578125" style="22" customWidth="1"/>
    <col min="8" max="8" width="13" style="31" customWidth="1"/>
    <col min="9" max="16384" width="9.140625" style="22"/>
  </cols>
  <sheetData>
    <row r="2" spans="1:9">
      <c r="B2" s="21" t="s">
        <v>88</v>
      </c>
    </row>
    <row r="3" spans="1:9">
      <c r="B3" s="23" t="s">
        <v>0</v>
      </c>
    </row>
    <row r="4" spans="1:9">
      <c r="B4" s="21" t="s">
        <v>1</v>
      </c>
    </row>
    <row r="5" spans="1:9">
      <c r="B5" s="21" t="s">
        <v>89</v>
      </c>
    </row>
    <row r="6" spans="1:9">
      <c r="B6" s="21" t="s">
        <v>3</v>
      </c>
    </row>
    <row r="7" spans="1:9">
      <c r="B7" s="24"/>
    </row>
    <row r="8" spans="1:9">
      <c r="B8" s="24"/>
    </row>
    <row r="9" spans="1:9">
      <c r="B9" s="25" t="s">
        <v>90</v>
      </c>
    </row>
    <row r="10" spans="1:9">
      <c r="B10" s="25" t="s">
        <v>91</v>
      </c>
    </row>
    <row r="12" spans="1:9" s="26" customFormat="1" ht="38.25">
      <c r="A12" s="30" t="s">
        <v>4</v>
      </c>
      <c r="B12" s="7" t="s">
        <v>86</v>
      </c>
      <c r="C12" s="7" t="s">
        <v>92</v>
      </c>
      <c r="D12" s="7" t="s">
        <v>93</v>
      </c>
      <c r="E12" s="7" t="s">
        <v>94</v>
      </c>
      <c r="F12" s="7" t="s">
        <v>95</v>
      </c>
      <c r="G12" s="7"/>
      <c r="H12" s="7" t="s">
        <v>348</v>
      </c>
      <c r="I12" s="7" t="s">
        <v>349</v>
      </c>
    </row>
    <row r="13" spans="1:9" s="117" customFormat="1" ht="25.5">
      <c r="A13" s="120">
        <v>1.1000000000000001</v>
      </c>
      <c r="B13" s="121" t="s">
        <v>96</v>
      </c>
      <c r="C13" s="115">
        <v>2</v>
      </c>
      <c r="D13" s="115" t="s">
        <v>97</v>
      </c>
      <c r="E13" s="115" t="s">
        <v>98</v>
      </c>
      <c r="F13" s="115" t="s">
        <v>99</v>
      </c>
      <c r="G13" s="115" t="s">
        <v>100</v>
      </c>
      <c r="H13" s="115"/>
      <c r="I13" s="116"/>
    </row>
    <row r="14" spans="1:9" s="26" customFormat="1" ht="25.5">
      <c r="A14" s="15">
        <v>1.2</v>
      </c>
      <c r="B14" s="7" t="s">
        <v>101</v>
      </c>
      <c r="C14" s="7">
        <v>3</v>
      </c>
      <c r="D14" s="7" t="s">
        <v>97</v>
      </c>
      <c r="E14" s="7" t="s">
        <v>102</v>
      </c>
      <c r="F14" s="7"/>
      <c r="G14" s="28"/>
      <c r="H14" s="28"/>
      <c r="I14" s="28"/>
    </row>
    <row r="15" spans="1:9" s="117" customFormat="1" ht="25.5">
      <c r="A15" s="120">
        <v>1.3</v>
      </c>
      <c r="B15" s="115" t="s">
        <v>103</v>
      </c>
      <c r="C15" s="115">
        <v>4</v>
      </c>
      <c r="D15" s="115" t="s">
        <v>97</v>
      </c>
      <c r="E15" s="115" t="s">
        <v>98</v>
      </c>
      <c r="F15" s="115" t="s">
        <v>99</v>
      </c>
      <c r="G15" s="115" t="s">
        <v>100</v>
      </c>
      <c r="H15" s="115"/>
      <c r="I15" s="116"/>
    </row>
    <row r="16" spans="1:9" s="26" customFormat="1" ht="25.5">
      <c r="A16" s="15">
        <v>1.4</v>
      </c>
      <c r="B16" s="7" t="s">
        <v>104</v>
      </c>
      <c r="C16" s="7">
        <v>5</v>
      </c>
      <c r="D16" s="7" t="s">
        <v>97</v>
      </c>
      <c r="E16" s="7" t="s">
        <v>102</v>
      </c>
      <c r="F16" s="7"/>
      <c r="G16" s="28"/>
      <c r="H16" s="28"/>
      <c r="I16" s="28"/>
    </row>
    <row r="17" spans="1:9" s="101" customFormat="1" ht="25.5">
      <c r="A17" s="98">
        <v>1.5</v>
      </c>
      <c r="B17" s="99" t="s">
        <v>105</v>
      </c>
      <c r="C17" s="99">
        <v>6</v>
      </c>
      <c r="D17" s="99" t="s">
        <v>97</v>
      </c>
      <c r="E17" s="99" t="s">
        <v>98</v>
      </c>
      <c r="F17" s="99" t="s">
        <v>99</v>
      </c>
      <c r="G17" s="99" t="s">
        <v>100</v>
      </c>
      <c r="H17" s="99"/>
      <c r="I17" s="100"/>
    </row>
    <row r="18" spans="1:9" s="26" customFormat="1" ht="25.5">
      <c r="A18" s="15">
        <v>1.6</v>
      </c>
      <c r="B18" s="7" t="s">
        <v>106</v>
      </c>
      <c r="C18" s="7">
        <v>7</v>
      </c>
      <c r="D18" s="7" t="s">
        <v>97</v>
      </c>
      <c r="E18" s="7" t="s">
        <v>102</v>
      </c>
      <c r="F18" s="7"/>
      <c r="G18" s="28"/>
      <c r="H18" s="28"/>
      <c r="I18" s="28"/>
    </row>
    <row r="19" spans="1:9" s="101" customFormat="1" ht="38.25">
      <c r="A19" s="98">
        <v>1.7</v>
      </c>
      <c r="B19" s="99" t="s">
        <v>107</v>
      </c>
      <c r="C19" s="99">
        <v>8</v>
      </c>
      <c r="D19" s="99" t="s">
        <v>97</v>
      </c>
      <c r="E19" s="99" t="s">
        <v>98</v>
      </c>
      <c r="F19" s="99" t="s">
        <v>99</v>
      </c>
      <c r="G19" s="99" t="s">
        <v>100</v>
      </c>
      <c r="H19" s="99"/>
      <c r="I19" s="100"/>
    </row>
    <row r="20" spans="1:9" s="101" customFormat="1" ht="25.5">
      <c r="A20" s="102">
        <v>1.8</v>
      </c>
      <c r="B20" s="99" t="s">
        <v>108</v>
      </c>
      <c r="C20" s="99">
        <v>9</v>
      </c>
      <c r="D20" s="99" t="s">
        <v>97</v>
      </c>
      <c r="E20" s="99" t="s">
        <v>98</v>
      </c>
      <c r="F20" s="99" t="s">
        <v>99</v>
      </c>
      <c r="G20" s="99" t="s">
        <v>100</v>
      </c>
      <c r="H20" s="99"/>
      <c r="I20" s="100"/>
    </row>
    <row r="21" spans="1:9" s="26" customFormat="1" ht="25.5">
      <c r="A21" s="27">
        <v>1.9</v>
      </c>
      <c r="B21" s="7" t="s">
        <v>109</v>
      </c>
      <c r="C21" s="7">
        <v>10</v>
      </c>
      <c r="D21" s="7" t="s">
        <v>97</v>
      </c>
      <c r="E21" s="7" t="s">
        <v>102</v>
      </c>
      <c r="F21" s="7"/>
      <c r="G21" s="28"/>
      <c r="H21" s="28"/>
      <c r="I21" s="28"/>
    </row>
    <row r="22" spans="1:9" s="101" customFormat="1" ht="38.25">
      <c r="A22" s="102" t="s">
        <v>110</v>
      </c>
      <c r="B22" s="99" t="s">
        <v>111</v>
      </c>
      <c r="C22" s="99">
        <v>11</v>
      </c>
      <c r="D22" s="99" t="s">
        <v>97</v>
      </c>
      <c r="E22" s="99" t="s">
        <v>112</v>
      </c>
      <c r="F22" s="99" t="s">
        <v>99</v>
      </c>
      <c r="G22" s="99" t="s">
        <v>100</v>
      </c>
      <c r="H22" s="99" t="s">
        <v>350</v>
      </c>
      <c r="I22" s="100"/>
    </row>
    <row r="23" spans="1:9" s="26" customFormat="1" ht="38.25">
      <c r="A23" s="15" t="s">
        <v>113</v>
      </c>
      <c r="B23" s="7" t="s">
        <v>114</v>
      </c>
      <c r="C23" s="7">
        <v>12</v>
      </c>
      <c r="D23" s="7" t="s">
        <v>97</v>
      </c>
      <c r="E23" s="7" t="s">
        <v>115</v>
      </c>
      <c r="F23" s="7"/>
      <c r="G23" s="28"/>
      <c r="H23" s="28"/>
      <c r="I23" s="28"/>
    </row>
    <row r="24" spans="1:9" s="101" customFormat="1" ht="25.5">
      <c r="A24" s="102" t="s">
        <v>116</v>
      </c>
      <c r="B24" s="99" t="s">
        <v>117</v>
      </c>
      <c r="C24" s="99">
        <v>13</v>
      </c>
      <c r="D24" s="99" t="s">
        <v>97</v>
      </c>
      <c r="E24" s="99" t="s">
        <v>98</v>
      </c>
      <c r="F24" s="99" t="s">
        <v>99</v>
      </c>
      <c r="G24" s="99" t="s">
        <v>100</v>
      </c>
      <c r="H24" s="99"/>
      <c r="I24" s="100"/>
    </row>
    <row r="25" spans="1:9" s="101" customFormat="1" ht="25.5">
      <c r="A25" s="102" t="s">
        <v>118</v>
      </c>
      <c r="B25" s="99" t="s">
        <v>119</v>
      </c>
      <c r="C25" s="99">
        <v>14</v>
      </c>
      <c r="D25" s="99" t="s">
        <v>97</v>
      </c>
      <c r="E25" s="99" t="s">
        <v>98</v>
      </c>
      <c r="F25" s="99" t="s">
        <v>99</v>
      </c>
      <c r="G25" s="99" t="s">
        <v>100</v>
      </c>
      <c r="H25" s="99" t="s">
        <v>351</v>
      </c>
      <c r="I25" s="100"/>
    </row>
    <row r="26" spans="1:9" s="101" customFormat="1" ht="25.5">
      <c r="A26" s="102" t="s">
        <v>120</v>
      </c>
      <c r="B26" s="99" t="s">
        <v>121</v>
      </c>
      <c r="C26" s="99">
        <v>15</v>
      </c>
      <c r="D26" s="99" t="s">
        <v>97</v>
      </c>
      <c r="E26" s="99" t="s">
        <v>98</v>
      </c>
      <c r="F26" s="99" t="s">
        <v>99</v>
      </c>
      <c r="G26" s="99" t="s">
        <v>100</v>
      </c>
      <c r="H26" s="99" t="s">
        <v>356</v>
      </c>
      <c r="I26" s="100"/>
    </row>
    <row r="27" spans="1:9" s="101" customFormat="1" ht="25.5">
      <c r="A27" s="102" t="s">
        <v>122</v>
      </c>
      <c r="B27" s="99" t="s">
        <v>123</v>
      </c>
      <c r="C27" s="99">
        <v>16</v>
      </c>
      <c r="D27" s="99" t="s">
        <v>97</v>
      </c>
      <c r="E27" s="99" t="s">
        <v>98</v>
      </c>
      <c r="F27" s="99" t="s">
        <v>99</v>
      </c>
      <c r="G27" s="99" t="s">
        <v>100</v>
      </c>
      <c r="H27" s="99"/>
      <c r="I27" s="100"/>
    </row>
    <row r="28" spans="1:9" s="101" customFormat="1" ht="25.5">
      <c r="A28" s="102" t="s">
        <v>124</v>
      </c>
      <c r="B28" s="99" t="s">
        <v>125</v>
      </c>
      <c r="C28" s="99">
        <v>17</v>
      </c>
      <c r="D28" s="99" t="s">
        <v>97</v>
      </c>
      <c r="E28" s="99" t="s">
        <v>98</v>
      </c>
      <c r="F28" s="99" t="s">
        <v>99</v>
      </c>
      <c r="G28" s="99" t="s">
        <v>100</v>
      </c>
      <c r="H28" s="99"/>
      <c r="I28" s="100"/>
    </row>
    <row r="29" spans="1:9" s="101" customFormat="1" ht="25.5">
      <c r="A29" s="102" t="s">
        <v>126</v>
      </c>
      <c r="B29" s="99" t="s">
        <v>127</v>
      </c>
      <c r="C29" s="99">
        <v>18</v>
      </c>
      <c r="D29" s="99" t="s">
        <v>97</v>
      </c>
      <c r="E29" s="99" t="s">
        <v>98</v>
      </c>
      <c r="F29" s="99" t="s">
        <v>99</v>
      </c>
      <c r="G29" s="99" t="s">
        <v>100</v>
      </c>
      <c r="H29" s="99" t="s">
        <v>351</v>
      </c>
      <c r="I29" s="100"/>
    </row>
    <row r="30" spans="1:9" s="101" customFormat="1" ht="25.5">
      <c r="A30" s="102" t="s">
        <v>128</v>
      </c>
      <c r="B30" s="99" t="s">
        <v>129</v>
      </c>
      <c r="C30" s="99">
        <v>19</v>
      </c>
      <c r="D30" s="99" t="s">
        <v>97</v>
      </c>
      <c r="E30" s="99" t="s">
        <v>98</v>
      </c>
      <c r="F30" s="99" t="s">
        <v>99</v>
      </c>
      <c r="G30" s="99" t="s">
        <v>100</v>
      </c>
      <c r="H30" s="99" t="s">
        <v>353</v>
      </c>
      <c r="I30" s="100"/>
    </row>
    <row r="31" spans="1:9" s="101" customFormat="1" ht="25.5">
      <c r="A31" s="102" t="s">
        <v>130</v>
      </c>
      <c r="B31" s="99" t="s">
        <v>131</v>
      </c>
      <c r="C31" s="99">
        <v>20</v>
      </c>
      <c r="D31" s="99" t="s">
        <v>97</v>
      </c>
      <c r="E31" s="99" t="s">
        <v>98</v>
      </c>
      <c r="F31" s="99" t="s">
        <v>99</v>
      </c>
      <c r="G31" s="99" t="s">
        <v>100</v>
      </c>
      <c r="H31" s="99" t="s">
        <v>351</v>
      </c>
      <c r="I31" s="100"/>
    </row>
    <row r="32" spans="1:9" s="26" customFormat="1" ht="25.5">
      <c r="A32" s="15" t="s">
        <v>132</v>
      </c>
      <c r="B32" s="7" t="s">
        <v>133</v>
      </c>
      <c r="C32" s="7">
        <v>21</v>
      </c>
      <c r="D32" s="7" t="s">
        <v>97</v>
      </c>
      <c r="E32" s="7" t="s">
        <v>102</v>
      </c>
      <c r="F32" s="7"/>
      <c r="G32" s="28"/>
      <c r="H32" s="28"/>
      <c r="I32" s="28"/>
    </row>
    <row r="33" spans="1:9" s="101" customFormat="1" ht="25.5">
      <c r="A33" s="102" t="s">
        <v>134</v>
      </c>
      <c r="B33" s="99" t="s">
        <v>135</v>
      </c>
      <c r="C33" s="99">
        <v>22</v>
      </c>
      <c r="D33" s="99" t="s">
        <v>97</v>
      </c>
      <c r="E33" s="99" t="s">
        <v>98</v>
      </c>
      <c r="F33" s="99" t="s">
        <v>136</v>
      </c>
      <c r="G33" s="99" t="s">
        <v>100</v>
      </c>
      <c r="H33" s="99" t="s">
        <v>351</v>
      </c>
      <c r="I33" s="100"/>
    </row>
    <row r="34" spans="1:9" s="105" customFormat="1" ht="25.5" hidden="1">
      <c r="A34" s="103" t="s">
        <v>137</v>
      </c>
      <c r="B34" s="29" t="s">
        <v>138</v>
      </c>
      <c r="C34" s="29">
        <v>23</v>
      </c>
      <c r="D34" s="29" t="s">
        <v>139</v>
      </c>
      <c r="E34" s="29" t="s">
        <v>98</v>
      </c>
      <c r="F34" s="29" t="s">
        <v>136</v>
      </c>
      <c r="G34" s="29" t="s">
        <v>100</v>
      </c>
      <c r="H34" s="29"/>
      <c r="I34" s="104"/>
    </row>
    <row r="35" spans="1:9" s="105" customFormat="1" ht="25.5" hidden="1">
      <c r="A35" s="103" t="s">
        <v>140</v>
      </c>
      <c r="B35" s="29" t="s">
        <v>141</v>
      </c>
      <c r="C35" s="29">
        <v>24</v>
      </c>
      <c r="D35" s="29" t="s">
        <v>139</v>
      </c>
      <c r="E35" s="29" t="s">
        <v>98</v>
      </c>
      <c r="F35" s="29" t="s">
        <v>99</v>
      </c>
      <c r="G35" s="29" t="s">
        <v>100</v>
      </c>
      <c r="H35" s="29"/>
      <c r="I35" s="104"/>
    </row>
    <row r="36" spans="1:9" s="105" customFormat="1" ht="25.5" hidden="1">
      <c r="A36" s="103" t="s">
        <v>142</v>
      </c>
      <c r="B36" s="29" t="s">
        <v>143</v>
      </c>
      <c r="C36" s="29">
        <v>25</v>
      </c>
      <c r="D36" s="29" t="s">
        <v>139</v>
      </c>
      <c r="E36" s="29" t="s">
        <v>98</v>
      </c>
      <c r="F36" s="29" t="s">
        <v>99</v>
      </c>
      <c r="G36" s="29" t="s">
        <v>100</v>
      </c>
      <c r="H36" s="29"/>
      <c r="I36" s="104"/>
    </row>
    <row r="37" spans="1:9" s="105" customFormat="1" ht="25.5" hidden="1">
      <c r="A37" s="103" t="s">
        <v>144</v>
      </c>
      <c r="B37" s="29" t="s">
        <v>145</v>
      </c>
      <c r="C37" s="29">
        <v>26</v>
      </c>
      <c r="D37" s="29" t="s">
        <v>139</v>
      </c>
      <c r="E37" s="29" t="s">
        <v>98</v>
      </c>
      <c r="F37" s="29" t="s">
        <v>99</v>
      </c>
      <c r="G37" s="29" t="s">
        <v>100</v>
      </c>
      <c r="H37" s="29"/>
      <c r="I37" s="104"/>
    </row>
    <row r="38" spans="1:9" s="26" customFormat="1" ht="25.5" hidden="1">
      <c r="A38" s="15" t="s">
        <v>146</v>
      </c>
      <c r="B38" s="7" t="s">
        <v>147</v>
      </c>
      <c r="C38" s="7">
        <v>27</v>
      </c>
      <c r="D38" s="7" t="s">
        <v>139</v>
      </c>
      <c r="E38" s="7" t="s">
        <v>102</v>
      </c>
      <c r="F38" s="7"/>
      <c r="G38" s="28"/>
      <c r="H38" s="28"/>
      <c r="I38" s="28"/>
    </row>
    <row r="39" spans="1:9" s="105" customFormat="1" ht="25.5" hidden="1">
      <c r="A39" s="103" t="s">
        <v>148</v>
      </c>
      <c r="B39" s="29" t="s">
        <v>149</v>
      </c>
      <c r="C39" s="29">
        <v>28</v>
      </c>
      <c r="D39" s="29" t="s">
        <v>139</v>
      </c>
      <c r="E39" s="29" t="s">
        <v>98</v>
      </c>
      <c r="F39" s="29" t="s">
        <v>99</v>
      </c>
      <c r="G39" s="29" t="s">
        <v>100</v>
      </c>
      <c r="H39" s="29"/>
      <c r="I39" s="104"/>
    </row>
    <row r="40" spans="1:9" s="105" customFormat="1" ht="38.25" hidden="1">
      <c r="A40" s="103" t="s">
        <v>150</v>
      </c>
      <c r="B40" s="29" t="s">
        <v>151</v>
      </c>
      <c r="C40" s="29">
        <v>29</v>
      </c>
      <c r="D40" s="29" t="s">
        <v>139</v>
      </c>
      <c r="E40" s="29" t="s">
        <v>98</v>
      </c>
      <c r="F40" s="29" t="s">
        <v>99</v>
      </c>
      <c r="G40" s="29" t="s">
        <v>100</v>
      </c>
      <c r="H40" s="29" t="s">
        <v>353</v>
      </c>
      <c r="I40" s="104"/>
    </row>
    <row r="41" spans="1:9" s="105" customFormat="1" ht="25.5" hidden="1">
      <c r="A41" s="103" t="s">
        <v>152</v>
      </c>
      <c r="B41" s="29" t="s">
        <v>153</v>
      </c>
      <c r="C41" s="29">
        <v>30</v>
      </c>
      <c r="D41" s="29" t="s">
        <v>139</v>
      </c>
      <c r="E41" s="29" t="s">
        <v>98</v>
      </c>
      <c r="F41" s="29" t="s">
        <v>99</v>
      </c>
      <c r="G41" s="29" t="s">
        <v>100</v>
      </c>
      <c r="H41" s="29" t="s">
        <v>354</v>
      </c>
      <c r="I41" s="104"/>
    </row>
    <row r="42" spans="1:9" s="105" customFormat="1" ht="25.5" hidden="1">
      <c r="A42" s="103" t="s">
        <v>154</v>
      </c>
      <c r="B42" s="29" t="s">
        <v>155</v>
      </c>
      <c r="C42" s="29">
        <v>31</v>
      </c>
      <c r="D42" s="29" t="s">
        <v>139</v>
      </c>
      <c r="E42" s="29" t="s">
        <v>98</v>
      </c>
      <c r="F42" s="29" t="s">
        <v>99</v>
      </c>
      <c r="G42" s="29" t="s">
        <v>100</v>
      </c>
      <c r="H42" s="29"/>
      <c r="I42" s="104"/>
    </row>
    <row r="43" spans="1:9" s="105" customFormat="1" ht="25.5" hidden="1">
      <c r="A43" s="103" t="s">
        <v>156</v>
      </c>
      <c r="B43" s="29" t="s">
        <v>157</v>
      </c>
      <c r="C43" s="29">
        <v>32</v>
      </c>
      <c r="D43" s="29" t="s">
        <v>139</v>
      </c>
      <c r="E43" s="29" t="s">
        <v>98</v>
      </c>
      <c r="F43" s="29" t="s">
        <v>99</v>
      </c>
      <c r="G43" s="29" t="s">
        <v>100</v>
      </c>
      <c r="H43" s="29"/>
      <c r="I43" s="104"/>
    </row>
    <row r="44" spans="1:9" s="105" customFormat="1" ht="25.5" hidden="1">
      <c r="A44" s="103" t="s">
        <v>158</v>
      </c>
      <c r="B44" s="29" t="s">
        <v>159</v>
      </c>
      <c r="C44" s="29">
        <v>33</v>
      </c>
      <c r="D44" s="29" t="s">
        <v>139</v>
      </c>
      <c r="E44" s="29" t="s">
        <v>98</v>
      </c>
      <c r="F44" s="29" t="s">
        <v>99</v>
      </c>
      <c r="G44" s="29" t="s">
        <v>100</v>
      </c>
      <c r="H44" s="29" t="s">
        <v>354</v>
      </c>
      <c r="I44" s="104"/>
    </row>
    <row r="45" spans="1:9" s="105" customFormat="1" ht="25.5" hidden="1">
      <c r="A45" s="103" t="s">
        <v>160</v>
      </c>
      <c r="B45" s="29" t="s">
        <v>161</v>
      </c>
      <c r="C45" s="29">
        <v>34</v>
      </c>
      <c r="D45" s="29" t="s">
        <v>139</v>
      </c>
      <c r="E45" s="29" t="s">
        <v>98</v>
      </c>
      <c r="F45" s="29" t="s">
        <v>162</v>
      </c>
      <c r="G45" s="29" t="s">
        <v>100</v>
      </c>
      <c r="H45" s="29"/>
      <c r="I45" s="104"/>
    </row>
    <row r="46" spans="1:9" s="26" customFormat="1" ht="38.25" hidden="1">
      <c r="A46" s="15" t="s">
        <v>163</v>
      </c>
      <c r="B46" s="7" t="s">
        <v>164</v>
      </c>
      <c r="C46" s="7">
        <v>35</v>
      </c>
      <c r="D46" s="7" t="s">
        <v>139</v>
      </c>
      <c r="E46" s="7" t="s">
        <v>102</v>
      </c>
      <c r="F46" s="7"/>
      <c r="G46" s="28"/>
      <c r="H46" s="28"/>
      <c r="I46" s="28"/>
    </row>
    <row r="47" spans="1:9" s="105" customFormat="1" ht="38.25" hidden="1">
      <c r="A47" s="103" t="s">
        <v>165</v>
      </c>
      <c r="B47" s="29" t="s">
        <v>166</v>
      </c>
      <c r="C47" s="29">
        <v>36</v>
      </c>
      <c r="D47" s="29" t="s">
        <v>139</v>
      </c>
      <c r="E47" s="29" t="s">
        <v>98</v>
      </c>
      <c r="F47" s="29" t="s">
        <v>99</v>
      </c>
      <c r="G47" s="29" t="s">
        <v>100</v>
      </c>
      <c r="H47" s="29" t="s">
        <v>354</v>
      </c>
      <c r="I47" s="104"/>
    </row>
    <row r="48" spans="1:9" s="105" customFormat="1" ht="38.25" hidden="1">
      <c r="A48" s="103" t="s">
        <v>167</v>
      </c>
      <c r="B48" s="29" t="s">
        <v>168</v>
      </c>
      <c r="C48" s="29">
        <v>37</v>
      </c>
      <c r="D48" s="29" t="s">
        <v>139</v>
      </c>
      <c r="E48" s="29" t="s">
        <v>98</v>
      </c>
      <c r="F48" s="29" t="s">
        <v>99</v>
      </c>
      <c r="G48" s="29" t="s">
        <v>100</v>
      </c>
      <c r="H48" s="29" t="s">
        <v>354</v>
      </c>
      <c r="I48" s="104"/>
    </row>
    <row r="49" spans="1:9" s="117" customFormat="1" ht="25.5" hidden="1">
      <c r="A49" s="114" t="s">
        <v>169</v>
      </c>
      <c r="B49" s="115" t="s">
        <v>170</v>
      </c>
      <c r="C49" s="115">
        <v>38</v>
      </c>
      <c r="D49" s="115" t="s">
        <v>139</v>
      </c>
      <c r="E49" s="115" t="s">
        <v>98</v>
      </c>
      <c r="F49" s="115" t="s">
        <v>99</v>
      </c>
      <c r="G49" s="115" t="s">
        <v>100</v>
      </c>
      <c r="H49" s="115" t="s">
        <v>352</v>
      </c>
      <c r="I49" s="116"/>
    </row>
    <row r="50" spans="1:9" s="117" customFormat="1" ht="25.5" hidden="1">
      <c r="A50" s="114" t="s">
        <v>171</v>
      </c>
      <c r="B50" s="115" t="s">
        <v>172</v>
      </c>
      <c r="C50" s="115">
        <v>40</v>
      </c>
      <c r="D50" s="115" t="s">
        <v>173</v>
      </c>
      <c r="E50" s="115" t="s">
        <v>98</v>
      </c>
      <c r="F50" s="115" t="s">
        <v>99</v>
      </c>
      <c r="G50" s="115" t="s">
        <v>100</v>
      </c>
      <c r="H50" s="115" t="s">
        <v>353</v>
      </c>
      <c r="I50" s="116"/>
    </row>
    <row r="51" spans="1:9" s="26" customFormat="1" ht="51" hidden="1">
      <c r="A51" s="15" t="s">
        <v>174</v>
      </c>
      <c r="B51" s="7" t="s">
        <v>175</v>
      </c>
      <c r="C51" s="7">
        <v>41</v>
      </c>
      <c r="D51" s="7" t="s">
        <v>173</v>
      </c>
      <c r="E51" s="7" t="s">
        <v>115</v>
      </c>
      <c r="F51" s="7"/>
      <c r="G51" s="7"/>
      <c r="H51" s="28"/>
      <c r="I51" s="28"/>
    </row>
    <row r="52" spans="1:9" s="119" customFormat="1" ht="25.5" hidden="1">
      <c r="A52" s="114">
        <v>2</v>
      </c>
      <c r="B52" s="115" t="s">
        <v>176</v>
      </c>
      <c r="C52" s="115">
        <v>39</v>
      </c>
      <c r="D52" s="115" t="s">
        <v>139</v>
      </c>
      <c r="E52" s="115" t="s">
        <v>177</v>
      </c>
      <c r="F52" s="115"/>
      <c r="G52" s="115"/>
      <c r="H52" s="118"/>
      <c r="I52" s="118"/>
    </row>
    <row r="53" spans="1:9">
      <c r="B53" s="96" t="s">
        <v>784</v>
      </c>
    </row>
    <row r="54" spans="1:9">
      <c r="B54" s="96" t="s">
        <v>785</v>
      </c>
    </row>
  </sheetData>
  <autoFilter ref="A12:I54">
    <filterColumn colId="3">
      <filters>
        <filter val="ежемесячная"/>
      </filters>
    </filterColumn>
  </autoFilter>
  <hyperlinks>
    <hyperlink ref="B3" r:id="rId1" display="jl:32655705.0 "/>
  </hyperlinks>
  <pageMargins left="0.25" right="0.25" top="0.75" bottom="0.75" header="0.3" footer="0.3"/>
  <pageSetup paperSize="9" scale="43" fitToHeight="0" orientation="portrait" r:id="rId2"/>
</worksheet>
</file>

<file path=xl/worksheets/sheet10.xml><?xml version="1.0" encoding="utf-8"?>
<worksheet xmlns="http://schemas.openxmlformats.org/spreadsheetml/2006/main" xmlns:r="http://schemas.openxmlformats.org/officeDocument/2006/relationships">
  <dimension ref="A1:C177"/>
  <sheetViews>
    <sheetView topLeftCell="A3" workbookViewId="0">
      <selection activeCell="B160" sqref="B160"/>
    </sheetView>
  </sheetViews>
  <sheetFormatPr defaultColWidth="81.140625" defaultRowHeight="12.75"/>
  <cols>
    <col min="1" max="1" width="7.42578125" style="139" customWidth="1"/>
    <col min="2" max="2" width="81.140625" style="139" customWidth="1"/>
    <col min="3" max="3" width="16.85546875" style="139" customWidth="1"/>
    <col min="4" max="16384" width="81.140625" style="139"/>
  </cols>
  <sheetData>
    <row r="1" spans="1:3">
      <c r="C1" s="173" t="s">
        <v>554</v>
      </c>
    </row>
    <row r="2" spans="1:3">
      <c r="C2" s="144" t="s">
        <v>555</v>
      </c>
    </row>
    <row r="3" spans="1:3" s="142" customFormat="1">
      <c r="A3" s="139"/>
      <c r="B3" s="139"/>
      <c r="C3" s="173" t="s">
        <v>556</v>
      </c>
    </row>
    <row r="4" spans="1:3" s="142" customFormat="1">
      <c r="A4" s="139"/>
      <c r="B4" s="139"/>
      <c r="C4" s="173" t="s">
        <v>557</v>
      </c>
    </row>
    <row r="5" spans="1:3" s="142" customFormat="1">
      <c r="A5" s="139"/>
      <c r="B5" s="139"/>
      <c r="C5" s="173" t="s">
        <v>558</v>
      </c>
    </row>
    <row r="6" spans="1:3" s="142" customFormat="1">
      <c r="A6" s="139"/>
      <c r="B6" s="139"/>
      <c r="C6" s="173" t="s">
        <v>559</v>
      </c>
    </row>
    <row r="7" spans="1:3" s="142" customFormat="1">
      <c r="A7" s="139"/>
      <c r="B7" s="139"/>
      <c r="C7" s="139"/>
    </row>
    <row r="8" spans="1:3" s="142" customFormat="1">
      <c r="A8" s="139"/>
      <c r="B8" s="139"/>
      <c r="C8" s="139"/>
    </row>
    <row r="9" spans="1:3" s="142" customFormat="1">
      <c r="A9" s="174"/>
      <c r="B9" s="139"/>
      <c r="C9" s="139"/>
    </row>
    <row r="10" spans="1:3">
      <c r="B10" s="174" t="s">
        <v>560</v>
      </c>
    </row>
    <row r="11" spans="1:3">
      <c r="B11" s="174" t="s">
        <v>561</v>
      </c>
    </row>
    <row r="12" spans="1:3">
      <c r="B12" s="174" t="str">
        <f>форма_1!A7</f>
        <v>по состоянию на 01 июля 2017 года</v>
      </c>
    </row>
    <row r="13" spans="1:3">
      <c r="B13" s="174" t="s">
        <v>562</v>
      </c>
    </row>
    <row r="14" spans="1:3">
      <c r="B14" s="174" t="s">
        <v>527</v>
      </c>
    </row>
    <row r="15" spans="1:3">
      <c r="A15" s="174"/>
    </row>
    <row r="16" spans="1:3" ht="13.5" thickBot="1">
      <c r="C16" s="173" t="s">
        <v>5</v>
      </c>
    </row>
    <row r="17" spans="1:3" ht="39" thickBot="1">
      <c r="A17" s="145" t="s">
        <v>563</v>
      </c>
      <c r="B17" s="146" t="s">
        <v>227</v>
      </c>
      <c r="C17" s="146" t="s">
        <v>544</v>
      </c>
    </row>
    <row r="18" spans="1:3" ht="13.5" thickBot="1">
      <c r="A18" s="147">
        <v>1</v>
      </c>
      <c r="B18" s="148">
        <v>2</v>
      </c>
      <c r="C18" s="148">
        <v>3</v>
      </c>
    </row>
    <row r="19" spans="1:3" ht="39" thickBot="1">
      <c r="A19" s="175">
        <v>8001</v>
      </c>
      <c r="B19" s="149" t="s">
        <v>564</v>
      </c>
      <c r="C19" s="150">
        <f>форма_1!C38</f>
        <v>27733</v>
      </c>
    </row>
    <row r="20" spans="1:3" ht="13.5" thickBot="1">
      <c r="A20" s="175">
        <v>8002</v>
      </c>
      <c r="B20" s="149" t="s">
        <v>565</v>
      </c>
      <c r="C20" s="150"/>
    </row>
    <row r="21" spans="1:3" ht="13.5" thickBot="1">
      <c r="A21" s="175">
        <v>8003</v>
      </c>
      <c r="B21" s="149" t="s">
        <v>566</v>
      </c>
      <c r="C21" s="150"/>
    </row>
    <row r="22" spans="1:3" ht="90" thickBot="1">
      <c r="A22" s="175">
        <v>8004</v>
      </c>
      <c r="B22" s="149" t="s">
        <v>567</v>
      </c>
      <c r="C22" s="150" t="e">
        <f>#REF!</f>
        <v>#REF!</v>
      </c>
    </row>
    <row r="23" spans="1:3" ht="26.25" thickBot="1">
      <c r="A23" s="175">
        <v>8005</v>
      </c>
      <c r="B23" s="151" t="s">
        <v>805</v>
      </c>
      <c r="C23" s="152"/>
    </row>
    <row r="24" spans="1:3" ht="64.5" thickBot="1">
      <c r="A24" s="175">
        <v>8006</v>
      </c>
      <c r="B24" s="149" t="s">
        <v>568</v>
      </c>
      <c r="C24" s="150"/>
    </row>
    <row r="25" spans="1:3" ht="39" thickBot="1">
      <c r="A25" s="153">
        <v>8007</v>
      </c>
      <c r="B25" s="154" t="s">
        <v>569</v>
      </c>
      <c r="C25" s="155" t="e">
        <f>#REF!-#REF!-'доп к пруд'!C22</f>
        <v>#REF!</v>
      </c>
    </row>
    <row r="26" spans="1:3" ht="26.25" thickBot="1">
      <c r="A26" s="175">
        <v>8008</v>
      </c>
      <c r="B26" s="149" t="s">
        <v>570</v>
      </c>
      <c r="C26" s="150" t="e">
        <f>#REF!</f>
        <v>#REF!</v>
      </c>
    </row>
    <row r="27" spans="1:3" ht="13.5" thickBot="1">
      <c r="A27" s="175">
        <v>8009</v>
      </c>
      <c r="B27" s="149" t="s">
        <v>571</v>
      </c>
      <c r="C27" s="150" t="e">
        <f>#REF!</f>
        <v>#REF!</v>
      </c>
    </row>
    <row r="28" spans="1:3" ht="13.5" thickBot="1">
      <c r="A28" s="175">
        <v>8010</v>
      </c>
      <c r="B28" s="149" t="s">
        <v>548</v>
      </c>
      <c r="C28" s="150">
        <f>[1]фмп!D78</f>
        <v>0</v>
      </c>
    </row>
    <row r="29" spans="1:3" ht="13.5" thickBot="1">
      <c r="A29" s="175">
        <v>8011</v>
      </c>
      <c r="B29" s="149" t="s">
        <v>549</v>
      </c>
      <c r="C29" s="150" t="e">
        <f>#REF!</f>
        <v>#REF!</v>
      </c>
    </row>
    <row r="30" spans="1:3" ht="13.5" thickBot="1">
      <c r="A30" s="175">
        <v>8012</v>
      </c>
      <c r="B30" s="149" t="s">
        <v>572</v>
      </c>
      <c r="C30" s="150" t="e">
        <f>#REF!</f>
        <v>#REF!</v>
      </c>
    </row>
    <row r="31" spans="1:3" ht="13.5" thickBot="1">
      <c r="A31" s="175">
        <v>8013</v>
      </c>
      <c r="B31" s="149" t="s">
        <v>573</v>
      </c>
      <c r="C31" s="150" t="e">
        <f>#REF!</f>
        <v>#REF!</v>
      </c>
    </row>
    <row r="32" spans="1:3" ht="13.5" thickBot="1">
      <c r="A32" s="175">
        <v>8014</v>
      </c>
      <c r="B32" s="149" t="s">
        <v>550</v>
      </c>
      <c r="C32" s="150" t="e">
        <f>#REF!</f>
        <v>#REF!</v>
      </c>
    </row>
    <row r="33" spans="1:3" ht="13.5" thickBot="1">
      <c r="A33" s="175">
        <v>8015</v>
      </c>
      <c r="B33" s="149" t="s">
        <v>551</v>
      </c>
      <c r="C33" s="150"/>
    </row>
    <row r="34" spans="1:3" ht="26.25" thickBot="1">
      <c r="A34" s="175">
        <v>8016</v>
      </c>
      <c r="B34" s="156" t="s">
        <v>574</v>
      </c>
      <c r="C34" s="150" t="e">
        <f>#REF!</f>
        <v>#REF!</v>
      </c>
    </row>
    <row r="35" spans="1:3" ht="39" thickBot="1">
      <c r="A35" s="175">
        <v>8017</v>
      </c>
      <c r="B35" s="156" t="s">
        <v>575</v>
      </c>
      <c r="C35" s="150" t="e">
        <f>#REF!</f>
        <v>#REF!</v>
      </c>
    </row>
    <row r="36" spans="1:3" ht="13.5" thickBot="1">
      <c r="A36" s="175">
        <v>8018</v>
      </c>
      <c r="B36" s="149" t="s">
        <v>576</v>
      </c>
      <c r="C36" s="150" t="e">
        <f>#REF!</f>
        <v>#REF!</v>
      </c>
    </row>
    <row r="37" spans="1:3" ht="13.5" thickBot="1">
      <c r="A37" s="175">
        <v>8019</v>
      </c>
      <c r="B37" s="149" t="s">
        <v>552</v>
      </c>
      <c r="C37" s="150" t="e">
        <f>#REF!</f>
        <v>#REF!</v>
      </c>
    </row>
    <row r="38" spans="1:3" ht="26.25" thickBot="1">
      <c r="A38" s="175">
        <v>8020</v>
      </c>
      <c r="B38" s="149" t="s">
        <v>577</v>
      </c>
      <c r="C38" s="150" t="e">
        <f>#REF!</f>
        <v>#REF!</v>
      </c>
    </row>
    <row r="39" spans="1:3" ht="13.5" thickBot="1">
      <c r="A39" s="175">
        <v>8021</v>
      </c>
      <c r="B39" s="149" t="s">
        <v>578</v>
      </c>
      <c r="C39" s="150" t="e">
        <f>#REF!</f>
        <v>#REF!</v>
      </c>
    </row>
    <row r="40" spans="1:3" ht="26.25" thickBot="1">
      <c r="A40" s="175">
        <v>8022</v>
      </c>
      <c r="B40" s="149" t="s">
        <v>579</v>
      </c>
      <c r="C40" s="150" t="e">
        <f>#REF!</f>
        <v>#REF!</v>
      </c>
    </row>
    <row r="41" spans="1:3" ht="26.25" thickBot="1">
      <c r="A41" s="175">
        <v>8023</v>
      </c>
      <c r="B41" s="149" t="s">
        <v>580</v>
      </c>
      <c r="C41" s="150" t="e">
        <f>#REF!</f>
        <v>#REF!</v>
      </c>
    </row>
    <row r="42" spans="1:3" ht="26.25" thickBot="1">
      <c r="A42" s="175">
        <v>8024</v>
      </c>
      <c r="B42" s="149" t="s">
        <v>581</v>
      </c>
      <c r="C42" s="150" t="e">
        <f>#REF!</f>
        <v>#REF!</v>
      </c>
    </row>
    <row r="43" spans="1:3" ht="39" thickBot="1">
      <c r="A43" s="175">
        <v>8025</v>
      </c>
      <c r="B43" s="149" t="s">
        <v>582</v>
      </c>
      <c r="C43" s="150" t="e">
        <f>#REF!</f>
        <v>#REF!</v>
      </c>
    </row>
    <row r="44" spans="1:3" ht="39" thickBot="1">
      <c r="A44" s="175">
        <v>8026</v>
      </c>
      <c r="B44" s="149" t="s">
        <v>583</v>
      </c>
      <c r="C44" s="150" t="e">
        <f>#REF!</f>
        <v>#REF!</v>
      </c>
    </row>
    <row r="45" spans="1:3" ht="13.5" thickBot="1">
      <c r="A45" s="175">
        <v>8027</v>
      </c>
      <c r="B45" s="149" t="s">
        <v>547</v>
      </c>
      <c r="C45" s="150" t="e">
        <f>#REF!</f>
        <v>#REF!</v>
      </c>
    </row>
    <row r="46" spans="1:3" ht="26.25" thickBot="1">
      <c r="A46" s="175">
        <v>8028</v>
      </c>
      <c r="B46" s="149" t="s">
        <v>584</v>
      </c>
      <c r="C46" s="150" t="e">
        <f>#REF!</f>
        <v>#REF!</v>
      </c>
    </row>
    <row r="47" spans="1:3" ht="26.25" thickBot="1">
      <c r="A47" s="175">
        <v>8029</v>
      </c>
      <c r="B47" s="149" t="s">
        <v>585</v>
      </c>
      <c r="C47" s="150" t="e">
        <f>#REF!</f>
        <v>#REF!</v>
      </c>
    </row>
    <row r="48" spans="1:3" ht="39" thickBot="1">
      <c r="A48" s="175">
        <v>8030</v>
      </c>
      <c r="B48" s="149" t="s">
        <v>586</v>
      </c>
      <c r="C48" s="150" t="e">
        <f>#REF!</f>
        <v>#REF!</v>
      </c>
    </row>
    <row r="49" spans="1:3" ht="26.25" thickBot="1">
      <c r="A49" s="153">
        <v>8031</v>
      </c>
      <c r="B49" s="154" t="s">
        <v>587</v>
      </c>
      <c r="C49" s="155" t="e">
        <f>#REF!</f>
        <v>#REF!</v>
      </c>
    </row>
    <row r="50" spans="1:3">
      <c r="A50" s="380">
        <v>8032</v>
      </c>
      <c r="B50" s="382" t="s">
        <v>588</v>
      </c>
      <c r="C50" s="384" t="e">
        <f>#REF!</f>
        <v>#REF!</v>
      </c>
    </row>
    <row r="51" spans="1:3" ht="25.5" customHeight="1" thickBot="1">
      <c r="A51" s="381"/>
      <c r="B51" s="383"/>
      <c r="C51" s="385"/>
    </row>
    <row r="52" spans="1:3" ht="39" thickBot="1">
      <c r="A52" s="157">
        <v>8033</v>
      </c>
      <c r="B52" s="158" t="s">
        <v>589</v>
      </c>
      <c r="C52" s="159" t="e">
        <f>#REF!</f>
        <v>#REF!</v>
      </c>
    </row>
    <row r="53" spans="1:3" ht="39" thickBot="1">
      <c r="A53" s="175">
        <v>8034</v>
      </c>
      <c r="B53" s="156" t="s">
        <v>590</v>
      </c>
      <c r="C53" s="150" t="e">
        <f>#REF!</f>
        <v>#REF!</v>
      </c>
    </row>
    <row r="54" spans="1:3" ht="39" thickBot="1">
      <c r="A54" s="175">
        <v>8035</v>
      </c>
      <c r="B54" s="156" t="s">
        <v>591</v>
      </c>
      <c r="C54" s="150" t="e">
        <f>#REF!</f>
        <v>#REF!</v>
      </c>
    </row>
    <row r="55" spans="1:3" ht="39" thickBot="1">
      <c r="A55" s="175">
        <v>8036</v>
      </c>
      <c r="B55" s="156" t="s">
        <v>592</v>
      </c>
      <c r="C55" s="150" t="e">
        <f>#REF!</f>
        <v>#REF!</v>
      </c>
    </row>
    <row r="56" spans="1:3" ht="39" thickBot="1">
      <c r="A56" s="175">
        <v>8037</v>
      </c>
      <c r="B56" s="156" t="s">
        <v>593</v>
      </c>
      <c r="C56" s="150" t="e">
        <f>#REF!</f>
        <v>#REF!</v>
      </c>
    </row>
    <row r="57" spans="1:3" ht="39" thickBot="1">
      <c r="A57" s="175">
        <v>8038</v>
      </c>
      <c r="B57" s="156" t="s">
        <v>594</v>
      </c>
      <c r="C57" s="150" t="e">
        <f>#REF!</f>
        <v>#REF!</v>
      </c>
    </row>
    <row r="58" spans="1:3" ht="39" thickBot="1">
      <c r="A58" s="175">
        <v>8039</v>
      </c>
      <c r="B58" s="156" t="s">
        <v>595</v>
      </c>
      <c r="C58" s="150" t="e">
        <f>#REF!</f>
        <v>#REF!</v>
      </c>
    </row>
    <row r="59" spans="1:3" ht="13.5" thickBot="1">
      <c r="A59" s="175">
        <v>8040</v>
      </c>
      <c r="B59" s="149" t="s">
        <v>596</v>
      </c>
      <c r="C59" s="150" t="e">
        <f>#REF!</f>
        <v>#REF!</v>
      </c>
    </row>
    <row r="60" spans="1:3" ht="26.25" thickBot="1">
      <c r="A60" s="175">
        <v>8041</v>
      </c>
      <c r="B60" s="149" t="s">
        <v>597</v>
      </c>
      <c r="C60" s="150" t="e">
        <f>#REF!</f>
        <v>#REF!</v>
      </c>
    </row>
    <row r="61" spans="1:3" ht="26.25" thickBot="1">
      <c r="A61" s="175">
        <v>8042</v>
      </c>
      <c r="B61" s="149" t="s">
        <v>598</v>
      </c>
      <c r="C61" s="150" t="e">
        <f>#REF!</f>
        <v>#REF!</v>
      </c>
    </row>
    <row r="62" spans="1:3" ht="26.25" thickBot="1">
      <c r="A62" s="175">
        <v>8043</v>
      </c>
      <c r="B62" s="149" t="s">
        <v>599</v>
      </c>
      <c r="C62" s="150" t="e">
        <f>#REF!</f>
        <v>#REF!</v>
      </c>
    </row>
    <row r="63" spans="1:3" ht="51.75" thickBot="1">
      <c r="A63" s="175">
        <v>8044</v>
      </c>
      <c r="B63" s="156" t="s">
        <v>600</v>
      </c>
      <c r="C63" s="150" t="e">
        <f>#REF!</f>
        <v>#REF!</v>
      </c>
    </row>
    <row r="64" spans="1:3" ht="39" hidden="1" thickBot="1">
      <c r="A64" s="175">
        <v>8045</v>
      </c>
      <c r="B64" s="156" t="s">
        <v>601</v>
      </c>
      <c r="C64" s="150"/>
    </row>
    <row r="65" spans="1:3" ht="26.25" hidden="1" thickBot="1">
      <c r="A65" s="175">
        <v>8046</v>
      </c>
      <c r="B65" s="149" t="s">
        <v>602</v>
      </c>
      <c r="C65" s="150"/>
    </row>
    <row r="66" spans="1:3" ht="39" hidden="1" thickBot="1">
      <c r="A66" s="175">
        <v>8047</v>
      </c>
      <c r="B66" s="149" t="s">
        <v>603</v>
      </c>
      <c r="C66" s="150"/>
    </row>
    <row r="67" spans="1:3" ht="39" hidden="1" thickBot="1">
      <c r="A67" s="175">
        <v>8048</v>
      </c>
      <c r="B67" s="149" t="s">
        <v>604</v>
      </c>
      <c r="C67" s="150"/>
    </row>
    <row r="68" spans="1:3" ht="39" hidden="1" thickBot="1">
      <c r="A68" s="175">
        <v>8049</v>
      </c>
      <c r="B68" s="149" t="s">
        <v>605</v>
      </c>
      <c r="C68" s="150"/>
    </row>
    <row r="69" spans="1:3" ht="39" hidden="1" thickBot="1">
      <c r="A69" s="175">
        <v>8050</v>
      </c>
      <c r="B69" s="149" t="s">
        <v>606</v>
      </c>
      <c r="C69" s="150"/>
    </row>
    <row r="70" spans="1:3" ht="51.75" hidden="1" thickBot="1">
      <c r="A70" s="175">
        <v>8051</v>
      </c>
      <c r="B70" s="149" t="s">
        <v>607</v>
      </c>
      <c r="C70" s="150"/>
    </row>
    <row r="71" spans="1:3" ht="51.75" hidden="1" thickBot="1">
      <c r="A71" s="175">
        <v>8052</v>
      </c>
      <c r="B71" s="149" t="s">
        <v>608</v>
      </c>
      <c r="C71" s="150"/>
    </row>
    <row r="72" spans="1:3" ht="39" hidden="1" thickBot="1">
      <c r="A72" s="175">
        <v>8053</v>
      </c>
      <c r="B72" s="149" t="s">
        <v>609</v>
      </c>
      <c r="C72" s="150"/>
    </row>
    <row r="73" spans="1:3" ht="51.75" hidden="1" thickBot="1">
      <c r="A73" s="175">
        <v>8054</v>
      </c>
      <c r="B73" s="149" t="s">
        <v>610</v>
      </c>
      <c r="C73" s="150"/>
    </row>
    <row r="74" spans="1:3" ht="39" hidden="1" thickBot="1">
      <c r="A74" s="175">
        <v>8055</v>
      </c>
      <c r="B74" s="149" t="s">
        <v>611</v>
      </c>
      <c r="C74" s="150"/>
    </row>
    <row r="75" spans="1:3" ht="39" hidden="1" thickBot="1">
      <c r="A75" s="175">
        <v>8056</v>
      </c>
      <c r="B75" s="149" t="s">
        <v>612</v>
      </c>
      <c r="C75" s="150"/>
    </row>
    <row r="76" spans="1:3" ht="39" hidden="1" thickBot="1">
      <c r="A76" s="175">
        <v>8057</v>
      </c>
      <c r="B76" s="149" t="s">
        <v>613</v>
      </c>
      <c r="C76" s="150"/>
    </row>
    <row r="77" spans="1:3" ht="39" hidden="1" thickBot="1">
      <c r="A77" s="175">
        <v>8058</v>
      </c>
      <c r="B77" s="149" t="s">
        <v>614</v>
      </c>
      <c r="C77" s="150"/>
    </row>
    <row r="78" spans="1:3" ht="39" hidden="1" thickBot="1">
      <c r="A78" s="175">
        <v>8059</v>
      </c>
      <c r="B78" s="149" t="s">
        <v>615</v>
      </c>
      <c r="C78" s="150"/>
    </row>
    <row r="79" spans="1:3" ht="51.75" hidden="1" thickBot="1">
      <c r="A79" s="175">
        <v>8060</v>
      </c>
      <c r="B79" s="149" t="s">
        <v>616</v>
      </c>
      <c r="C79" s="150"/>
    </row>
    <row r="80" spans="1:3" ht="39" hidden="1" thickBot="1">
      <c r="A80" s="175">
        <v>8061</v>
      </c>
      <c r="B80" s="149" t="s">
        <v>617</v>
      </c>
      <c r="C80" s="150"/>
    </row>
    <row r="81" spans="1:3" ht="39" hidden="1" thickBot="1">
      <c r="A81" s="175">
        <v>8062</v>
      </c>
      <c r="B81" s="149" t="s">
        <v>618</v>
      </c>
      <c r="C81" s="150"/>
    </row>
    <row r="82" spans="1:3" ht="39" hidden="1" thickBot="1">
      <c r="A82" s="175">
        <v>8063</v>
      </c>
      <c r="B82" s="149" t="s">
        <v>619</v>
      </c>
      <c r="C82" s="150"/>
    </row>
    <row r="83" spans="1:3" ht="51.75" hidden="1" thickBot="1">
      <c r="A83" s="175">
        <v>8064</v>
      </c>
      <c r="B83" s="149" t="s">
        <v>620</v>
      </c>
      <c r="C83" s="150"/>
    </row>
    <row r="84" spans="1:3" ht="39" hidden="1" thickBot="1">
      <c r="A84" s="175">
        <v>8065</v>
      </c>
      <c r="B84" s="149" t="s">
        <v>621</v>
      </c>
      <c r="C84" s="150"/>
    </row>
    <row r="85" spans="1:3" ht="51.75" hidden="1" thickBot="1">
      <c r="A85" s="175">
        <v>8066</v>
      </c>
      <c r="B85" s="149" t="s">
        <v>622</v>
      </c>
      <c r="C85" s="150"/>
    </row>
    <row r="86" spans="1:3" ht="64.5" hidden="1" thickBot="1">
      <c r="A86" s="175">
        <v>8067</v>
      </c>
      <c r="B86" s="149" t="s">
        <v>623</v>
      </c>
      <c r="C86" s="150"/>
    </row>
    <row r="87" spans="1:3" ht="51.75" hidden="1" thickBot="1">
      <c r="A87" s="175">
        <v>8068</v>
      </c>
      <c r="B87" s="149" t="s">
        <v>624</v>
      </c>
      <c r="C87" s="150"/>
    </row>
    <row r="88" spans="1:3" ht="51.75" hidden="1" thickBot="1">
      <c r="A88" s="175">
        <v>8069</v>
      </c>
      <c r="B88" s="149" t="s">
        <v>625</v>
      </c>
      <c r="C88" s="150"/>
    </row>
    <row r="89" spans="1:3" ht="26.25" hidden="1" thickBot="1">
      <c r="A89" s="175">
        <v>8070</v>
      </c>
      <c r="B89" s="149" t="s">
        <v>626</v>
      </c>
      <c r="C89" s="150"/>
    </row>
    <row r="90" spans="1:3" ht="26.25" hidden="1" thickBot="1">
      <c r="A90" s="175">
        <v>8071</v>
      </c>
      <c r="B90" s="149" t="s">
        <v>627</v>
      </c>
      <c r="C90" s="150"/>
    </row>
    <row r="91" spans="1:3" ht="26.25" hidden="1" thickBot="1">
      <c r="A91" s="175">
        <v>8072</v>
      </c>
      <c r="B91" s="149" t="s">
        <v>628</v>
      </c>
      <c r="C91" s="150"/>
    </row>
    <row r="92" spans="1:3" ht="26.25" hidden="1" thickBot="1">
      <c r="A92" s="175">
        <v>8073</v>
      </c>
      <c r="B92" s="149" t="s">
        <v>629</v>
      </c>
      <c r="C92" s="150"/>
    </row>
    <row r="93" spans="1:3" ht="39" hidden="1" thickBot="1">
      <c r="A93" s="175">
        <v>8074</v>
      </c>
      <c r="B93" s="149" t="s">
        <v>630</v>
      </c>
      <c r="C93" s="150"/>
    </row>
    <row r="94" spans="1:3" ht="51.75" hidden="1" thickBot="1">
      <c r="A94" s="175">
        <v>8075</v>
      </c>
      <c r="B94" s="149" t="s">
        <v>631</v>
      </c>
      <c r="C94" s="150"/>
    </row>
    <row r="95" spans="1:3" ht="51.75" hidden="1" thickBot="1">
      <c r="A95" s="175">
        <v>8076</v>
      </c>
      <c r="B95" s="149" t="s">
        <v>632</v>
      </c>
      <c r="C95" s="150"/>
    </row>
    <row r="96" spans="1:3" ht="26.25" hidden="1" thickBot="1">
      <c r="A96" s="175">
        <v>8077</v>
      </c>
      <c r="B96" s="149" t="s">
        <v>633</v>
      </c>
      <c r="C96" s="150"/>
    </row>
    <row r="97" spans="1:3" ht="39" hidden="1" thickBot="1">
      <c r="A97" s="175">
        <v>8078</v>
      </c>
      <c r="B97" s="149" t="s">
        <v>634</v>
      </c>
      <c r="C97" s="150"/>
    </row>
    <row r="98" spans="1:3" ht="39" hidden="1" thickBot="1">
      <c r="A98" s="175">
        <v>8079</v>
      </c>
      <c r="B98" s="149" t="s">
        <v>635</v>
      </c>
      <c r="C98" s="150"/>
    </row>
    <row r="99" spans="1:3" ht="39" hidden="1" thickBot="1">
      <c r="A99" s="175">
        <v>8080</v>
      </c>
      <c r="B99" s="149" t="s">
        <v>636</v>
      </c>
      <c r="C99" s="150"/>
    </row>
    <row r="100" spans="1:3" ht="39" hidden="1" thickBot="1">
      <c r="A100" s="175">
        <v>8081</v>
      </c>
      <c r="B100" s="149" t="s">
        <v>637</v>
      </c>
      <c r="C100" s="150"/>
    </row>
    <row r="101" spans="1:3" ht="51.75" hidden="1" thickBot="1">
      <c r="A101" s="175">
        <v>8082</v>
      </c>
      <c r="B101" s="160" t="s">
        <v>638</v>
      </c>
      <c r="C101" s="150" t="e">
        <f>#REF!</f>
        <v>#REF!</v>
      </c>
    </row>
    <row r="102" spans="1:3" ht="51.75" thickBot="1">
      <c r="A102" s="175">
        <v>8082</v>
      </c>
      <c r="B102" s="160" t="s">
        <v>638</v>
      </c>
      <c r="C102" s="150" t="e">
        <f>#REF!</f>
        <v>#REF!</v>
      </c>
    </row>
    <row r="103" spans="1:3" ht="51.75" thickBot="1">
      <c r="A103" s="175">
        <v>8083</v>
      </c>
      <c r="B103" s="151" t="s">
        <v>639</v>
      </c>
      <c r="C103" s="150" t="e">
        <f>#REF!</f>
        <v>#REF!</v>
      </c>
    </row>
    <row r="104" spans="1:3" ht="51.75" thickBot="1">
      <c r="A104" s="175">
        <v>8084</v>
      </c>
      <c r="B104" s="151" t="s">
        <v>640</v>
      </c>
      <c r="C104" s="150" t="e">
        <f>#REF!</f>
        <v>#REF!</v>
      </c>
    </row>
    <row r="105" spans="1:3" ht="51.75" thickBot="1">
      <c r="A105" s="175">
        <v>8085</v>
      </c>
      <c r="B105" s="151" t="s">
        <v>641</v>
      </c>
      <c r="C105" s="150" t="e">
        <f>#REF!</f>
        <v>#REF!</v>
      </c>
    </row>
    <row r="106" spans="1:3" ht="51.75" thickBot="1">
      <c r="A106" s="175" t="s">
        <v>642</v>
      </c>
      <c r="B106" s="160" t="s">
        <v>643</v>
      </c>
      <c r="C106" s="150" t="e">
        <f>#REF!</f>
        <v>#REF!</v>
      </c>
    </row>
    <row r="107" spans="1:3" ht="51.75" thickBot="1">
      <c r="A107" s="175" t="s">
        <v>644</v>
      </c>
      <c r="B107" s="151" t="s">
        <v>645</v>
      </c>
      <c r="C107" s="150" t="e">
        <f>#REF!</f>
        <v>#REF!</v>
      </c>
    </row>
    <row r="108" spans="1:3" ht="51.75" thickBot="1">
      <c r="A108" s="175" t="s">
        <v>646</v>
      </c>
      <c r="B108" s="151" t="s">
        <v>647</v>
      </c>
      <c r="C108" s="150" t="e">
        <f>#REF!</f>
        <v>#REF!</v>
      </c>
    </row>
    <row r="109" spans="1:3" ht="51.75" thickBot="1">
      <c r="A109" s="175" t="s">
        <v>648</v>
      </c>
      <c r="B109" s="151" t="s">
        <v>649</v>
      </c>
      <c r="C109" s="150" t="e">
        <f>#REF!</f>
        <v>#REF!</v>
      </c>
    </row>
    <row r="110" spans="1:3" ht="51.75" thickBot="1">
      <c r="A110" s="175" t="s">
        <v>650</v>
      </c>
      <c r="B110" s="151" t="s">
        <v>651</v>
      </c>
      <c r="C110" s="150" t="e">
        <f>#REF!</f>
        <v>#REF!</v>
      </c>
    </row>
    <row r="111" spans="1:3" ht="51.75" thickBot="1">
      <c r="A111" s="175" t="s">
        <v>652</v>
      </c>
      <c r="B111" s="151" t="s">
        <v>653</v>
      </c>
      <c r="C111" s="150" t="e">
        <f>#REF!</f>
        <v>#REF!</v>
      </c>
    </row>
    <row r="112" spans="1:3" ht="51.75" thickBot="1">
      <c r="A112" s="175" t="s">
        <v>654</v>
      </c>
      <c r="B112" s="151" t="s">
        <v>655</v>
      </c>
      <c r="C112" s="150" t="e">
        <f>#REF!</f>
        <v>#REF!</v>
      </c>
    </row>
    <row r="113" spans="1:3" ht="51.75" thickBot="1">
      <c r="A113" s="175" t="s">
        <v>656</v>
      </c>
      <c r="B113" s="151" t="s">
        <v>657</v>
      </c>
      <c r="C113" s="150" t="e">
        <f>#REF!</f>
        <v>#REF!</v>
      </c>
    </row>
    <row r="114" spans="1:3" ht="51.75" thickBot="1">
      <c r="A114" s="175" t="s">
        <v>658</v>
      </c>
      <c r="B114" s="151" t="s">
        <v>659</v>
      </c>
      <c r="C114" s="150" t="e">
        <f>#REF!</f>
        <v>#REF!</v>
      </c>
    </row>
    <row r="115" spans="1:3" ht="51.75" thickBot="1">
      <c r="A115" s="175" t="s">
        <v>660</v>
      </c>
      <c r="B115" s="151" t="s">
        <v>661</v>
      </c>
      <c r="C115" s="150" t="e">
        <f>#REF!</f>
        <v>#REF!</v>
      </c>
    </row>
    <row r="116" spans="1:3" ht="51.75" thickBot="1">
      <c r="A116" s="175" t="s">
        <v>662</v>
      </c>
      <c r="B116" s="151" t="s">
        <v>663</v>
      </c>
      <c r="C116" s="150" t="e">
        <f>#REF!</f>
        <v>#REF!</v>
      </c>
    </row>
    <row r="117" spans="1:3" ht="51.75" thickBot="1">
      <c r="A117" s="175" t="s">
        <v>664</v>
      </c>
      <c r="B117" s="151" t="s">
        <v>665</v>
      </c>
      <c r="C117" s="150" t="e">
        <f>#REF!</f>
        <v>#REF!</v>
      </c>
    </row>
    <row r="118" spans="1:3" ht="51.75" thickBot="1">
      <c r="A118" s="175" t="s">
        <v>666</v>
      </c>
      <c r="B118" s="151" t="s">
        <v>667</v>
      </c>
      <c r="C118" s="150" t="e">
        <f>#REF!</f>
        <v>#REF!</v>
      </c>
    </row>
    <row r="119" spans="1:3" ht="13.5" thickBot="1">
      <c r="A119" s="153">
        <v>8086</v>
      </c>
      <c r="B119" s="161" t="s">
        <v>668</v>
      </c>
      <c r="C119" s="162" t="s">
        <v>726</v>
      </c>
    </row>
    <row r="120" spans="1:3" ht="13.5" thickBot="1">
      <c r="A120" s="157">
        <v>8087</v>
      </c>
      <c r="B120" s="163" t="s">
        <v>669</v>
      </c>
      <c r="C120" s="159"/>
    </row>
    <row r="121" spans="1:3" ht="64.5" thickBot="1">
      <c r="A121" s="157">
        <v>8088</v>
      </c>
      <c r="B121" s="164" t="s">
        <v>670</v>
      </c>
      <c r="C121" s="159" t="e">
        <f>#REF!</f>
        <v>#REF!</v>
      </c>
    </row>
    <row r="122" spans="1:3" ht="51.75" thickBot="1">
      <c r="A122" s="175">
        <v>8089</v>
      </c>
      <c r="B122" s="149" t="s">
        <v>671</v>
      </c>
      <c r="C122" s="150" t="e">
        <f>#REF!</f>
        <v>#REF!</v>
      </c>
    </row>
    <row r="123" spans="1:3" ht="64.5" thickBot="1">
      <c r="A123" s="175">
        <v>8090</v>
      </c>
      <c r="B123" s="151" t="s">
        <v>672</v>
      </c>
      <c r="C123" s="150" t="e">
        <f>#REF!</f>
        <v>#REF!</v>
      </c>
    </row>
    <row r="124" spans="1:3" ht="13.5" thickBot="1">
      <c r="A124" s="175" t="s">
        <v>673</v>
      </c>
      <c r="B124" s="149" t="s">
        <v>674</v>
      </c>
      <c r="C124" s="150"/>
    </row>
    <row r="125" spans="1:3" ht="39" thickBot="1">
      <c r="A125" s="175">
        <v>8091</v>
      </c>
      <c r="B125" s="149" t="s">
        <v>675</v>
      </c>
      <c r="C125" s="150" t="e">
        <f>#REF!</f>
        <v>#REF!</v>
      </c>
    </row>
    <row r="126" spans="1:3" ht="39" thickBot="1">
      <c r="A126" s="175">
        <v>8092</v>
      </c>
      <c r="B126" s="149" t="s">
        <v>676</v>
      </c>
      <c r="C126" s="150" t="e">
        <f>#REF!</f>
        <v>#REF!</v>
      </c>
    </row>
    <row r="127" spans="1:3" ht="39" thickBot="1">
      <c r="A127" s="175" t="s">
        <v>677</v>
      </c>
      <c r="B127" s="149" t="s">
        <v>678</v>
      </c>
      <c r="C127" s="150" t="e">
        <f>#REF!</f>
        <v>#REF!</v>
      </c>
    </row>
    <row r="128" spans="1:3" ht="64.5" thickBot="1">
      <c r="A128" s="175">
        <v>8093</v>
      </c>
      <c r="B128" s="151" t="s">
        <v>679</v>
      </c>
      <c r="C128" s="150" t="e">
        <f>#REF!</f>
        <v>#REF!</v>
      </c>
    </row>
    <row r="129" spans="1:3" ht="51.75" thickBot="1">
      <c r="A129" s="175">
        <v>8094</v>
      </c>
      <c r="B129" s="156" t="s">
        <v>680</v>
      </c>
      <c r="C129" s="150" t="e">
        <f>#REF!</f>
        <v>#REF!</v>
      </c>
    </row>
    <row r="130" spans="1:3" ht="26.25" thickBot="1">
      <c r="A130" s="175">
        <v>8095</v>
      </c>
      <c r="B130" s="149" t="s">
        <v>681</v>
      </c>
      <c r="C130" s="150" t="e">
        <f>#REF!</f>
        <v>#REF!</v>
      </c>
    </row>
    <row r="131" spans="1:3" ht="64.5" thickBot="1">
      <c r="A131" s="175">
        <v>8096</v>
      </c>
      <c r="B131" s="151" t="s">
        <v>682</v>
      </c>
      <c r="C131" s="150" t="e">
        <f>#REF!</f>
        <v>#REF!</v>
      </c>
    </row>
    <row r="132" spans="1:3" ht="64.5" thickBot="1">
      <c r="A132" s="175">
        <v>8097</v>
      </c>
      <c r="B132" s="151" t="s">
        <v>683</v>
      </c>
      <c r="C132" s="150" t="e">
        <f>#REF!</f>
        <v>#REF!</v>
      </c>
    </row>
    <row r="133" spans="1:3" ht="64.5" thickBot="1">
      <c r="A133" s="175">
        <v>8098</v>
      </c>
      <c r="B133" s="156" t="s">
        <v>684</v>
      </c>
      <c r="C133" s="165" t="e">
        <f>#REF!</f>
        <v>#REF!</v>
      </c>
    </row>
    <row r="134" spans="1:3" ht="26.25" thickBot="1">
      <c r="A134" s="175" t="s">
        <v>685</v>
      </c>
      <c r="B134" s="156" t="s">
        <v>686</v>
      </c>
      <c r="C134" s="165" t="e">
        <f>#REF!</f>
        <v>#REF!</v>
      </c>
    </row>
    <row r="135" spans="1:3" ht="26.25" thickBot="1">
      <c r="A135" s="175" t="s">
        <v>687</v>
      </c>
      <c r="B135" s="156" t="s">
        <v>688</v>
      </c>
      <c r="C135" s="165" t="e">
        <f>#REF!</f>
        <v>#REF!</v>
      </c>
    </row>
    <row r="136" spans="1:3" ht="13.5" thickBot="1">
      <c r="A136" s="175">
        <v>8100</v>
      </c>
      <c r="B136" s="149" t="s">
        <v>689</v>
      </c>
      <c r="C136" s="150" t="e">
        <f>#REF!</f>
        <v>#REF!</v>
      </c>
    </row>
    <row r="137" spans="1:3" ht="51.75" thickBot="1">
      <c r="A137" s="175">
        <v>8101</v>
      </c>
      <c r="B137" s="149" t="s">
        <v>690</v>
      </c>
      <c r="C137" s="150" t="e">
        <f>#REF!</f>
        <v>#REF!</v>
      </c>
    </row>
    <row r="138" spans="1:3">
      <c r="A138" s="386">
        <v>8102</v>
      </c>
      <c r="B138" s="166" t="s">
        <v>691</v>
      </c>
      <c r="C138" s="389" t="e">
        <f>#REF!</f>
        <v>#REF!</v>
      </c>
    </row>
    <row r="139" spans="1:3" ht="38.25">
      <c r="A139" s="387"/>
      <c r="B139" s="166" t="s">
        <v>692</v>
      </c>
      <c r="C139" s="390"/>
    </row>
    <row r="140" spans="1:3" ht="39" thickBot="1">
      <c r="A140" s="388"/>
      <c r="B140" s="149" t="s">
        <v>693</v>
      </c>
      <c r="C140" s="391"/>
    </row>
    <row r="141" spans="1:3" ht="26.25" thickBot="1">
      <c r="A141" s="175">
        <v>8103</v>
      </c>
      <c r="B141" s="156" t="s">
        <v>694</v>
      </c>
      <c r="C141" s="150" t="e">
        <f>#REF!</f>
        <v>#REF!</v>
      </c>
    </row>
    <row r="142" spans="1:3" ht="13.5" thickBot="1">
      <c r="A142" s="175" t="s">
        <v>695</v>
      </c>
      <c r="B142" s="149" t="s">
        <v>696</v>
      </c>
      <c r="C142" s="167"/>
    </row>
    <row r="143" spans="1:3" ht="90" thickBot="1">
      <c r="A143" s="175">
        <v>8104</v>
      </c>
      <c r="B143" s="149" t="s">
        <v>697</v>
      </c>
      <c r="C143" s="150" t="e">
        <f>#REF!</f>
        <v>#REF!</v>
      </c>
    </row>
    <row r="144" spans="1:3" ht="13.5" thickBot="1">
      <c r="A144" s="175">
        <v>8105</v>
      </c>
      <c r="B144" s="149" t="s">
        <v>698</v>
      </c>
      <c r="C144" s="150" t="e">
        <f>#REF!</f>
        <v>#REF!</v>
      </c>
    </row>
    <row r="145" spans="1:3" ht="51.75" thickBot="1">
      <c r="A145" s="175">
        <v>8106</v>
      </c>
      <c r="B145" s="149" t="s">
        <v>749</v>
      </c>
      <c r="C145" s="168" t="e">
        <f>#REF!</f>
        <v>#REF!</v>
      </c>
    </row>
    <row r="146" spans="1:3" ht="39" thickBot="1">
      <c r="A146" s="175">
        <v>8107</v>
      </c>
      <c r="B146" s="149" t="s">
        <v>750</v>
      </c>
      <c r="C146" s="168" t="e">
        <f>#REF!</f>
        <v>#REF!</v>
      </c>
    </row>
    <row r="147" spans="1:3" ht="51.75" thickBot="1">
      <c r="A147" s="175">
        <v>8108</v>
      </c>
      <c r="B147" s="149" t="s">
        <v>699</v>
      </c>
      <c r="C147" s="150">
        <v>75455</v>
      </c>
    </row>
    <row r="148" spans="1:3" ht="26.25" thickBot="1">
      <c r="A148" s="153">
        <v>8109</v>
      </c>
      <c r="B148" s="154" t="s">
        <v>700</v>
      </c>
      <c r="C148" s="155" t="e">
        <f>#REF!</f>
        <v>#REF!</v>
      </c>
    </row>
    <row r="149" spans="1:3" ht="26.25" thickBot="1">
      <c r="A149" s="157">
        <v>8110</v>
      </c>
      <c r="B149" s="169" t="s">
        <v>701</v>
      </c>
      <c r="C149" s="159" t="e">
        <f>#REF!</f>
        <v>#REF!</v>
      </c>
    </row>
    <row r="150" spans="1:3" ht="30.75" customHeight="1" thickBot="1">
      <c r="A150" s="157">
        <v>8111</v>
      </c>
      <c r="B150" s="169" t="s">
        <v>702</v>
      </c>
      <c r="C150" s="159"/>
    </row>
    <row r="151" spans="1:3" ht="26.25" thickBot="1">
      <c r="A151" s="157">
        <v>8112</v>
      </c>
      <c r="B151" s="170" t="s">
        <v>702</v>
      </c>
      <c r="C151" s="159" t="e">
        <f>#REF!</f>
        <v>#REF!</v>
      </c>
    </row>
    <row r="152" spans="1:3" ht="26.25" hidden="1" thickBot="1">
      <c r="A152" s="175">
        <v>8111</v>
      </c>
      <c r="B152" s="149" t="s">
        <v>703</v>
      </c>
      <c r="C152" s="150"/>
    </row>
    <row r="153" spans="1:3" ht="13.5" thickBot="1">
      <c r="A153" s="175">
        <v>8113</v>
      </c>
      <c r="B153" s="171" t="s">
        <v>704</v>
      </c>
      <c r="C153" s="150" t="e">
        <f>форма_1!C12-#REF!</f>
        <v>#REF!</v>
      </c>
    </row>
    <row r="154" spans="1:3" ht="26.25" thickBot="1">
      <c r="A154" s="175">
        <v>8114</v>
      </c>
      <c r="B154" s="171" t="s">
        <v>705</v>
      </c>
      <c r="C154" s="150"/>
    </row>
    <row r="155" spans="1:3" ht="26.25" thickBot="1">
      <c r="A155" s="153">
        <v>8115</v>
      </c>
      <c r="B155" s="171" t="s">
        <v>706</v>
      </c>
      <c r="C155" s="150" t="e">
        <f>#REF!</f>
        <v>#REF!</v>
      </c>
    </row>
    <row r="157" spans="1:3" ht="30.75" customHeight="1">
      <c r="A157" s="379" t="s">
        <v>707</v>
      </c>
      <c r="B157" s="379"/>
      <c r="C157" s="379"/>
    </row>
    <row r="159" spans="1:3" ht="40.5" customHeight="1">
      <c r="A159" s="379" t="s">
        <v>708</v>
      </c>
      <c r="B159" s="379"/>
      <c r="C159" s="379"/>
    </row>
    <row r="161" spans="1:3" ht="41.25" customHeight="1">
      <c r="A161" s="379" t="s">
        <v>709</v>
      </c>
      <c r="B161" s="379"/>
      <c r="C161" s="379"/>
    </row>
    <row r="164" spans="1:3">
      <c r="A164" s="394" t="s">
        <v>710</v>
      </c>
      <c r="B164" s="395"/>
      <c r="C164" s="395"/>
    </row>
    <row r="165" spans="1:3">
      <c r="A165" s="393" t="s">
        <v>829</v>
      </c>
      <c r="B165" s="393"/>
      <c r="C165" s="393"/>
    </row>
    <row r="166" spans="1:3">
      <c r="A166" s="392" t="s">
        <v>711</v>
      </c>
      <c r="B166" s="393"/>
      <c r="C166" s="393"/>
    </row>
    <row r="168" spans="1:3">
      <c r="A168" s="396" t="s">
        <v>747</v>
      </c>
      <c r="B168" s="396"/>
      <c r="C168" s="396"/>
    </row>
    <row r="169" spans="1:3">
      <c r="A169" s="392" t="s">
        <v>712</v>
      </c>
      <c r="B169" s="393"/>
      <c r="C169" s="393"/>
    </row>
    <row r="172" spans="1:3">
      <c r="A172" s="393" t="s">
        <v>748</v>
      </c>
      <c r="B172" s="393"/>
      <c r="C172" s="393"/>
    </row>
    <row r="173" spans="1:3">
      <c r="A173" s="139" t="s">
        <v>713</v>
      </c>
    </row>
    <row r="174" spans="1:3">
      <c r="A174" s="139" t="s">
        <v>714</v>
      </c>
    </row>
    <row r="176" spans="1:3">
      <c r="A176" s="139" t="s">
        <v>866</v>
      </c>
    </row>
    <row r="177" spans="1:3">
      <c r="A177" s="393" t="s">
        <v>77</v>
      </c>
      <c r="B177" s="393"/>
      <c r="C177" s="393"/>
    </row>
  </sheetData>
  <mergeCells count="15">
    <mergeCell ref="A169:C169"/>
    <mergeCell ref="A172:C172"/>
    <mergeCell ref="A177:C177"/>
    <mergeCell ref="A159:C159"/>
    <mergeCell ref="A161:C161"/>
    <mergeCell ref="A164:C164"/>
    <mergeCell ref="A165:C165"/>
    <mergeCell ref="A166:C166"/>
    <mergeCell ref="A168:C168"/>
    <mergeCell ref="A157:C157"/>
    <mergeCell ref="A50:A51"/>
    <mergeCell ref="B50:B51"/>
    <mergeCell ref="C50:C51"/>
    <mergeCell ref="A138:A140"/>
    <mergeCell ref="C138:C140"/>
  </mergeCells>
  <hyperlinks>
    <hyperlink ref="C2" r:id="rId1" display="jl:30353858.100 "/>
    <hyperlink ref="B34" r:id="rId2" display="jl:1021136.480000 "/>
    <hyperlink ref="B35" r:id="rId3" display="jl:1021136.320000 "/>
    <hyperlink ref="B52" r:id="rId4" display="jl:1021136.60300"/>
    <hyperlink ref="B53" r:id="rId5" display="jl:1021136.60300 "/>
    <hyperlink ref="B54" r:id="rId6" display="jl:1021136.60300 "/>
    <hyperlink ref="B55" r:id="rId7" display="jl:1021136.60300 "/>
    <hyperlink ref="B56" r:id="rId8" display="jl:1021136.60300 "/>
    <hyperlink ref="B57" r:id="rId9" display="jl:1021136.60300 "/>
    <hyperlink ref="B58" r:id="rId10" display="jl:1021136.60300 "/>
    <hyperlink ref="B63" r:id="rId11" display="jl:1021136.60300 "/>
    <hyperlink ref="B64" r:id="rId12" display="jl:30353858.700 "/>
    <hyperlink ref="B101" r:id="rId13" display="jl:30353858.1 "/>
    <hyperlink ref="B106" r:id="rId14" display="jl:30353858.1 "/>
    <hyperlink ref="B119" r:id="rId15" display="jl:30353858.3400 "/>
    <hyperlink ref="B129" r:id="rId16" display="jl:30194233.0 "/>
    <hyperlink ref="B133" r:id="rId17" display="jl:30194233.0 "/>
    <hyperlink ref="B134" r:id="rId18" display="jl:30353858.3600 "/>
    <hyperlink ref="B135" r:id="rId19" display="jl:30353858.3600 "/>
    <hyperlink ref="B141" r:id="rId20" display="jl:30353858.3700 "/>
    <hyperlink ref="B149" r:id="rId21" display="jl:30353858.3600 "/>
  </hyperlinks>
  <pageMargins left="0.39370078740157483" right="0.19685039370078741" top="0.19685039370078741" bottom="0.19685039370078741" header="0.31496062992125984" footer="0.31496062992125984"/>
  <pageSetup paperSize="9" scale="60" orientation="portrait" verticalDpi="0" r:id="rId22"/>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I78"/>
  <sheetViews>
    <sheetView topLeftCell="A10" zoomScale="85" zoomScaleNormal="85" workbookViewId="0">
      <pane xSplit="3" ySplit="14" topLeftCell="D24" activePane="bottomRight" state="frozen"/>
      <selection activeCell="E19" sqref="E19"/>
      <selection pane="topRight" activeCell="E19" sqref="E19"/>
      <selection pane="bottomLeft" activeCell="E19" sqref="E19"/>
      <selection pane="bottomRight" activeCell="E19" sqref="E19"/>
    </sheetView>
  </sheetViews>
  <sheetFormatPr defaultRowHeight="12.75"/>
  <cols>
    <col min="1" max="1" width="13.140625" style="140" customWidth="1"/>
    <col min="2" max="2" width="57.42578125" style="140" customWidth="1"/>
    <col min="3" max="4" width="18.7109375" style="189" customWidth="1"/>
    <col min="5" max="9" width="17.140625" style="140" customWidth="1"/>
    <col min="10" max="16384" width="9.140625" style="140"/>
  </cols>
  <sheetData>
    <row r="1" spans="1:9">
      <c r="D1" s="184"/>
      <c r="H1" s="189"/>
      <c r="I1" s="184" t="s">
        <v>546</v>
      </c>
    </row>
    <row r="2" spans="1:9">
      <c r="C2" s="184"/>
      <c r="D2" s="184"/>
      <c r="H2" s="184"/>
      <c r="I2" s="184" t="s">
        <v>867</v>
      </c>
    </row>
    <row r="3" spans="1:9">
      <c r="C3" s="184"/>
      <c r="D3" s="184"/>
      <c r="H3" s="184"/>
      <c r="I3" s="184" t="s">
        <v>868</v>
      </c>
    </row>
    <row r="4" spans="1:9">
      <c r="C4" s="184"/>
      <c r="D4" s="184"/>
      <c r="H4" s="184"/>
      <c r="I4" s="184" t="s">
        <v>869</v>
      </c>
    </row>
    <row r="5" spans="1:9">
      <c r="C5" s="184"/>
      <c r="D5" s="184"/>
      <c r="H5" s="184"/>
      <c r="I5" s="184" t="s">
        <v>870</v>
      </c>
    </row>
    <row r="6" spans="1:9">
      <c r="C6" s="184"/>
      <c r="D6" s="184"/>
      <c r="H6" s="184"/>
      <c r="I6" s="184" t="s">
        <v>873</v>
      </c>
    </row>
    <row r="7" spans="1:9">
      <c r="C7" s="184"/>
      <c r="D7" s="184"/>
      <c r="H7" s="184"/>
      <c r="I7" s="184" t="s">
        <v>874</v>
      </c>
    </row>
    <row r="8" spans="1:9">
      <c r="D8" s="184"/>
    </row>
    <row r="9" spans="1:9">
      <c r="B9" s="141"/>
      <c r="D9" s="141" t="s">
        <v>715</v>
      </c>
    </row>
    <row r="10" spans="1:9">
      <c r="B10" s="141"/>
    </row>
    <row r="11" spans="1:9">
      <c r="B11" s="141"/>
      <c r="C11" s="141"/>
      <c r="D11" s="141" t="s">
        <v>716</v>
      </c>
    </row>
    <row r="12" spans="1:9">
      <c r="B12" s="141"/>
      <c r="C12" s="141"/>
      <c r="D12" s="141" t="s">
        <v>717</v>
      </c>
    </row>
    <row r="13" spans="1:9">
      <c r="B13" s="141"/>
      <c r="C13" s="141"/>
      <c r="D13" s="141" t="s">
        <v>226</v>
      </c>
    </row>
    <row r="14" spans="1:9">
      <c r="B14" s="141"/>
      <c r="C14" s="141"/>
      <c r="D14" s="141" t="s">
        <v>562</v>
      </c>
    </row>
    <row r="15" spans="1:9">
      <c r="B15" s="141"/>
      <c r="C15" s="141"/>
      <c r="D15" s="141" t="s">
        <v>892</v>
      </c>
    </row>
    <row r="16" spans="1:9">
      <c r="A16" s="141"/>
    </row>
    <row r="17" spans="1:9" ht="13.5" customHeight="1">
      <c r="A17" s="178" t="s">
        <v>875</v>
      </c>
      <c r="B17" s="139"/>
    </row>
    <row r="18" spans="1:9" s="177" customFormat="1" ht="13.5" customHeight="1">
      <c r="A18" s="214" t="s">
        <v>876</v>
      </c>
      <c r="C18" s="211"/>
      <c r="D18" s="211"/>
    </row>
    <row r="19" spans="1:9" ht="13.5" customHeight="1">
      <c r="A19" s="178" t="s">
        <v>718</v>
      </c>
      <c r="B19" s="139"/>
    </row>
    <row r="20" spans="1:9" ht="13.5" customHeight="1">
      <c r="A20" s="178" t="s">
        <v>719</v>
      </c>
      <c r="B20" s="139"/>
    </row>
    <row r="21" spans="1:9" ht="13.5" customHeight="1">
      <c r="A21" s="178" t="s">
        <v>720</v>
      </c>
      <c r="B21" s="139"/>
    </row>
    <row r="23" spans="1:9">
      <c r="D23" s="184" t="s">
        <v>5</v>
      </c>
    </row>
    <row r="24" spans="1:9" ht="51">
      <c r="A24" s="399" t="s">
        <v>545</v>
      </c>
      <c r="B24" s="399" t="s">
        <v>765</v>
      </c>
      <c r="C24" s="399" t="s">
        <v>877</v>
      </c>
      <c r="D24" s="190" t="s">
        <v>878</v>
      </c>
      <c r="E24" s="191" t="s">
        <v>879</v>
      </c>
      <c r="F24" s="399" t="s">
        <v>880</v>
      </c>
      <c r="G24" s="190" t="s">
        <v>881</v>
      </c>
      <c r="H24" s="190" t="s">
        <v>882</v>
      </c>
      <c r="I24" s="399" t="s">
        <v>883</v>
      </c>
    </row>
    <row r="25" spans="1:9">
      <c r="A25" s="399"/>
      <c r="B25" s="399"/>
      <c r="C25" s="399"/>
      <c r="D25" s="190" t="s">
        <v>884</v>
      </c>
      <c r="E25" s="191" t="s">
        <v>885</v>
      </c>
      <c r="F25" s="399"/>
      <c r="G25" s="190" t="s">
        <v>886</v>
      </c>
      <c r="H25" s="190" t="s">
        <v>887</v>
      </c>
      <c r="I25" s="399"/>
    </row>
    <row r="26" spans="1:9">
      <c r="A26" s="190">
        <v>1</v>
      </c>
      <c r="B26" s="190">
        <v>2</v>
      </c>
      <c r="C26" s="190">
        <v>3</v>
      </c>
      <c r="D26" s="190">
        <v>4</v>
      </c>
      <c r="E26" s="191">
        <v>5</v>
      </c>
      <c r="F26" s="190">
        <v>6</v>
      </c>
      <c r="G26" s="190">
        <v>7</v>
      </c>
      <c r="H26" s="190">
        <v>8</v>
      </c>
      <c r="I26" s="190">
        <v>9</v>
      </c>
    </row>
    <row r="27" spans="1:9">
      <c r="A27" s="209">
        <v>42767</v>
      </c>
      <c r="B27" s="216" t="s">
        <v>183</v>
      </c>
      <c r="C27" s="216">
        <f>SUM(C28:C37)</f>
        <v>50.96</v>
      </c>
      <c r="D27" s="172">
        <f t="shared" ref="D27:I27" si="0">SUM(D28:D37)</f>
        <v>1120070</v>
      </c>
      <c r="E27" s="172">
        <f t="shared" si="0"/>
        <v>29105</v>
      </c>
      <c r="F27" s="172">
        <f t="shared" si="0"/>
        <v>3168966</v>
      </c>
      <c r="G27" s="172">
        <f t="shared" si="0"/>
        <v>-81338</v>
      </c>
      <c r="H27" s="172">
        <f t="shared" si="0"/>
        <v>122743</v>
      </c>
      <c r="I27" s="172">
        <f t="shared" si="0"/>
        <v>0</v>
      </c>
    </row>
    <row r="28" spans="1:9" ht="25.5">
      <c r="A28" s="209">
        <v>42736</v>
      </c>
      <c r="B28" s="192" t="s">
        <v>211</v>
      </c>
      <c r="C28" s="212">
        <v>43.41</v>
      </c>
      <c r="D28" s="172">
        <v>1533414</v>
      </c>
      <c r="E28" s="172">
        <v>28087</v>
      </c>
      <c r="F28" s="172">
        <v>2803806</v>
      </c>
      <c r="G28" s="172">
        <v>-144472</v>
      </c>
      <c r="H28" s="172">
        <v>269306</v>
      </c>
      <c r="I28" s="208">
        <v>0</v>
      </c>
    </row>
    <row r="29" spans="1:9" ht="25.5">
      <c r="A29" s="193">
        <v>42767</v>
      </c>
      <c r="B29" s="192" t="s">
        <v>212</v>
      </c>
      <c r="C29" s="212">
        <v>2.3199999999999998</v>
      </c>
      <c r="D29" s="172">
        <v>530</v>
      </c>
      <c r="E29" s="172">
        <v>0</v>
      </c>
      <c r="F29" s="172">
        <v>112878</v>
      </c>
      <c r="G29" s="172">
        <v>-5471</v>
      </c>
      <c r="H29" s="172">
        <v>1137</v>
      </c>
      <c r="I29" s="208">
        <v>0</v>
      </c>
    </row>
    <row r="30" spans="1:9">
      <c r="A30" s="193">
        <v>42795</v>
      </c>
      <c r="B30" s="192" t="s">
        <v>184</v>
      </c>
      <c r="C30" s="212">
        <v>0</v>
      </c>
      <c r="D30" s="172">
        <v>0</v>
      </c>
      <c r="E30" s="172">
        <v>0</v>
      </c>
      <c r="F30" s="172">
        <v>0</v>
      </c>
      <c r="G30" s="172">
        <v>0</v>
      </c>
      <c r="H30" s="172">
        <v>0</v>
      </c>
      <c r="I30" s="208">
        <v>0</v>
      </c>
    </row>
    <row r="31" spans="1:9" ht="25.5">
      <c r="A31" s="193">
        <v>42826</v>
      </c>
      <c r="B31" s="192" t="s">
        <v>185</v>
      </c>
      <c r="C31" s="212">
        <v>7.0000000000000007E-2</v>
      </c>
      <c r="D31" s="172">
        <v>0</v>
      </c>
      <c r="E31" s="172">
        <v>0</v>
      </c>
      <c r="F31" s="172">
        <v>3295</v>
      </c>
      <c r="G31" s="172">
        <v>552</v>
      </c>
      <c r="H31" s="172">
        <v>80</v>
      </c>
      <c r="I31" s="208">
        <v>0</v>
      </c>
    </row>
    <row r="32" spans="1:9">
      <c r="A32" s="193">
        <v>42856</v>
      </c>
      <c r="B32" s="192" t="s">
        <v>186</v>
      </c>
      <c r="C32" s="212">
        <v>0.92</v>
      </c>
      <c r="D32" s="172">
        <v>0</v>
      </c>
      <c r="E32" s="172">
        <v>0</v>
      </c>
      <c r="F32" s="172">
        <v>43256</v>
      </c>
      <c r="G32" s="172">
        <v>1279</v>
      </c>
      <c r="H32" s="172">
        <v>276</v>
      </c>
      <c r="I32" s="208">
        <v>0</v>
      </c>
    </row>
    <row r="33" spans="1:9">
      <c r="A33" s="193">
        <v>42887</v>
      </c>
      <c r="B33" s="192" t="s">
        <v>187</v>
      </c>
      <c r="C33" s="212">
        <v>0</v>
      </c>
      <c r="D33" s="172">
        <v>0</v>
      </c>
      <c r="E33" s="172">
        <v>0</v>
      </c>
      <c r="F33" s="172">
        <v>106</v>
      </c>
      <c r="G33" s="172">
        <v>4</v>
      </c>
      <c r="H33" s="172">
        <v>0</v>
      </c>
      <c r="I33" s="208">
        <v>0</v>
      </c>
    </row>
    <row r="34" spans="1:9">
      <c r="A34" s="193">
        <v>42917</v>
      </c>
      <c r="B34" s="192" t="s">
        <v>213</v>
      </c>
      <c r="C34" s="212">
        <v>0</v>
      </c>
      <c r="D34" s="172">
        <v>0</v>
      </c>
      <c r="E34" s="172">
        <v>0</v>
      </c>
      <c r="F34" s="172">
        <v>0</v>
      </c>
      <c r="G34" s="172">
        <v>0</v>
      </c>
      <c r="H34" s="172">
        <v>-94</v>
      </c>
      <c r="I34" s="208">
        <v>0</v>
      </c>
    </row>
    <row r="35" spans="1:9" ht="38.25">
      <c r="A35" s="193">
        <v>42948</v>
      </c>
      <c r="B35" s="192" t="s">
        <v>214</v>
      </c>
      <c r="C35" s="212">
        <v>1.03</v>
      </c>
      <c r="D35" s="172">
        <v>0</v>
      </c>
      <c r="E35" s="172">
        <v>0</v>
      </c>
      <c r="F35" s="172">
        <v>47554</v>
      </c>
      <c r="G35" s="172">
        <v>4199</v>
      </c>
      <c r="H35" s="172">
        <v>1171</v>
      </c>
      <c r="I35" s="208">
        <v>0</v>
      </c>
    </row>
    <row r="36" spans="1:9" ht="25.5">
      <c r="A36" s="193">
        <v>42979</v>
      </c>
      <c r="B36" s="192" t="s">
        <v>188</v>
      </c>
      <c r="C36" s="212">
        <v>3.21</v>
      </c>
      <c r="D36" s="172">
        <v>-413874</v>
      </c>
      <c r="E36" s="172">
        <v>1018</v>
      </c>
      <c r="F36" s="172">
        <v>158071</v>
      </c>
      <c r="G36" s="172">
        <v>62571</v>
      </c>
      <c r="H36" s="172">
        <v>-149133</v>
      </c>
      <c r="I36" s="208">
        <v>0</v>
      </c>
    </row>
    <row r="37" spans="1:9">
      <c r="A37" s="193">
        <v>43009</v>
      </c>
      <c r="B37" s="192" t="s">
        <v>189</v>
      </c>
      <c r="C37" s="212"/>
      <c r="D37" s="212"/>
      <c r="E37" s="215"/>
      <c r="F37" s="208"/>
      <c r="G37" s="208"/>
      <c r="H37" s="208"/>
      <c r="I37" s="208"/>
    </row>
    <row r="38" spans="1:9">
      <c r="A38" s="190">
        <v>2</v>
      </c>
      <c r="B38" s="216" t="s">
        <v>190</v>
      </c>
      <c r="C38" s="212">
        <f>SUM(C39:C46)</f>
        <v>6.21</v>
      </c>
      <c r="D38" s="172">
        <f t="shared" ref="D38:I38" si="1">SUM(D39:D46)</f>
        <v>27061</v>
      </c>
      <c r="E38" s="172">
        <f t="shared" si="1"/>
        <v>523</v>
      </c>
      <c r="F38" s="172">
        <f t="shared" si="1"/>
        <v>318944</v>
      </c>
      <c r="G38" s="172">
        <f t="shared" si="1"/>
        <v>140455</v>
      </c>
      <c r="H38" s="172">
        <f t="shared" si="1"/>
        <v>-25917</v>
      </c>
      <c r="I38" s="172">
        <f t="shared" si="1"/>
        <v>0</v>
      </c>
    </row>
    <row r="39" spans="1:9">
      <c r="A39" s="193">
        <v>42737</v>
      </c>
      <c r="B39" s="192" t="s">
        <v>215</v>
      </c>
      <c r="C39" s="212"/>
      <c r="D39" s="212"/>
      <c r="E39" s="215"/>
      <c r="F39" s="208"/>
      <c r="G39" s="208"/>
      <c r="H39" s="208"/>
      <c r="I39" s="208"/>
    </row>
    <row r="40" spans="1:9">
      <c r="A40" s="193">
        <v>42768</v>
      </c>
      <c r="B40" s="192" t="s">
        <v>223</v>
      </c>
      <c r="C40" s="212"/>
      <c r="D40" s="212"/>
      <c r="E40" s="215"/>
      <c r="F40" s="208"/>
      <c r="G40" s="208"/>
      <c r="H40" s="208"/>
      <c r="I40" s="208"/>
    </row>
    <row r="41" spans="1:9" ht="38.25">
      <c r="A41" s="194">
        <v>36924</v>
      </c>
      <c r="B41" s="195" t="s">
        <v>888</v>
      </c>
      <c r="C41" s="212"/>
      <c r="D41" s="212"/>
      <c r="E41" s="215"/>
      <c r="F41" s="208"/>
      <c r="G41" s="208"/>
      <c r="H41" s="208"/>
      <c r="I41" s="208"/>
    </row>
    <row r="42" spans="1:9" ht="51">
      <c r="A42" s="194">
        <v>37289</v>
      </c>
      <c r="B42" s="195" t="s">
        <v>721</v>
      </c>
      <c r="C42" s="212"/>
      <c r="D42" s="212"/>
      <c r="E42" s="215"/>
      <c r="F42" s="208"/>
      <c r="G42" s="208"/>
      <c r="H42" s="208"/>
      <c r="I42" s="208"/>
    </row>
    <row r="43" spans="1:9">
      <c r="A43" s="194">
        <v>37654</v>
      </c>
      <c r="B43" s="192" t="s">
        <v>217</v>
      </c>
      <c r="C43" s="212"/>
      <c r="D43" s="172"/>
      <c r="E43" s="172"/>
      <c r="F43" s="172"/>
      <c r="G43" s="172"/>
      <c r="H43" s="172"/>
      <c r="I43" s="172"/>
    </row>
    <row r="44" spans="1:9">
      <c r="A44" s="193">
        <v>42796</v>
      </c>
      <c r="B44" s="217" t="s">
        <v>191</v>
      </c>
      <c r="C44" s="212">
        <v>1</v>
      </c>
      <c r="D44" s="172">
        <v>20152</v>
      </c>
      <c r="E44" s="172">
        <v>100</v>
      </c>
      <c r="F44" s="172">
        <v>47414</v>
      </c>
      <c r="G44" s="172">
        <v>4031</v>
      </c>
      <c r="H44" s="172">
        <v>-33927</v>
      </c>
      <c r="I44" s="172"/>
    </row>
    <row r="45" spans="1:9">
      <c r="A45" s="193">
        <v>42827</v>
      </c>
      <c r="B45" s="192" t="s">
        <v>192</v>
      </c>
      <c r="C45" s="212">
        <v>5.21</v>
      </c>
      <c r="D45" s="172">
        <v>6909</v>
      </c>
      <c r="E45" s="172">
        <v>423</v>
      </c>
      <c r="F45" s="172">
        <v>271530</v>
      </c>
      <c r="G45" s="172">
        <v>136424</v>
      </c>
      <c r="H45" s="172">
        <v>8010</v>
      </c>
      <c r="I45" s="172"/>
    </row>
    <row r="46" spans="1:9">
      <c r="A46" s="193">
        <v>42857</v>
      </c>
      <c r="B46" s="192" t="s">
        <v>189</v>
      </c>
      <c r="C46" s="212"/>
      <c r="D46" s="172"/>
      <c r="E46" s="172"/>
      <c r="F46" s="172"/>
      <c r="G46" s="172"/>
      <c r="H46" s="172"/>
      <c r="I46" s="172"/>
    </row>
    <row r="47" spans="1:9">
      <c r="A47" s="190">
        <v>3</v>
      </c>
      <c r="B47" s="216" t="s">
        <v>193</v>
      </c>
      <c r="C47" s="216">
        <f>SUM(C48:C65)</f>
        <v>42.830000000000005</v>
      </c>
      <c r="D47" s="172">
        <f t="shared" ref="D47:I47" si="2">SUM(D48:D65)</f>
        <v>99988</v>
      </c>
      <c r="E47" s="172">
        <f t="shared" si="2"/>
        <v>2905</v>
      </c>
      <c r="F47" s="172">
        <f t="shared" si="2"/>
        <v>1490066</v>
      </c>
      <c r="G47" s="172">
        <f t="shared" si="2"/>
        <v>-202026</v>
      </c>
      <c r="H47" s="172">
        <f t="shared" si="2"/>
        <v>-67111</v>
      </c>
      <c r="I47" s="172">
        <f t="shared" si="2"/>
        <v>0</v>
      </c>
    </row>
    <row r="48" spans="1:9">
      <c r="A48" s="193">
        <v>42738</v>
      </c>
      <c r="B48" s="192" t="s">
        <v>194</v>
      </c>
      <c r="C48" s="212">
        <v>4.26</v>
      </c>
      <c r="D48" s="172">
        <v>39864</v>
      </c>
      <c r="E48" s="172">
        <v>321</v>
      </c>
      <c r="F48" s="172">
        <v>152188</v>
      </c>
      <c r="G48" s="172">
        <v>33609</v>
      </c>
      <c r="H48" s="172">
        <v>27388</v>
      </c>
      <c r="I48" s="172"/>
    </row>
    <row r="49" spans="1:9">
      <c r="A49" s="193">
        <v>42769</v>
      </c>
      <c r="B49" s="192" t="s">
        <v>195</v>
      </c>
      <c r="C49" s="212">
        <v>0.47</v>
      </c>
      <c r="D49" s="172">
        <v>0</v>
      </c>
      <c r="E49" s="172">
        <v>0</v>
      </c>
      <c r="F49" s="172">
        <v>21732</v>
      </c>
      <c r="G49" s="172">
        <v>3197</v>
      </c>
      <c r="H49" s="172">
        <v>197</v>
      </c>
      <c r="I49" s="172"/>
    </row>
    <row r="50" spans="1:9">
      <c r="A50" s="193">
        <v>42797</v>
      </c>
      <c r="B50" s="192" t="s">
        <v>196</v>
      </c>
      <c r="C50" s="212">
        <v>1.1499999999999999</v>
      </c>
      <c r="D50" s="172">
        <v>48391</v>
      </c>
      <c r="E50" s="172">
        <v>1126</v>
      </c>
      <c r="F50" s="172">
        <v>58833</v>
      </c>
      <c r="G50" s="172">
        <v>14813</v>
      </c>
      <c r="H50" s="172">
        <v>-87633</v>
      </c>
      <c r="I50" s="172"/>
    </row>
    <row r="51" spans="1:9">
      <c r="A51" s="193">
        <v>42828</v>
      </c>
      <c r="B51" s="192" t="s">
        <v>197</v>
      </c>
      <c r="C51" s="212">
        <v>0.39</v>
      </c>
      <c r="D51" s="172">
        <v>0</v>
      </c>
      <c r="E51" s="172">
        <v>0</v>
      </c>
      <c r="F51" s="172">
        <v>373</v>
      </c>
      <c r="G51" s="172">
        <v>8350</v>
      </c>
      <c r="H51" s="172">
        <v>866</v>
      </c>
      <c r="I51" s="172"/>
    </row>
    <row r="52" spans="1:9">
      <c r="A52" s="193">
        <v>42858</v>
      </c>
      <c r="B52" s="192" t="s">
        <v>198</v>
      </c>
      <c r="C52" s="212">
        <v>0.21</v>
      </c>
      <c r="D52" s="172">
        <v>-5983</v>
      </c>
      <c r="E52" s="172">
        <v>0</v>
      </c>
      <c r="F52" s="172">
        <v>40668</v>
      </c>
      <c r="G52" s="172">
        <v>-4780</v>
      </c>
      <c r="H52" s="172">
        <v>-105</v>
      </c>
      <c r="I52" s="172"/>
    </row>
    <row r="53" spans="1:9" ht="25.5">
      <c r="A53" s="193">
        <v>42889</v>
      </c>
      <c r="B53" s="192" t="s">
        <v>889</v>
      </c>
      <c r="C53" s="212">
        <v>23.94</v>
      </c>
      <c r="D53" s="172">
        <v>14479</v>
      </c>
      <c r="E53" s="172">
        <v>1442</v>
      </c>
      <c r="F53" s="172">
        <v>631570</v>
      </c>
      <c r="G53" s="172">
        <v>242740</v>
      </c>
      <c r="H53" s="172">
        <v>-22212</v>
      </c>
      <c r="I53" s="172"/>
    </row>
    <row r="54" spans="1:9" ht="25.5">
      <c r="A54" s="193">
        <v>42919</v>
      </c>
      <c r="B54" s="192" t="s">
        <v>199</v>
      </c>
      <c r="C54" s="212">
        <v>0.37</v>
      </c>
      <c r="D54" s="172">
        <v>3197</v>
      </c>
      <c r="E54" s="172">
        <v>16</v>
      </c>
      <c r="F54" s="172">
        <v>17703</v>
      </c>
      <c r="G54" s="172">
        <v>2974</v>
      </c>
      <c r="H54" s="172">
        <v>1961</v>
      </c>
      <c r="I54" s="172"/>
    </row>
    <row r="55" spans="1:9" ht="25.5">
      <c r="A55" s="193">
        <v>42950</v>
      </c>
      <c r="B55" s="192" t="s">
        <v>200</v>
      </c>
      <c r="C55" s="212">
        <v>0.28999999999999998</v>
      </c>
      <c r="D55" s="172">
        <v>0</v>
      </c>
      <c r="E55" s="172"/>
      <c r="F55" s="172">
        <v>19650</v>
      </c>
      <c r="G55" s="172">
        <v>15756</v>
      </c>
      <c r="H55" s="172">
        <v>135</v>
      </c>
      <c r="I55" s="172"/>
    </row>
    <row r="56" spans="1:9" ht="25.5">
      <c r="A56" s="193">
        <v>42981</v>
      </c>
      <c r="B56" s="192" t="s">
        <v>201</v>
      </c>
      <c r="C56" s="212">
        <v>0.39</v>
      </c>
      <c r="D56" s="172">
        <v>0</v>
      </c>
      <c r="E56" s="172"/>
      <c r="F56" s="172">
        <v>18292</v>
      </c>
      <c r="G56" s="172">
        <v>16069</v>
      </c>
      <c r="H56" s="172">
        <v>902</v>
      </c>
      <c r="I56" s="172"/>
    </row>
    <row r="57" spans="1:9" ht="25.5">
      <c r="A57" s="193">
        <v>43011</v>
      </c>
      <c r="B57" s="192" t="s">
        <v>890</v>
      </c>
      <c r="C57" s="212">
        <v>8.6999999999999993</v>
      </c>
      <c r="D57" s="172">
        <v>40</v>
      </c>
      <c r="E57" s="172"/>
      <c r="F57" s="172">
        <v>406326</v>
      </c>
      <c r="G57" s="172">
        <v>-535653</v>
      </c>
      <c r="H57" s="172">
        <v>8950</v>
      </c>
      <c r="I57" s="172"/>
    </row>
    <row r="58" spans="1:9">
      <c r="A58" s="193">
        <v>43042</v>
      </c>
      <c r="B58" s="192" t="s">
        <v>202</v>
      </c>
      <c r="C58" s="212">
        <v>7.0000000000000007E-2</v>
      </c>
      <c r="D58" s="172">
        <v>0</v>
      </c>
      <c r="E58" s="172"/>
      <c r="F58" s="172">
        <v>4433</v>
      </c>
      <c r="G58" s="172">
        <v>301</v>
      </c>
      <c r="H58" s="172">
        <v>131</v>
      </c>
      <c r="I58" s="172"/>
    </row>
    <row r="59" spans="1:9">
      <c r="A59" s="193">
        <v>43072</v>
      </c>
      <c r="B59" s="192" t="s">
        <v>203</v>
      </c>
      <c r="C59" s="212"/>
      <c r="D59" s="172"/>
      <c r="E59" s="172"/>
      <c r="F59" s="172"/>
      <c r="G59" s="172"/>
      <c r="H59" s="172"/>
      <c r="I59" s="172"/>
    </row>
    <row r="60" spans="1:9">
      <c r="A60" s="196">
        <v>41334</v>
      </c>
      <c r="B60" s="192" t="s">
        <v>204</v>
      </c>
      <c r="C60" s="212"/>
      <c r="D60" s="172"/>
      <c r="E60" s="172"/>
      <c r="F60" s="172"/>
      <c r="G60" s="172"/>
      <c r="H60" s="172"/>
      <c r="I60" s="172"/>
    </row>
    <row r="61" spans="1:9">
      <c r="A61" s="196">
        <v>41699</v>
      </c>
      <c r="B61" s="192" t="s">
        <v>205</v>
      </c>
      <c r="C61" s="212">
        <v>0.59</v>
      </c>
      <c r="D61" s="172">
        <v>0</v>
      </c>
      <c r="E61" s="172"/>
      <c r="F61" s="172">
        <v>27151</v>
      </c>
      <c r="G61" s="172">
        <v>-35710</v>
      </c>
      <c r="H61" s="172"/>
      <c r="I61" s="172"/>
    </row>
    <row r="62" spans="1:9" ht="25.5">
      <c r="A62" s="196">
        <v>42064</v>
      </c>
      <c r="B62" s="192" t="s">
        <v>891</v>
      </c>
      <c r="C62" s="212">
        <v>1.94</v>
      </c>
      <c r="D62" s="172">
        <v>0</v>
      </c>
      <c r="E62" s="172"/>
      <c r="F62" s="172">
        <v>88394</v>
      </c>
      <c r="G62" s="172">
        <v>35741</v>
      </c>
      <c r="H62" s="172">
        <v>-291</v>
      </c>
      <c r="I62" s="172"/>
    </row>
    <row r="63" spans="1:9">
      <c r="A63" s="196">
        <v>42430</v>
      </c>
      <c r="B63" s="192" t="s">
        <v>206</v>
      </c>
      <c r="C63" s="212">
        <v>0.06</v>
      </c>
      <c r="D63" s="172">
        <v>0</v>
      </c>
      <c r="E63" s="172"/>
      <c r="F63" s="172">
        <v>2753</v>
      </c>
      <c r="G63" s="172">
        <v>567</v>
      </c>
      <c r="H63" s="172">
        <v>2564</v>
      </c>
      <c r="I63" s="172"/>
    </row>
    <row r="64" spans="1:9">
      <c r="A64" s="196">
        <v>42795</v>
      </c>
      <c r="B64" s="192" t="s">
        <v>207</v>
      </c>
      <c r="C64" s="212"/>
      <c r="D64" s="172"/>
      <c r="E64" s="172"/>
      <c r="F64" s="172"/>
      <c r="G64" s="172"/>
      <c r="H64" s="172">
        <v>36</v>
      </c>
      <c r="I64" s="172"/>
    </row>
    <row r="65" spans="1:9">
      <c r="A65" s="196">
        <v>43160</v>
      </c>
      <c r="B65" s="192" t="s">
        <v>189</v>
      </c>
      <c r="C65" s="212"/>
      <c r="D65" s="172"/>
      <c r="E65" s="172"/>
      <c r="F65" s="172"/>
      <c r="G65" s="172"/>
      <c r="H65" s="172"/>
      <c r="I65" s="172"/>
    </row>
    <row r="66" spans="1:9">
      <c r="A66" s="190">
        <v>4</v>
      </c>
      <c r="B66" s="192" t="s">
        <v>87</v>
      </c>
      <c r="C66" s="216">
        <f>C27+C38+C47</f>
        <v>100</v>
      </c>
      <c r="D66" s="218">
        <f t="shared" ref="D66:I66" si="3">D27+D38+D47</f>
        <v>1247119</v>
      </c>
      <c r="E66" s="218">
        <f t="shared" si="3"/>
        <v>32533</v>
      </c>
      <c r="F66" s="218">
        <f t="shared" si="3"/>
        <v>4977976</v>
      </c>
      <c r="G66" s="218">
        <f t="shared" si="3"/>
        <v>-142909</v>
      </c>
      <c r="H66" s="218">
        <f t="shared" si="3"/>
        <v>29715</v>
      </c>
      <c r="I66" s="218">
        <f t="shared" si="3"/>
        <v>0</v>
      </c>
    </row>
    <row r="68" spans="1:9">
      <c r="A68" s="397" t="s">
        <v>757</v>
      </c>
      <c r="B68" s="397"/>
      <c r="C68" s="397"/>
    </row>
    <row r="69" spans="1:9">
      <c r="A69" s="397" t="s">
        <v>722</v>
      </c>
      <c r="B69" s="397"/>
      <c r="C69" s="397"/>
    </row>
    <row r="70" spans="1:9">
      <c r="A70" s="397" t="s">
        <v>723</v>
      </c>
      <c r="B70" s="397"/>
      <c r="C70" s="397"/>
    </row>
    <row r="71" spans="1:9">
      <c r="A71" s="397" t="s">
        <v>745</v>
      </c>
      <c r="B71" s="397"/>
      <c r="C71" s="397"/>
    </row>
    <row r="72" spans="1:9">
      <c r="A72" s="397" t="s">
        <v>724</v>
      </c>
      <c r="B72" s="397"/>
      <c r="C72" s="397"/>
    </row>
    <row r="73" spans="1:9">
      <c r="A73" s="397" t="s">
        <v>792</v>
      </c>
      <c r="B73" s="397"/>
      <c r="C73" s="397"/>
    </row>
    <row r="74" spans="1:9">
      <c r="A74" s="397"/>
      <c r="B74" s="397"/>
      <c r="C74" s="397"/>
    </row>
    <row r="75" spans="1:9">
      <c r="A75" s="197"/>
      <c r="B75" s="197"/>
      <c r="C75" s="198"/>
    </row>
    <row r="76" spans="1:9">
      <c r="A76" s="397" t="s">
        <v>725</v>
      </c>
      <c r="B76" s="397"/>
      <c r="C76" s="397"/>
    </row>
    <row r="77" spans="1:9">
      <c r="A77" s="398">
        <v>42832</v>
      </c>
      <c r="B77" s="398"/>
      <c r="C77" s="398"/>
    </row>
    <row r="78" spans="1:9">
      <c r="A78" s="397" t="s">
        <v>77</v>
      </c>
      <c r="B78" s="397"/>
      <c r="C78" s="397"/>
    </row>
  </sheetData>
  <mergeCells count="15">
    <mergeCell ref="A24:A25"/>
    <mergeCell ref="B24:B25"/>
    <mergeCell ref="C24:C25"/>
    <mergeCell ref="F24:F25"/>
    <mergeCell ref="I24:I25"/>
    <mergeCell ref="A74:C74"/>
    <mergeCell ref="A76:C76"/>
    <mergeCell ref="A77:C77"/>
    <mergeCell ref="A78:C78"/>
    <mergeCell ref="A68:C68"/>
    <mergeCell ref="A69:C69"/>
    <mergeCell ref="A70:C70"/>
    <mergeCell ref="A71:C71"/>
    <mergeCell ref="A72:C72"/>
    <mergeCell ref="A73:C73"/>
  </mergeCells>
  <hyperlinks>
    <hyperlink ref="B41" r:id="rId1" display="jl:31408637.0"/>
    <hyperlink ref="B42" r:id="rId2" display="jl:1052939.0"/>
    <hyperlink ref="I2" r:id="rId3" display="jl:39366641.2"/>
  </hyperlinks>
  <pageMargins left="0.70866141732283472" right="0.70866141732283472" top="0.74803149606299213" bottom="0.74803149606299213" header="0.31496062992125984" footer="0.31496062992125984"/>
  <pageSetup paperSize="9" scale="46" orientation="portrait" verticalDpi="0" r:id="rId4"/>
</worksheet>
</file>

<file path=xl/worksheets/sheet12.xml><?xml version="1.0" encoding="utf-8"?>
<worksheet xmlns="http://schemas.openxmlformats.org/spreadsheetml/2006/main" xmlns:r="http://schemas.openxmlformats.org/officeDocument/2006/relationships">
  <sheetPr>
    <tabColor rgb="FFC00000"/>
    <pageSetUpPr fitToPage="1"/>
  </sheetPr>
  <dimension ref="A1:IV76"/>
  <sheetViews>
    <sheetView zoomScale="70" zoomScaleNormal="70" workbookViewId="0">
      <selection activeCell="N25" sqref="N25"/>
    </sheetView>
  </sheetViews>
  <sheetFormatPr defaultRowHeight="12.75"/>
  <cols>
    <col min="1" max="1" width="18.28515625" style="199" customWidth="1"/>
    <col min="2" max="2" width="35.140625" style="199" customWidth="1"/>
    <col min="3" max="16384" width="9.140625" style="199"/>
  </cols>
  <sheetData>
    <row r="1" spans="1:256">
      <c r="L1" s="200" t="s">
        <v>893</v>
      </c>
    </row>
    <row r="2" spans="1:256">
      <c r="L2" s="201" t="s">
        <v>867</v>
      </c>
    </row>
    <row r="3" spans="1:256">
      <c r="L3" s="200" t="s">
        <v>868</v>
      </c>
    </row>
    <row r="4" spans="1:256">
      <c r="L4" s="200" t="s">
        <v>869</v>
      </c>
    </row>
    <row r="5" spans="1:256">
      <c r="L5" s="200" t="s">
        <v>870</v>
      </c>
    </row>
    <row r="6" spans="1:256">
      <c r="L6" s="200" t="s">
        <v>871</v>
      </c>
    </row>
    <row r="7" spans="1:256">
      <c r="L7" s="200" t="s">
        <v>872</v>
      </c>
    </row>
    <row r="8" spans="1:256">
      <c r="A8" s="357" t="s">
        <v>715</v>
      </c>
      <c r="B8" s="357"/>
      <c r="C8" s="357"/>
      <c r="D8" s="357"/>
      <c r="E8" s="357"/>
      <c r="F8" s="357"/>
      <c r="G8" s="357"/>
      <c r="H8" s="357"/>
      <c r="I8" s="357"/>
      <c r="J8" s="357"/>
      <c r="K8" s="357"/>
      <c r="L8" s="357"/>
    </row>
    <row r="9" spans="1:256">
      <c r="A9" s="357" t="s">
        <v>894</v>
      </c>
      <c r="B9" s="357"/>
      <c r="C9" s="357"/>
      <c r="D9" s="357"/>
      <c r="E9" s="357"/>
      <c r="F9" s="357"/>
      <c r="G9" s="357"/>
      <c r="H9" s="357"/>
      <c r="I9" s="357"/>
      <c r="J9" s="357"/>
      <c r="K9" s="357"/>
      <c r="L9" s="357"/>
    </row>
    <row r="10" spans="1:256">
      <c r="A10" s="357" t="s">
        <v>226</v>
      </c>
      <c r="B10" s="357"/>
      <c r="C10" s="357"/>
      <c r="D10" s="357"/>
      <c r="E10" s="357"/>
      <c r="F10" s="357"/>
      <c r="G10" s="357"/>
      <c r="H10" s="357"/>
      <c r="I10" s="357"/>
      <c r="J10" s="357"/>
      <c r="K10" s="357"/>
      <c r="L10" s="357"/>
    </row>
    <row r="11" spans="1:256">
      <c r="A11" s="401" t="s">
        <v>562</v>
      </c>
      <c r="B11" s="401"/>
      <c r="C11" s="401"/>
      <c r="D11" s="401"/>
      <c r="E11" s="401"/>
      <c r="F11" s="401"/>
      <c r="G11" s="401"/>
      <c r="H11" s="401"/>
      <c r="I11" s="401"/>
      <c r="J11" s="401"/>
      <c r="K11" s="401"/>
      <c r="L11" s="401"/>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79"/>
      <c r="CO11" s="179"/>
      <c r="CP11" s="179"/>
      <c r="CQ11" s="179"/>
      <c r="CR11" s="179"/>
      <c r="CS11" s="179"/>
      <c r="CT11" s="179"/>
      <c r="CU11" s="179"/>
      <c r="CV11" s="179"/>
      <c r="CW11" s="179"/>
      <c r="CX11" s="179"/>
      <c r="CY11" s="179"/>
      <c r="CZ11" s="179"/>
      <c r="DA11" s="179"/>
      <c r="DB11" s="179"/>
      <c r="DC11" s="179"/>
      <c r="DD11" s="179"/>
      <c r="DE11" s="179"/>
      <c r="DF11" s="179"/>
      <c r="DG11" s="179"/>
      <c r="DH11" s="179"/>
      <c r="DI11" s="179"/>
      <c r="DJ11" s="179"/>
      <c r="DK11" s="179"/>
      <c r="DL11" s="179"/>
      <c r="DM11" s="179"/>
      <c r="DN11" s="179"/>
      <c r="DO11" s="179"/>
      <c r="DP11" s="179"/>
      <c r="DQ11" s="179"/>
      <c r="DR11" s="179"/>
      <c r="DS11" s="179"/>
      <c r="DT11" s="179"/>
      <c r="DU11" s="179"/>
      <c r="DV11" s="179"/>
      <c r="DW11" s="179"/>
      <c r="DX11" s="179"/>
      <c r="DY11" s="179"/>
      <c r="DZ11" s="179"/>
      <c r="EA11" s="179"/>
      <c r="EB11" s="179"/>
      <c r="EC11" s="179"/>
      <c r="ED11" s="179"/>
      <c r="EE11" s="179"/>
      <c r="EF11" s="179"/>
      <c r="EG11" s="179"/>
      <c r="EH11" s="179"/>
      <c r="EI11" s="179"/>
      <c r="EJ11" s="179"/>
      <c r="EK11" s="179"/>
      <c r="EL11" s="179"/>
      <c r="EM11" s="179"/>
      <c r="EN11" s="179"/>
      <c r="EO11" s="179"/>
      <c r="EP11" s="179"/>
      <c r="EQ11" s="179"/>
      <c r="ER11" s="179"/>
      <c r="ES11" s="179"/>
      <c r="ET11" s="179"/>
      <c r="EU11" s="179"/>
      <c r="EV11" s="179"/>
      <c r="EW11" s="179"/>
      <c r="EX11" s="179"/>
      <c r="EY11" s="179"/>
      <c r="EZ11" s="179"/>
      <c r="FA11" s="179"/>
      <c r="FB11" s="179"/>
      <c r="FC11" s="179"/>
      <c r="FD11" s="179"/>
      <c r="FE11" s="179"/>
      <c r="FF11" s="179"/>
      <c r="FG11" s="179"/>
      <c r="FH11" s="179"/>
      <c r="FI11" s="179"/>
      <c r="FJ11" s="179"/>
      <c r="FK11" s="179"/>
      <c r="FL11" s="179"/>
      <c r="FM11" s="179"/>
      <c r="FN11" s="179"/>
      <c r="FO11" s="179"/>
      <c r="FP11" s="179"/>
      <c r="FQ11" s="179"/>
      <c r="FR11" s="179"/>
      <c r="FS11" s="179"/>
      <c r="FT11" s="179"/>
      <c r="FU11" s="179"/>
      <c r="FV11" s="179"/>
      <c r="FW11" s="179"/>
      <c r="FX11" s="179"/>
      <c r="FY11" s="179"/>
      <c r="FZ11" s="179"/>
      <c r="GA11" s="179"/>
      <c r="GB11" s="179"/>
      <c r="GC11" s="179"/>
      <c r="GD11" s="179"/>
      <c r="GE11" s="179"/>
      <c r="GF11" s="179"/>
      <c r="GG11" s="179"/>
      <c r="GH11" s="179"/>
      <c r="GI11" s="179"/>
      <c r="GJ11" s="179"/>
      <c r="GK11" s="179"/>
      <c r="GL11" s="179"/>
      <c r="GM11" s="179"/>
      <c r="GN11" s="179"/>
      <c r="GO11" s="179"/>
      <c r="GP11" s="179"/>
      <c r="GQ11" s="179"/>
      <c r="GR11" s="179"/>
      <c r="GS11" s="179"/>
      <c r="GT11" s="179"/>
      <c r="GU11" s="179"/>
      <c r="GV11" s="179"/>
      <c r="GW11" s="179"/>
      <c r="GX11" s="179"/>
      <c r="GY11" s="179"/>
      <c r="GZ11" s="179"/>
      <c r="HA11" s="179"/>
      <c r="HB11" s="179"/>
      <c r="HC11" s="179"/>
      <c r="HD11" s="179"/>
      <c r="HE11" s="179"/>
      <c r="HF11" s="179"/>
      <c r="HG11" s="179"/>
      <c r="HH11" s="179"/>
      <c r="HI11" s="179"/>
      <c r="HJ11" s="179"/>
      <c r="HK11" s="179"/>
      <c r="HL11" s="179"/>
      <c r="HM11" s="179"/>
      <c r="HN11" s="179"/>
      <c r="HO11" s="179"/>
      <c r="HP11" s="179"/>
      <c r="HQ11" s="179"/>
      <c r="HR11" s="179"/>
      <c r="HS11" s="179"/>
      <c r="HT11" s="179"/>
      <c r="HU11" s="179"/>
      <c r="HV11" s="179"/>
      <c r="HW11" s="179"/>
      <c r="HX11" s="179"/>
      <c r="HY11" s="179"/>
      <c r="HZ11" s="179"/>
      <c r="IA11" s="179"/>
      <c r="IB11" s="179"/>
      <c r="IC11" s="179"/>
      <c r="ID11" s="179"/>
      <c r="IE11" s="179"/>
      <c r="IF11" s="179"/>
      <c r="IG11" s="179"/>
      <c r="IH11" s="179"/>
      <c r="II11" s="179"/>
      <c r="IJ11" s="179"/>
      <c r="IK11" s="179"/>
      <c r="IL11" s="179"/>
      <c r="IM11" s="179"/>
      <c r="IN11" s="179"/>
      <c r="IO11" s="179"/>
      <c r="IP11" s="179"/>
      <c r="IQ11" s="179"/>
      <c r="IR11" s="179"/>
      <c r="IS11" s="179"/>
      <c r="IT11" s="179"/>
      <c r="IU11" s="179"/>
      <c r="IV11" s="179"/>
    </row>
    <row r="12" spans="1:256">
      <c r="A12" s="357" t="s">
        <v>895</v>
      </c>
      <c r="B12" s="357"/>
      <c r="C12" s="357"/>
      <c r="D12" s="357"/>
      <c r="E12" s="357"/>
      <c r="F12" s="357"/>
      <c r="G12" s="357"/>
      <c r="H12" s="357"/>
      <c r="I12" s="357"/>
      <c r="J12" s="357"/>
      <c r="K12" s="357"/>
      <c r="L12" s="357"/>
    </row>
    <row r="14" spans="1:256">
      <c r="A14" s="202"/>
    </row>
    <row r="15" spans="1:256" ht="15" customHeight="1">
      <c r="A15" s="203" t="s">
        <v>896</v>
      </c>
      <c r="B15" s="204"/>
      <c r="C15" s="204"/>
      <c r="D15" s="204"/>
      <c r="E15" s="204"/>
    </row>
    <row r="16" spans="1:256" s="185" customFormat="1">
      <c r="A16" s="185" t="s">
        <v>897</v>
      </c>
    </row>
    <row r="17" spans="1:13">
      <c r="A17" s="199" t="s">
        <v>898</v>
      </c>
    </row>
    <row r="18" spans="1:13">
      <c r="A18" s="199" t="s">
        <v>719</v>
      </c>
    </row>
    <row r="19" spans="1:13">
      <c r="A19" s="199" t="s">
        <v>899</v>
      </c>
    </row>
    <row r="21" spans="1:13">
      <c r="A21" s="400" t="s">
        <v>763</v>
      </c>
      <c r="B21" s="400" t="s">
        <v>765</v>
      </c>
      <c r="C21" s="205" t="s">
        <v>900</v>
      </c>
      <c r="D21" s="205" t="s">
        <v>900</v>
      </c>
      <c r="E21" s="205" t="s">
        <v>900</v>
      </c>
      <c r="F21" s="205" t="s">
        <v>900</v>
      </c>
      <c r="G21" s="205" t="s">
        <v>900</v>
      </c>
      <c r="H21" s="400"/>
      <c r="I21" s="400" t="s">
        <v>901</v>
      </c>
      <c r="J21" s="400" t="s">
        <v>902</v>
      </c>
      <c r="K21" s="205" t="s">
        <v>903</v>
      </c>
      <c r="L21" s="206" t="s">
        <v>904</v>
      </c>
      <c r="M21" s="400" t="s">
        <v>905</v>
      </c>
    </row>
    <row r="22" spans="1:13" ht="102">
      <c r="A22" s="400"/>
      <c r="B22" s="400"/>
      <c r="C22" s="205">
        <v>-1</v>
      </c>
      <c r="D22" s="205">
        <v>-2</v>
      </c>
      <c r="E22" s="205">
        <v>-3</v>
      </c>
      <c r="F22" s="205" t="s">
        <v>906</v>
      </c>
      <c r="G22" s="205" t="s">
        <v>907</v>
      </c>
      <c r="H22" s="400"/>
      <c r="I22" s="400"/>
      <c r="J22" s="400"/>
      <c r="K22" s="205" t="s">
        <v>908</v>
      </c>
      <c r="L22" s="206" t="s">
        <v>909</v>
      </c>
      <c r="M22" s="400"/>
    </row>
    <row r="23" spans="1:13">
      <c r="A23" s="180">
        <v>1</v>
      </c>
      <c r="B23" s="180">
        <v>2</v>
      </c>
      <c r="C23" s="180">
        <v>3</v>
      </c>
      <c r="D23" s="180">
        <v>4</v>
      </c>
      <c r="E23" s="180">
        <v>5</v>
      </c>
      <c r="F23" s="180">
        <v>6</v>
      </c>
      <c r="G23" s="180">
        <v>7</v>
      </c>
      <c r="H23" s="180">
        <v>8</v>
      </c>
      <c r="I23" s="180">
        <v>9</v>
      </c>
      <c r="J23" s="180">
        <v>10</v>
      </c>
      <c r="K23" s="180">
        <v>11</v>
      </c>
      <c r="L23" s="180">
        <v>12</v>
      </c>
      <c r="M23" s="180">
        <v>13</v>
      </c>
    </row>
    <row r="24" spans="1:13">
      <c r="A24" s="180">
        <v>1</v>
      </c>
      <c r="B24" s="181" t="s">
        <v>183</v>
      </c>
      <c r="C24" s="182"/>
      <c r="D24" s="182"/>
      <c r="E24" s="182"/>
      <c r="F24" s="182"/>
      <c r="G24" s="182"/>
      <c r="H24" s="182"/>
      <c r="I24" s="182"/>
      <c r="J24" s="182"/>
      <c r="K24" s="182"/>
      <c r="L24" s="182"/>
      <c r="M24" s="182"/>
    </row>
    <row r="25" spans="1:13" ht="25.5">
      <c r="A25" s="183"/>
      <c r="B25" s="181" t="s">
        <v>211</v>
      </c>
      <c r="C25" s="182"/>
      <c r="D25" s="182"/>
      <c r="E25" s="182"/>
      <c r="F25" s="182"/>
      <c r="G25" s="182"/>
      <c r="H25" s="182"/>
      <c r="I25" s="182"/>
      <c r="J25" s="182"/>
      <c r="K25" s="182"/>
      <c r="L25" s="182"/>
      <c r="M25" s="182"/>
    </row>
    <row r="26" spans="1:13" ht="25.5">
      <c r="A26" s="183"/>
      <c r="B26" s="181" t="s">
        <v>212</v>
      </c>
      <c r="C26" s="182"/>
      <c r="D26" s="182"/>
      <c r="E26" s="182"/>
      <c r="F26" s="182"/>
      <c r="G26" s="182"/>
      <c r="H26" s="182"/>
      <c r="I26" s="182"/>
      <c r="J26" s="182"/>
      <c r="K26" s="182"/>
      <c r="L26" s="182"/>
      <c r="M26" s="182"/>
    </row>
    <row r="27" spans="1:13">
      <c r="A27" s="183"/>
      <c r="B27" s="181" t="s">
        <v>184</v>
      </c>
      <c r="C27" s="182"/>
      <c r="D27" s="182"/>
      <c r="E27" s="182"/>
      <c r="F27" s="182"/>
      <c r="G27" s="182"/>
      <c r="H27" s="182"/>
      <c r="I27" s="182"/>
      <c r="J27" s="182"/>
      <c r="K27" s="182"/>
      <c r="L27" s="182"/>
      <c r="M27" s="182"/>
    </row>
    <row r="28" spans="1:13" ht="25.5">
      <c r="A28" s="183"/>
      <c r="B28" s="181" t="s">
        <v>185</v>
      </c>
      <c r="C28" s="182"/>
      <c r="D28" s="182"/>
      <c r="E28" s="182"/>
      <c r="F28" s="182"/>
      <c r="G28" s="182"/>
      <c r="H28" s="182"/>
      <c r="I28" s="182"/>
      <c r="J28" s="182"/>
      <c r="K28" s="182"/>
      <c r="L28" s="182"/>
      <c r="M28" s="182"/>
    </row>
    <row r="29" spans="1:13">
      <c r="A29" s="183"/>
      <c r="B29" s="181" t="s">
        <v>186</v>
      </c>
      <c r="C29" s="182"/>
      <c r="D29" s="182"/>
      <c r="E29" s="182"/>
      <c r="F29" s="182"/>
      <c r="G29" s="182"/>
      <c r="H29" s="182"/>
      <c r="I29" s="182"/>
      <c r="J29" s="182"/>
      <c r="K29" s="182"/>
      <c r="L29" s="182"/>
      <c r="M29" s="182"/>
    </row>
    <row r="30" spans="1:13" ht="25.5">
      <c r="A30" s="183"/>
      <c r="B30" s="181" t="s">
        <v>187</v>
      </c>
      <c r="C30" s="182"/>
      <c r="D30" s="182"/>
      <c r="E30" s="182"/>
      <c r="F30" s="182"/>
      <c r="G30" s="182"/>
      <c r="H30" s="182"/>
      <c r="I30" s="182"/>
      <c r="J30" s="182"/>
      <c r="K30" s="182"/>
      <c r="L30" s="182"/>
      <c r="M30" s="182"/>
    </row>
    <row r="31" spans="1:13" ht="25.5">
      <c r="A31" s="183"/>
      <c r="B31" s="181" t="s">
        <v>213</v>
      </c>
      <c r="C31" s="182"/>
      <c r="D31" s="182"/>
      <c r="E31" s="182"/>
      <c r="F31" s="182"/>
      <c r="G31" s="182"/>
      <c r="H31" s="182"/>
      <c r="I31" s="182"/>
      <c r="J31" s="182"/>
      <c r="K31" s="182"/>
      <c r="L31" s="182"/>
      <c r="M31" s="182"/>
    </row>
    <row r="32" spans="1:13" ht="51">
      <c r="A32" s="183"/>
      <c r="B32" s="181" t="s">
        <v>214</v>
      </c>
      <c r="C32" s="182"/>
      <c r="D32" s="182"/>
      <c r="E32" s="182"/>
      <c r="F32" s="182"/>
      <c r="G32" s="182"/>
      <c r="H32" s="182"/>
      <c r="I32" s="182"/>
      <c r="J32" s="182"/>
      <c r="K32" s="182"/>
      <c r="L32" s="182"/>
      <c r="M32" s="182"/>
    </row>
    <row r="33" spans="1:13" ht="38.25">
      <c r="A33" s="183"/>
      <c r="B33" s="181" t="s">
        <v>188</v>
      </c>
      <c r="C33" s="182"/>
      <c r="D33" s="182"/>
      <c r="E33" s="182"/>
      <c r="F33" s="182"/>
      <c r="G33" s="182"/>
      <c r="H33" s="182"/>
      <c r="I33" s="182"/>
      <c r="J33" s="182"/>
      <c r="K33" s="182"/>
      <c r="L33" s="182"/>
      <c r="M33" s="182"/>
    </row>
    <row r="34" spans="1:13">
      <c r="A34" s="183"/>
      <c r="B34" s="181" t="s">
        <v>189</v>
      </c>
      <c r="C34" s="182"/>
      <c r="D34" s="182"/>
      <c r="E34" s="182"/>
      <c r="F34" s="182"/>
      <c r="G34" s="182"/>
      <c r="H34" s="182"/>
      <c r="I34" s="182"/>
      <c r="J34" s="182"/>
      <c r="K34" s="182"/>
      <c r="L34" s="182"/>
      <c r="M34" s="182"/>
    </row>
    <row r="35" spans="1:13">
      <c r="A35" s="180">
        <v>2</v>
      </c>
      <c r="B35" s="181" t="s">
        <v>190</v>
      </c>
      <c r="C35" s="181" t="s">
        <v>910</v>
      </c>
      <c r="D35" s="181" t="s">
        <v>910</v>
      </c>
      <c r="E35" s="181" t="s">
        <v>910</v>
      </c>
      <c r="F35" s="181" t="s">
        <v>910</v>
      </c>
      <c r="G35" s="181" t="s">
        <v>910</v>
      </c>
      <c r="H35" s="181" t="s">
        <v>910</v>
      </c>
      <c r="I35" s="181" t="s">
        <v>910</v>
      </c>
      <c r="J35" s="181" t="s">
        <v>910</v>
      </c>
      <c r="K35" s="181" t="s">
        <v>910</v>
      </c>
      <c r="L35" s="181" t="s">
        <v>910</v>
      </c>
      <c r="M35" s="181" t="s">
        <v>910</v>
      </c>
    </row>
    <row r="36" spans="1:13">
      <c r="A36" s="183"/>
      <c r="B36" s="181" t="s">
        <v>215</v>
      </c>
      <c r="C36" s="181" t="s">
        <v>910</v>
      </c>
      <c r="D36" s="181" t="s">
        <v>910</v>
      </c>
      <c r="E36" s="181" t="s">
        <v>910</v>
      </c>
      <c r="F36" s="181" t="s">
        <v>910</v>
      </c>
      <c r="G36" s="181" t="s">
        <v>910</v>
      </c>
      <c r="H36" s="181" t="s">
        <v>910</v>
      </c>
      <c r="I36" s="181" t="s">
        <v>910</v>
      </c>
      <c r="J36" s="181" t="s">
        <v>910</v>
      </c>
      <c r="K36" s="181" t="s">
        <v>910</v>
      </c>
      <c r="L36" s="181" t="s">
        <v>910</v>
      </c>
      <c r="M36" s="181" t="s">
        <v>910</v>
      </c>
    </row>
    <row r="37" spans="1:13">
      <c r="A37" s="183"/>
      <c r="B37" s="181" t="s">
        <v>216</v>
      </c>
      <c r="C37" s="181" t="s">
        <v>910</v>
      </c>
      <c r="D37" s="181" t="s">
        <v>910</v>
      </c>
      <c r="E37" s="181" t="s">
        <v>910</v>
      </c>
      <c r="F37" s="181" t="s">
        <v>910</v>
      </c>
      <c r="G37" s="181" t="s">
        <v>910</v>
      </c>
      <c r="H37" s="181" t="s">
        <v>910</v>
      </c>
      <c r="I37" s="181" t="s">
        <v>910</v>
      </c>
      <c r="J37" s="181" t="s">
        <v>910</v>
      </c>
      <c r="K37" s="181" t="s">
        <v>910</v>
      </c>
      <c r="L37" s="181" t="s">
        <v>910</v>
      </c>
      <c r="M37" s="181" t="s">
        <v>910</v>
      </c>
    </row>
    <row r="38" spans="1:13" ht="63.75">
      <c r="A38" s="186"/>
      <c r="B38" s="187" t="s">
        <v>888</v>
      </c>
      <c r="C38" s="181" t="s">
        <v>910</v>
      </c>
      <c r="D38" s="181" t="s">
        <v>910</v>
      </c>
      <c r="E38" s="181" t="s">
        <v>910</v>
      </c>
      <c r="F38" s="181" t="s">
        <v>910</v>
      </c>
      <c r="G38" s="181" t="s">
        <v>910</v>
      </c>
      <c r="H38" s="181" t="s">
        <v>910</v>
      </c>
      <c r="I38" s="181" t="s">
        <v>910</v>
      </c>
      <c r="J38" s="181" t="s">
        <v>910</v>
      </c>
      <c r="K38" s="181" t="s">
        <v>910</v>
      </c>
      <c r="L38" s="181" t="s">
        <v>910</v>
      </c>
      <c r="M38" s="181" t="s">
        <v>910</v>
      </c>
    </row>
    <row r="39" spans="1:13" ht="76.5">
      <c r="A39" s="186"/>
      <c r="B39" s="187" t="s">
        <v>721</v>
      </c>
      <c r="C39" s="181" t="s">
        <v>910</v>
      </c>
      <c r="D39" s="181" t="s">
        <v>910</v>
      </c>
      <c r="E39" s="181" t="s">
        <v>910</v>
      </c>
      <c r="F39" s="181" t="s">
        <v>910</v>
      </c>
      <c r="G39" s="181" t="s">
        <v>910</v>
      </c>
      <c r="H39" s="181" t="s">
        <v>910</v>
      </c>
      <c r="I39" s="181" t="s">
        <v>910</v>
      </c>
      <c r="J39" s="181" t="s">
        <v>910</v>
      </c>
      <c r="K39" s="181" t="s">
        <v>910</v>
      </c>
      <c r="L39" s="181" t="s">
        <v>910</v>
      </c>
      <c r="M39" s="181" t="s">
        <v>910</v>
      </c>
    </row>
    <row r="40" spans="1:13">
      <c r="A40" s="186"/>
      <c r="B40" s="181" t="s">
        <v>217</v>
      </c>
      <c r="C40" s="181" t="s">
        <v>910</v>
      </c>
      <c r="D40" s="181" t="s">
        <v>910</v>
      </c>
      <c r="E40" s="181" t="s">
        <v>910</v>
      </c>
      <c r="F40" s="181" t="s">
        <v>910</v>
      </c>
      <c r="G40" s="181" t="s">
        <v>910</v>
      </c>
      <c r="H40" s="181" t="s">
        <v>910</v>
      </c>
      <c r="I40" s="181" t="s">
        <v>910</v>
      </c>
      <c r="J40" s="181" t="s">
        <v>910</v>
      </c>
      <c r="K40" s="181" t="s">
        <v>910</v>
      </c>
      <c r="L40" s="181" t="s">
        <v>910</v>
      </c>
      <c r="M40" s="181" t="s">
        <v>910</v>
      </c>
    </row>
    <row r="41" spans="1:13">
      <c r="A41" s="183"/>
      <c r="B41" s="181" t="s">
        <v>191</v>
      </c>
      <c r="C41" s="181" t="s">
        <v>910</v>
      </c>
      <c r="D41" s="181" t="s">
        <v>910</v>
      </c>
      <c r="E41" s="181" t="s">
        <v>910</v>
      </c>
      <c r="F41" s="181" t="s">
        <v>910</v>
      </c>
      <c r="G41" s="181" t="s">
        <v>910</v>
      </c>
      <c r="H41" s="181" t="s">
        <v>910</v>
      </c>
      <c r="I41" s="181" t="s">
        <v>910</v>
      </c>
      <c r="J41" s="181" t="s">
        <v>910</v>
      </c>
      <c r="K41" s="181" t="s">
        <v>910</v>
      </c>
      <c r="L41" s="181" t="s">
        <v>910</v>
      </c>
      <c r="M41" s="181" t="s">
        <v>910</v>
      </c>
    </row>
    <row r="42" spans="1:13">
      <c r="A42" s="183"/>
      <c r="B42" s="181" t="s">
        <v>192</v>
      </c>
      <c r="C42" s="181" t="s">
        <v>910</v>
      </c>
      <c r="D42" s="181" t="s">
        <v>910</v>
      </c>
      <c r="E42" s="181" t="s">
        <v>910</v>
      </c>
      <c r="F42" s="181" t="s">
        <v>910</v>
      </c>
      <c r="G42" s="181" t="s">
        <v>910</v>
      </c>
      <c r="H42" s="181" t="s">
        <v>910</v>
      </c>
      <c r="I42" s="181" t="s">
        <v>910</v>
      </c>
      <c r="J42" s="181" t="s">
        <v>910</v>
      </c>
      <c r="K42" s="181" t="s">
        <v>910</v>
      </c>
      <c r="L42" s="181" t="s">
        <v>910</v>
      </c>
      <c r="M42" s="181" t="s">
        <v>910</v>
      </c>
    </row>
    <row r="43" spans="1:13">
      <c r="A43" s="183"/>
      <c r="B43" s="181" t="s">
        <v>189</v>
      </c>
      <c r="C43" s="181" t="s">
        <v>910</v>
      </c>
      <c r="D43" s="181" t="s">
        <v>910</v>
      </c>
      <c r="E43" s="181" t="s">
        <v>910</v>
      </c>
      <c r="F43" s="181" t="s">
        <v>910</v>
      </c>
      <c r="G43" s="181" t="s">
        <v>910</v>
      </c>
      <c r="H43" s="181" t="s">
        <v>910</v>
      </c>
      <c r="I43" s="181" t="s">
        <v>910</v>
      </c>
      <c r="J43" s="181" t="s">
        <v>910</v>
      </c>
      <c r="K43" s="181" t="s">
        <v>910</v>
      </c>
      <c r="L43" s="181" t="s">
        <v>910</v>
      </c>
      <c r="M43" s="181" t="s">
        <v>910</v>
      </c>
    </row>
    <row r="44" spans="1:13" ht="25.5">
      <c r="A44" s="180">
        <v>3</v>
      </c>
      <c r="B44" s="181" t="s">
        <v>193</v>
      </c>
      <c r="C44" s="182"/>
      <c r="D44" s="182"/>
      <c r="E44" s="182"/>
      <c r="F44" s="182"/>
      <c r="G44" s="182"/>
      <c r="H44" s="182"/>
      <c r="I44" s="182"/>
      <c r="J44" s="182"/>
      <c r="K44" s="182"/>
      <c r="L44" s="182"/>
      <c r="M44" s="182"/>
    </row>
    <row r="45" spans="1:13" ht="25.5">
      <c r="A45" s="183"/>
      <c r="B45" s="181" t="s">
        <v>194</v>
      </c>
      <c r="C45" s="182"/>
      <c r="D45" s="182"/>
      <c r="E45" s="182"/>
      <c r="F45" s="182"/>
      <c r="G45" s="182"/>
      <c r="H45" s="182"/>
      <c r="I45" s="182"/>
      <c r="J45" s="182"/>
      <c r="K45" s="182"/>
      <c r="L45" s="182"/>
      <c r="M45" s="182"/>
    </row>
    <row r="46" spans="1:13" ht="25.5">
      <c r="A46" s="183"/>
      <c r="B46" s="181" t="s">
        <v>195</v>
      </c>
      <c r="C46" s="182"/>
      <c r="D46" s="182"/>
      <c r="E46" s="182"/>
      <c r="F46" s="182"/>
      <c r="G46" s="182"/>
      <c r="H46" s="182"/>
      <c r="I46" s="182"/>
      <c r="J46" s="182"/>
      <c r="K46" s="182"/>
      <c r="L46" s="182"/>
      <c r="M46" s="182"/>
    </row>
    <row r="47" spans="1:13">
      <c r="A47" s="183"/>
      <c r="B47" s="181" t="s">
        <v>196</v>
      </c>
      <c r="C47" s="182"/>
      <c r="D47" s="182"/>
      <c r="E47" s="182"/>
      <c r="F47" s="182"/>
      <c r="G47" s="182"/>
      <c r="H47" s="182"/>
      <c r="I47" s="182"/>
      <c r="J47" s="182"/>
      <c r="K47" s="182"/>
      <c r="L47" s="182"/>
      <c r="M47" s="182"/>
    </row>
    <row r="48" spans="1:13">
      <c r="A48" s="183"/>
      <c r="B48" s="181" t="s">
        <v>197</v>
      </c>
      <c r="C48" s="182"/>
      <c r="D48" s="182"/>
      <c r="E48" s="182"/>
      <c r="F48" s="182"/>
      <c r="G48" s="182"/>
      <c r="H48" s="182"/>
      <c r="I48" s="182"/>
      <c r="J48" s="182"/>
      <c r="K48" s="182"/>
      <c r="L48" s="182"/>
      <c r="M48" s="182"/>
    </row>
    <row r="49" spans="1:13">
      <c r="A49" s="183"/>
      <c r="B49" s="181" t="s">
        <v>198</v>
      </c>
      <c r="C49" s="182"/>
      <c r="D49" s="182"/>
      <c r="E49" s="182"/>
      <c r="F49" s="182"/>
      <c r="G49" s="182"/>
      <c r="H49" s="182"/>
      <c r="I49" s="182"/>
      <c r="J49" s="182"/>
      <c r="K49" s="182"/>
      <c r="L49" s="182"/>
      <c r="M49" s="182"/>
    </row>
    <row r="50" spans="1:13" ht="38.25">
      <c r="A50" s="183"/>
      <c r="B50" s="181" t="s">
        <v>889</v>
      </c>
      <c r="C50" s="182"/>
      <c r="D50" s="182"/>
      <c r="E50" s="182"/>
      <c r="F50" s="182"/>
      <c r="G50" s="182"/>
      <c r="H50" s="182"/>
      <c r="I50" s="182"/>
      <c r="J50" s="182"/>
      <c r="K50" s="182"/>
      <c r="L50" s="182"/>
      <c r="M50" s="182"/>
    </row>
    <row r="51" spans="1:13" ht="38.25">
      <c r="A51" s="183"/>
      <c r="B51" s="181" t="s">
        <v>199</v>
      </c>
      <c r="C51" s="182"/>
      <c r="D51" s="182"/>
      <c r="E51" s="182"/>
      <c r="F51" s="182"/>
      <c r="G51" s="182"/>
      <c r="H51" s="182"/>
      <c r="I51" s="182"/>
      <c r="J51" s="182"/>
      <c r="K51" s="182"/>
      <c r="L51" s="182"/>
      <c r="M51" s="182"/>
    </row>
    <row r="52" spans="1:13" ht="38.25">
      <c r="A52" s="183"/>
      <c r="B52" s="181" t="s">
        <v>200</v>
      </c>
      <c r="C52" s="182"/>
      <c r="D52" s="182"/>
      <c r="E52" s="182"/>
      <c r="F52" s="182"/>
      <c r="G52" s="182"/>
      <c r="H52" s="182"/>
      <c r="I52" s="182"/>
      <c r="J52" s="182"/>
      <c r="K52" s="182"/>
      <c r="L52" s="182"/>
      <c r="M52" s="182"/>
    </row>
    <row r="53" spans="1:13" ht="38.25">
      <c r="A53" s="183"/>
      <c r="B53" s="181" t="s">
        <v>201</v>
      </c>
      <c r="C53" s="182"/>
      <c r="D53" s="182"/>
      <c r="E53" s="182"/>
      <c r="F53" s="182"/>
      <c r="G53" s="182"/>
      <c r="H53" s="182"/>
      <c r="I53" s="182"/>
      <c r="J53" s="182"/>
      <c r="K53" s="182"/>
      <c r="L53" s="182"/>
      <c r="M53" s="182"/>
    </row>
    <row r="54" spans="1:13" ht="51">
      <c r="A54" s="183"/>
      <c r="B54" s="181" t="s">
        <v>890</v>
      </c>
      <c r="C54" s="182"/>
      <c r="D54" s="182"/>
      <c r="E54" s="182"/>
      <c r="F54" s="182"/>
      <c r="G54" s="182"/>
      <c r="H54" s="182"/>
      <c r="I54" s="182"/>
      <c r="J54" s="182"/>
      <c r="K54" s="182"/>
      <c r="L54" s="182"/>
      <c r="M54" s="182"/>
    </row>
    <row r="55" spans="1:13">
      <c r="A55" s="183"/>
      <c r="B55" s="181" t="s">
        <v>202</v>
      </c>
      <c r="C55" s="182"/>
      <c r="D55" s="182"/>
      <c r="E55" s="182"/>
      <c r="F55" s="182"/>
      <c r="G55" s="182"/>
      <c r="H55" s="182"/>
      <c r="I55" s="182"/>
      <c r="J55" s="182"/>
      <c r="K55" s="182"/>
      <c r="L55" s="182"/>
      <c r="M55" s="182"/>
    </row>
    <row r="56" spans="1:13">
      <c r="A56" s="183"/>
      <c r="B56" s="181" t="s">
        <v>203</v>
      </c>
      <c r="C56" s="182"/>
      <c r="D56" s="182"/>
      <c r="E56" s="182"/>
      <c r="F56" s="182"/>
      <c r="G56" s="182"/>
      <c r="H56" s="182"/>
      <c r="I56" s="182"/>
      <c r="J56" s="182"/>
      <c r="K56" s="182"/>
      <c r="L56" s="182"/>
      <c r="M56" s="182"/>
    </row>
    <row r="57" spans="1:13">
      <c r="A57" s="188"/>
      <c r="B57" s="181" t="s">
        <v>204</v>
      </c>
      <c r="C57" s="182"/>
      <c r="D57" s="182"/>
      <c r="E57" s="182"/>
      <c r="F57" s="182"/>
      <c r="G57" s="182"/>
      <c r="H57" s="182"/>
      <c r="I57" s="182"/>
      <c r="J57" s="182"/>
      <c r="K57" s="182"/>
      <c r="L57" s="182"/>
      <c r="M57" s="182"/>
    </row>
    <row r="58" spans="1:13" ht="25.5">
      <c r="A58" s="188"/>
      <c r="B58" s="181" t="s">
        <v>205</v>
      </c>
      <c r="C58" s="182"/>
      <c r="D58" s="182"/>
      <c r="E58" s="182"/>
      <c r="F58" s="182"/>
      <c r="G58" s="182"/>
      <c r="H58" s="182"/>
      <c r="I58" s="182"/>
      <c r="J58" s="182"/>
      <c r="K58" s="182"/>
      <c r="L58" s="182"/>
      <c r="M58" s="182"/>
    </row>
    <row r="59" spans="1:13" ht="51">
      <c r="A59" s="188"/>
      <c r="B59" s="181" t="s">
        <v>891</v>
      </c>
      <c r="C59" s="182"/>
      <c r="D59" s="182"/>
      <c r="E59" s="182"/>
      <c r="F59" s="182"/>
      <c r="G59" s="182"/>
      <c r="H59" s="182"/>
      <c r="I59" s="182"/>
      <c r="J59" s="182"/>
      <c r="K59" s="182"/>
      <c r="L59" s="182"/>
      <c r="M59" s="182"/>
    </row>
    <row r="60" spans="1:13">
      <c r="A60" s="188"/>
      <c r="B60" s="181" t="s">
        <v>206</v>
      </c>
      <c r="C60" s="182"/>
      <c r="D60" s="182"/>
      <c r="E60" s="182"/>
      <c r="F60" s="182"/>
      <c r="G60" s="182"/>
      <c r="H60" s="182"/>
      <c r="I60" s="182"/>
      <c r="J60" s="182"/>
      <c r="K60" s="182"/>
      <c r="L60" s="182"/>
      <c r="M60" s="182"/>
    </row>
    <row r="61" spans="1:13">
      <c r="A61" s="188"/>
      <c r="B61" s="181" t="s">
        <v>207</v>
      </c>
      <c r="C61" s="182"/>
      <c r="D61" s="182"/>
      <c r="E61" s="182"/>
      <c r="F61" s="182"/>
      <c r="G61" s="182"/>
      <c r="H61" s="182"/>
      <c r="I61" s="182"/>
      <c r="J61" s="182"/>
      <c r="K61" s="182"/>
      <c r="L61" s="182"/>
      <c r="M61" s="182"/>
    </row>
    <row r="62" spans="1:13">
      <c r="A62" s="188"/>
      <c r="B62" s="181" t="s">
        <v>189</v>
      </c>
      <c r="C62" s="182"/>
      <c r="D62" s="182"/>
      <c r="E62" s="182"/>
      <c r="F62" s="182"/>
      <c r="G62" s="182"/>
      <c r="H62" s="182"/>
      <c r="I62" s="182"/>
      <c r="J62" s="182"/>
      <c r="K62" s="182"/>
      <c r="L62" s="182"/>
      <c r="M62" s="182"/>
    </row>
    <row r="63" spans="1:13">
      <c r="A63" s="180">
        <v>4</v>
      </c>
      <c r="B63" s="181" t="s">
        <v>87</v>
      </c>
      <c r="C63" s="182"/>
      <c r="D63" s="182"/>
      <c r="E63" s="182"/>
      <c r="F63" s="182"/>
      <c r="G63" s="182"/>
      <c r="H63" s="182"/>
      <c r="I63" s="182"/>
      <c r="J63" s="182"/>
      <c r="K63" s="182"/>
      <c r="L63" s="182"/>
      <c r="M63" s="182"/>
    </row>
    <row r="64" spans="1:13">
      <c r="A64" s="207"/>
    </row>
    <row r="65" spans="1:1">
      <c r="A65" s="207"/>
    </row>
    <row r="66" spans="1:1">
      <c r="A66" s="207" t="s">
        <v>911</v>
      </c>
    </row>
    <row r="67" spans="1:1">
      <c r="A67" s="207" t="s">
        <v>912</v>
      </c>
    </row>
    <row r="68" spans="1:1">
      <c r="A68" s="207" t="s">
        <v>913</v>
      </c>
    </row>
    <row r="69" spans="1:1">
      <c r="A69" s="207" t="s">
        <v>914</v>
      </c>
    </row>
    <row r="70" spans="1:1">
      <c r="A70" s="207" t="s">
        <v>915</v>
      </c>
    </row>
    <row r="71" spans="1:1">
      <c r="A71" s="207" t="s">
        <v>913</v>
      </c>
    </row>
    <row r="72" spans="1:1">
      <c r="A72" s="207" t="s">
        <v>828</v>
      </c>
    </row>
    <row r="73" spans="1:1">
      <c r="A73" s="207" t="s">
        <v>916</v>
      </c>
    </row>
    <row r="74" spans="1:1">
      <c r="A74" s="207" t="s">
        <v>917</v>
      </c>
    </row>
    <row r="75" spans="1:1">
      <c r="A75" s="207" t="s">
        <v>918</v>
      </c>
    </row>
    <row r="76" spans="1:1">
      <c r="A76" s="207" t="s">
        <v>85</v>
      </c>
    </row>
  </sheetData>
  <mergeCells count="11">
    <mergeCell ref="M21:M22"/>
    <mergeCell ref="A21:A22"/>
    <mergeCell ref="A8:L8"/>
    <mergeCell ref="A9:L9"/>
    <mergeCell ref="A10:L10"/>
    <mergeCell ref="A11:L11"/>
    <mergeCell ref="A12:L12"/>
    <mergeCell ref="B21:B22"/>
    <mergeCell ref="H21:H22"/>
    <mergeCell ref="I21:I22"/>
    <mergeCell ref="J21:J22"/>
  </mergeCells>
  <hyperlinks>
    <hyperlink ref="L2" r:id="rId1" display="jl:39366641.2"/>
    <hyperlink ref="B38" r:id="rId2" display="jl:31408637.0"/>
    <hyperlink ref="B39" r:id="rId3" display="jl:1052939.0"/>
  </hyperlinks>
  <pageMargins left="0.70866141732283472" right="0.70866141732283472" top="0.74803149606299213" bottom="0.74803149606299213" header="0.31496062992125984" footer="0.31496062992125984"/>
  <pageSetup paperSize="9" scale="44" orientation="landscape" verticalDpi="0" r:id="rId4"/>
  <drawing r:id="rId5"/>
</worksheet>
</file>

<file path=xl/worksheets/sheet13.xml><?xml version="1.0" encoding="utf-8"?>
<worksheet xmlns="http://schemas.openxmlformats.org/spreadsheetml/2006/main" xmlns:r="http://schemas.openxmlformats.org/officeDocument/2006/relationships">
  <dimension ref="A1:O64"/>
  <sheetViews>
    <sheetView workbookViewId="0">
      <selection activeCell="A30" sqref="A30"/>
    </sheetView>
  </sheetViews>
  <sheetFormatPr defaultRowHeight="12.75"/>
  <cols>
    <col min="1" max="1" width="42.85546875" style="4" customWidth="1"/>
    <col min="2" max="16384" width="9.140625" style="4"/>
  </cols>
  <sheetData>
    <row r="1" spans="1:15">
      <c r="O1" s="50" t="s">
        <v>410</v>
      </c>
    </row>
    <row r="2" spans="1:15">
      <c r="A2" s="364" t="s">
        <v>411</v>
      </c>
      <c r="B2" s="364"/>
      <c r="C2" s="364"/>
      <c r="D2" s="364"/>
      <c r="E2" s="364"/>
      <c r="F2" s="364"/>
      <c r="G2" s="364"/>
      <c r="H2" s="364"/>
    </row>
    <row r="3" spans="1:15">
      <c r="A3" s="365" t="str">
        <f>[1]Баланс!A10</f>
        <v>АО  Страховая Компания "Казахмыс"</v>
      </c>
      <c r="B3" s="365"/>
      <c r="C3" s="365"/>
      <c r="D3" s="365"/>
      <c r="E3" s="365"/>
      <c r="F3" s="365"/>
      <c r="G3" s="365"/>
      <c r="H3" s="365"/>
    </row>
    <row r="4" spans="1:15">
      <c r="A4" s="365" t="str">
        <f>[1]Баланс!A11</f>
        <v>по состоянию на "01" октября  2015 года</v>
      </c>
      <c r="B4" s="365"/>
      <c r="C4" s="365"/>
      <c r="D4" s="365"/>
      <c r="E4" s="365"/>
      <c r="F4" s="365"/>
      <c r="G4" s="365"/>
      <c r="H4" s="365"/>
    </row>
    <row r="5" spans="1:15" ht="13.5" thickBot="1">
      <c r="D5" s="51"/>
      <c r="E5" s="51"/>
      <c r="F5" s="51"/>
      <c r="G5" s="51"/>
      <c r="H5" s="52"/>
      <c r="I5" s="52"/>
      <c r="J5" s="52"/>
      <c r="K5" s="52"/>
      <c r="L5" s="52"/>
      <c r="M5" s="52"/>
      <c r="N5" s="52"/>
      <c r="O5" s="52" t="s">
        <v>5</v>
      </c>
    </row>
    <row r="6" spans="1:15">
      <c r="A6" s="407"/>
      <c r="B6" s="402" t="s">
        <v>728</v>
      </c>
      <c r="C6" s="403"/>
      <c r="D6" s="403"/>
      <c r="E6" s="403"/>
      <c r="F6" s="403"/>
      <c r="G6" s="403"/>
      <c r="H6" s="404"/>
      <c r="I6" s="402" t="s">
        <v>729</v>
      </c>
      <c r="J6" s="403"/>
      <c r="K6" s="403"/>
      <c r="L6" s="403"/>
      <c r="M6" s="403"/>
      <c r="N6" s="403"/>
      <c r="O6" s="404"/>
    </row>
    <row r="7" spans="1:15">
      <c r="A7" s="408"/>
      <c r="B7" s="405" t="s">
        <v>412</v>
      </c>
      <c r="C7" s="370"/>
      <c r="D7" s="370"/>
      <c r="E7" s="370"/>
      <c r="F7" s="370"/>
      <c r="G7" s="371" t="s">
        <v>413</v>
      </c>
      <c r="H7" s="409" t="s">
        <v>414</v>
      </c>
      <c r="I7" s="405" t="s">
        <v>412</v>
      </c>
      <c r="J7" s="370"/>
      <c r="K7" s="370"/>
      <c r="L7" s="370"/>
      <c r="M7" s="370"/>
      <c r="N7" s="371" t="s">
        <v>413</v>
      </c>
      <c r="O7" s="409" t="s">
        <v>414</v>
      </c>
    </row>
    <row r="8" spans="1:15" ht="51">
      <c r="A8" s="408"/>
      <c r="B8" s="77" t="s">
        <v>415</v>
      </c>
      <c r="C8" s="53" t="s">
        <v>64</v>
      </c>
      <c r="D8" s="53" t="s">
        <v>416</v>
      </c>
      <c r="E8" s="53" t="s">
        <v>417</v>
      </c>
      <c r="F8" s="53" t="s">
        <v>87</v>
      </c>
      <c r="G8" s="371"/>
      <c r="H8" s="409"/>
      <c r="I8" s="77" t="s">
        <v>415</v>
      </c>
      <c r="J8" s="53" t="s">
        <v>64</v>
      </c>
      <c r="K8" s="53" t="s">
        <v>416</v>
      </c>
      <c r="L8" s="53" t="s">
        <v>417</v>
      </c>
      <c r="M8" s="53" t="s">
        <v>87</v>
      </c>
      <c r="N8" s="371"/>
      <c r="O8" s="409"/>
    </row>
    <row r="9" spans="1:15" s="51" customFormat="1">
      <c r="A9" s="76">
        <v>1</v>
      </c>
      <c r="B9" s="78">
        <v>2</v>
      </c>
      <c r="C9" s="5">
        <v>3</v>
      </c>
      <c r="D9" s="5">
        <v>4</v>
      </c>
      <c r="E9" s="5">
        <f>D9+1</f>
        <v>5</v>
      </c>
      <c r="F9" s="5">
        <f>E9+1</f>
        <v>6</v>
      </c>
      <c r="G9" s="5">
        <f>F9+1</f>
        <v>7</v>
      </c>
      <c r="H9" s="79">
        <f>G9+1</f>
        <v>8</v>
      </c>
      <c r="I9" s="78">
        <v>2</v>
      </c>
      <c r="J9" s="5">
        <v>3</v>
      </c>
      <c r="K9" s="5">
        <v>4</v>
      </c>
      <c r="L9" s="5">
        <f>K9+1</f>
        <v>5</v>
      </c>
      <c r="M9" s="5">
        <f>L9+1</f>
        <v>6</v>
      </c>
      <c r="N9" s="5">
        <f>M9+1</f>
        <v>7</v>
      </c>
      <c r="O9" s="79">
        <f>N9+1</f>
        <v>8</v>
      </c>
    </row>
    <row r="10" spans="1:15">
      <c r="A10" s="80" t="s">
        <v>418</v>
      </c>
      <c r="B10" s="81"/>
      <c r="C10" s="43">
        <v>0</v>
      </c>
      <c r="D10" s="43"/>
      <c r="E10" s="43"/>
      <c r="F10" s="43">
        <f t="shared" ref="F10:F45" si="0">B10+C10+D10+E10</f>
        <v>0</v>
      </c>
      <c r="G10" s="43">
        <v>0</v>
      </c>
      <c r="H10" s="82">
        <f t="shared" ref="H10:H46" si="1">F10</f>
        <v>0</v>
      </c>
      <c r="I10" s="81"/>
      <c r="J10" s="43">
        <v>0</v>
      </c>
      <c r="K10" s="43"/>
      <c r="L10" s="43"/>
      <c r="M10" s="43">
        <f t="shared" ref="M10:M45" si="2">I10+J10+K10+L10</f>
        <v>0</v>
      </c>
      <c r="N10" s="43">
        <v>0</v>
      </c>
      <c r="O10" s="82">
        <f t="shared" ref="O10:O46" si="3">M10</f>
        <v>0</v>
      </c>
    </row>
    <row r="11" spans="1:15" ht="25.5">
      <c r="A11" s="80" t="s">
        <v>419</v>
      </c>
      <c r="B11" s="83"/>
      <c r="C11" s="54"/>
      <c r="D11" s="54"/>
      <c r="E11" s="54"/>
      <c r="F11" s="43">
        <f t="shared" si="0"/>
        <v>0</v>
      </c>
      <c r="G11" s="54"/>
      <c r="H11" s="82">
        <f t="shared" si="1"/>
        <v>0</v>
      </c>
      <c r="I11" s="83"/>
      <c r="J11" s="54"/>
      <c r="K11" s="54"/>
      <c r="L11" s="54"/>
      <c r="M11" s="43">
        <f t="shared" si="2"/>
        <v>0</v>
      </c>
      <c r="N11" s="54"/>
      <c r="O11" s="82">
        <f t="shared" si="3"/>
        <v>0</v>
      </c>
    </row>
    <row r="12" spans="1:15" ht="25.5">
      <c r="A12" s="80" t="s">
        <v>420</v>
      </c>
      <c r="B12" s="81">
        <f>B10+B11</f>
        <v>0</v>
      </c>
      <c r="C12" s="43">
        <f>C10+C11</f>
        <v>0</v>
      </c>
      <c r="D12" s="43">
        <f>D10+D11</f>
        <v>0</v>
      </c>
      <c r="E12" s="43">
        <f>E10+E11</f>
        <v>0</v>
      </c>
      <c r="F12" s="43">
        <f t="shared" si="0"/>
        <v>0</v>
      </c>
      <c r="G12" s="43">
        <f>G10+G11</f>
        <v>0</v>
      </c>
      <c r="H12" s="82">
        <f t="shared" si="1"/>
        <v>0</v>
      </c>
      <c r="I12" s="81">
        <f>I10+I11</f>
        <v>0</v>
      </c>
      <c r="J12" s="43">
        <f>J10+J11</f>
        <v>0</v>
      </c>
      <c r="K12" s="43">
        <f>K10+K11</f>
        <v>0</v>
      </c>
      <c r="L12" s="43">
        <f>L10+L11</f>
        <v>0</v>
      </c>
      <c r="M12" s="43">
        <f t="shared" si="2"/>
        <v>0</v>
      </c>
      <c r="N12" s="43">
        <f>N10+N11</f>
        <v>0</v>
      </c>
      <c r="O12" s="82">
        <f t="shared" si="3"/>
        <v>0</v>
      </c>
    </row>
    <row r="13" spans="1:15">
      <c r="A13" s="80" t="s">
        <v>421</v>
      </c>
      <c r="B13" s="81"/>
      <c r="C13" s="43"/>
      <c r="D13" s="43"/>
      <c r="E13" s="43"/>
      <c r="F13" s="43">
        <f t="shared" si="0"/>
        <v>0</v>
      </c>
      <c r="G13" s="43"/>
      <c r="H13" s="82">
        <f t="shared" si="1"/>
        <v>0</v>
      </c>
      <c r="I13" s="81"/>
      <c r="J13" s="43"/>
      <c r="K13" s="43"/>
      <c r="L13" s="43"/>
      <c r="M13" s="43">
        <f t="shared" si="2"/>
        <v>0</v>
      </c>
      <c r="N13" s="43"/>
      <c r="O13" s="82">
        <f t="shared" si="3"/>
        <v>0</v>
      </c>
    </row>
    <row r="14" spans="1:15" ht="25.5">
      <c r="A14" s="80" t="s">
        <v>422</v>
      </c>
      <c r="B14" s="81"/>
      <c r="C14" s="43"/>
      <c r="D14" s="43"/>
      <c r="E14" s="43"/>
      <c r="F14" s="43">
        <f t="shared" si="0"/>
        <v>0</v>
      </c>
      <c r="G14" s="43"/>
      <c r="H14" s="82">
        <f t="shared" si="1"/>
        <v>0</v>
      </c>
      <c r="I14" s="81"/>
      <c r="J14" s="43"/>
      <c r="K14" s="43"/>
      <c r="L14" s="43"/>
      <c r="M14" s="43">
        <f t="shared" si="2"/>
        <v>0</v>
      </c>
      <c r="N14" s="43"/>
      <c r="O14" s="82">
        <f t="shared" si="3"/>
        <v>0</v>
      </c>
    </row>
    <row r="15" spans="1:15">
      <c r="A15" s="80" t="s">
        <v>423</v>
      </c>
      <c r="B15" s="81"/>
      <c r="C15" s="43"/>
      <c r="D15" s="43"/>
      <c r="E15" s="43"/>
      <c r="F15" s="43">
        <f t="shared" si="0"/>
        <v>0</v>
      </c>
      <c r="G15" s="43"/>
      <c r="H15" s="82">
        <f t="shared" si="1"/>
        <v>0</v>
      </c>
      <c r="I15" s="81"/>
      <c r="J15" s="43"/>
      <c r="K15" s="43"/>
      <c r="L15" s="43"/>
      <c r="M15" s="43">
        <f t="shared" si="2"/>
        <v>0</v>
      </c>
      <c r="N15" s="43"/>
      <c r="O15" s="82">
        <f t="shared" si="3"/>
        <v>0</v>
      </c>
    </row>
    <row r="16" spans="1:15">
      <c r="A16" s="80" t="s">
        <v>424</v>
      </c>
      <c r="B16" s="81"/>
      <c r="C16" s="43"/>
      <c r="D16" s="43"/>
      <c r="E16" s="43"/>
      <c r="F16" s="43">
        <f t="shared" si="0"/>
        <v>0</v>
      </c>
      <c r="G16" s="43"/>
      <c r="H16" s="82">
        <f t="shared" si="1"/>
        <v>0</v>
      </c>
      <c r="I16" s="81"/>
      <c r="J16" s="43"/>
      <c r="K16" s="43"/>
      <c r="L16" s="43"/>
      <c r="M16" s="43">
        <f t="shared" si="2"/>
        <v>0</v>
      </c>
      <c r="N16" s="43"/>
      <c r="O16" s="82">
        <f t="shared" si="3"/>
        <v>0</v>
      </c>
    </row>
    <row r="17" spans="1:15" ht="25.5">
      <c r="A17" s="80" t="s">
        <v>425</v>
      </c>
      <c r="B17" s="81"/>
      <c r="C17" s="43"/>
      <c r="D17" s="43"/>
      <c r="E17" s="43"/>
      <c r="F17" s="43">
        <f t="shared" si="0"/>
        <v>0</v>
      </c>
      <c r="G17" s="43"/>
      <c r="H17" s="82">
        <f t="shared" si="1"/>
        <v>0</v>
      </c>
      <c r="I17" s="81"/>
      <c r="J17" s="43"/>
      <c r="K17" s="43"/>
      <c r="L17" s="43"/>
      <c r="M17" s="43">
        <f t="shared" si="2"/>
        <v>0</v>
      </c>
      <c r="N17" s="43"/>
      <c r="O17" s="82">
        <f t="shared" si="3"/>
        <v>0</v>
      </c>
    </row>
    <row r="18" spans="1:15">
      <c r="A18" s="80" t="s">
        <v>340</v>
      </c>
      <c r="B18" s="81"/>
      <c r="C18" s="43"/>
      <c r="D18" s="43"/>
      <c r="E18" s="43"/>
      <c r="F18" s="43">
        <f t="shared" si="0"/>
        <v>0</v>
      </c>
      <c r="G18" s="43"/>
      <c r="H18" s="82">
        <f t="shared" si="1"/>
        <v>0</v>
      </c>
      <c r="I18" s="81"/>
      <c r="J18" s="43"/>
      <c r="K18" s="43"/>
      <c r="L18" s="43"/>
      <c r="M18" s="43">
        <f t="shared" si="2"/>
        <v>0</v>
      </c>
      <c r="N18" s="43"/>
      <c r="O18" s="82">
        <f t="shared" si="3"/>
        <v>0</v>
      </c>
    </row>
    <row r="19" spans="1:15">
      <c r="A19" s="80" t="s">
        <v>426</v>
      </c>
      <c r="B19" s="81">
        <f>B18+B17+B16</f>
        <v>0</v>
      </c>
      <c r="C19" s="43">
        <f>C18+C17+C16</f>
        <v>0</v>
      </c>
      <c r="D19" s="43">
        <f>D18+D17+D16</f>
        <v>0</v>
      </c>
      <c r="E19" s="43">
        <f>E18+E17+E16</f>
        <v>0</v>
      </c>
      <c r="F19" s="43">
        <f t="shared" si="0"/>
        <v>0</v>
      </c>
      <c r="G19" s="43"/>
      <c r="H19" s="82">
        <f t="shared" si="1"/>
        <v>0</v>
      </c>
      <c r="I19" s="81">
        <f>I18+I17+I16</f>
        <v>0</v>
      </c>
      <c r="J19" s="43">
        <f>J18+J17+J16</f>
        <v>0</v>
      </c>
      <c r="K19" s="43">
        <f>K18+K17+K16</f>
        <v>0</v>
      </c>
      <c r="L19" s="43">
        <f>L18+L17+L16</f>
        <v>0</v>
      </c>
      <c r="M19" s="43">
        <f t="shared" si="2"/>
        <v>0</v>
      </c>
      <c r="N19" s="43"/>
      <c r="O19" s="82">
        <f t="shared" si="3"/>
        <v>0</v>
      </c>
    </row>
    <row r="20" spans="1:15">
      <c r="A20" s="80" t="s">
        <v>427</v>
      </c>
      <c r="B20" s="81"/>
      <c r="C20" s="43"/>
      <c r="D20" s="43"/>
      <c r="E20" s="43"/>
      <c r="F20" s="43">
        <f t="shared" si="0"/>
        <v>0</v>
      </c>
      <c r="G20" s="43"/>
      <c r="H20" s="82">
        <f t="shared" si="1"/>
        <v>0</v>
      </c>
      <c r="I20" s="81"/>
      <c r="J20" s="43"/>
      <c r="K20" s="43"/>
      <c r="L20" s="43"/>
      <c r="M20" s="43">
        <f t="shared" si="2"/>
        <v>0</v>
      </c>
      <c r="N20" s="43"/>
      <c r="O20" s="82">
        <f t="shared" si="3"/>
        <v>0</v>
      </c>
    </row>
    <row r="21" spans="1:15">
      <c r="A21" s="80" t="s">
        <v>428</v>
      </c>
      <c r="B21" s="81"/>
      <c r="C21" s="43"/>
      <c r="D21" s="43"/>
      <c r="E21" s="43"/>
      <c r="F21" s="43">
        <f t="shared" si="0"/>
        <v>0</v>
      </c>
      <c r="G21" s="43"/>
      <c r="H21" s="82">
        <f t="shared" si="1"/>
        <v>0</v>
      </c>
      <c r="I21" s="81"/>
      <c r="J21" s="43"/>
      <c r="K21" s="43"/>
      <c r="L21" s="43"/>
      <c r="M21" s="43">
        <f t="shared" si="2"/>
        <v>0</v>
      </c>
      <c r="N21" s="43"/>
      <c r="O21" s="82">
        <f t="shared" si="3"/>
        <v>0</v>
      </c>
    </row>
    <row r="22" spans="1:15">
      <c r="A22" s="80" t="s">
        <v>429</v>
      </c>
      <c r="B22" s="81"/>
      <c r="C22" s="43"/>
      <c r="D22" s="43"/>
      <c r="E22" s="43"/>
      <c r="F22" s="43">
        <f t="shared" si="0"/>
        <v>0</v>
      </c>
      <c r="G22" s="43"/>
      <c r="H22" s="82">
        <f t="shared" si="1"/>
        <v>0</v>
      </c>
      <c r="I22" s="81"/>
      <c r="J22" s="43"/>
      <c r="K22" s="43"/>
      <c r="L22" s="43"/>
      <c r="M22" s="43">
        <f t="shared" si="2"/>
        <v>0</v>
      </c>
      <c r="N22" s="43"/>
      <c r="O22" s="82">
        <f t="shared" si="3"/>
        <v>0</v>
      </c>
    </row>
    <row r="23" spans="1:15">
      <c r="A23" s="80" t="s">
        <v>430</v>
      </c>
      <c r="B23" s="81"/>
      <c r="C23" s="43"/>
      <c r="D23" s="43"/>
      <c r="E23" s="43"/>
      <c r="F23" s="43">
        <f t="shared" si="0"/>
        <v>0</v>
      </c>
      <c r="G23" s="43"/>
      <c r="H23" s="82">
        <f t="shared" si="1"/>
        <v>0</v>
      </c>
      <c r="I23" s="81"/>
      <c r="J23" s="43"/>
      <c r="K23" s="43"/>
      <c r="L23" s="43"/>
      <c r="M23" s="43">
        <f t="shared" si="2"/>
        <v>0</v>
      </c>
      <c r="N23" s="43"/>
      <c r="O23" s="82">
        <f t="shared" si="3"/>
        <v>0</v>
      </c>
    </row>
    <row r="24" spans="1:15">
      <c r="A24" s="80" t="s">
        <v>68</v>
      </c>
      <c r="B24" s="81"/>
      <c r="C24" s="43"/>
      <c r="D24" s="43"/>
      <c r="E24" s="43"/>
      <c r="F24" s="43">
        <f t="shared" si="0"/>
        <v>0</v>
      </c>
      <c r="G24" s="43"/>
      <c r="H24" s="82">
        <f t="shared" si="1"/>
        <v>0</v>
      </c>
      <c r="I24" s="81"/>
      <c r="J24" s="43"/>
      <c r="K24" s="43"/>
      <c r="L24" s="43"/>
      <c r="M24" s="43">
        <f t="shared" si="2"/>
        <v>0</v>
      </c>
      <c r="N24" s="43"/>
      <c r="O24" s="82">
        <f t="shared" si="3"/>
        <v>0</v>
      </c>
    </row>
    <row r="25" spans="1:15" ht="25.5">
      <c r="A25" s="80" t="s">
        <v>431</v>
      </c>
      <c r="B25" s="81"/>
      <c r="C25" s="43"/>
      <c r="D25" s="43"/>
      <c r="E25" s="43"/>
      <c r="F25" s="43">
        <f t="shared" si="0"/>
        <v>0</v>
      </c>
      <c r="G25" s="43"/>
      <c r="H25" s="82">
        <f t="shared" si="1"/>
        <v>0</v>
      </c>
      <c r="I25" s="81"/>
      <c r="J25" s="43"/>
      <c r="K25" s="43"/>
      <c r="L25" s="43"/>
      <c r="M25" s="43">
        <f t="shared" si="2"/>
        <v>0</v>
      </c>
      <c r="N25" s="43"/>
      <c r="O25" s="82">
        <f t="shared" si="3"/>
        <v>0</v>
      </c>
    </row>
    <row r="26" spans="1:15">
      <c r="A26" s="80" t="s">
        <v>432</v>
      </c>
      <c r="B26" s="81"/>
      <c r="C26" s="43"/>
      <c r="D26" s="43"/>
      <c r="E26" s="43"/>
      <c r="F26" s="43">
        <f t="shared" si="0"/>
        <v>0</v>
      </c>
      <c r="G26" s="43"/>
      <c r="H26" s="82">
        <f t="shared" si="1"/>
        <v>0</v>
      </c>
      <c r="I26" s="81"/>
      <c r="J26" s="43"/>
      <c r="K26" s="43"/>
      <c r="L26" s="43"/>
      <c r="M26" s="43">
        <f t="shared" si="2"/>
        <v>0</v>
      </c>
      <c r="N26" s="43"/>
      <c r="O26" s="82">
        <f t="shared" si="3"/>
        <v>0</v>
      </c>
    </row>
    <row r="27" spans="1:15">
      <c r="A27" s="80" t="s">
        <v>433</v>
      </c>
      <c r="B27" s="81"/>
      <c r="C27" s="43"/>
      <c r="D27" s="43"/>
      <c r="E27" s="43"/>
      <c r="F27" s="43">
        <f t="shared" si="0"/>
        <v>0</v>
      </c>
      <c r="G27" s="43"/>
      <c r="H27" s="82">
        <f t="shared" si="1"/>
        <v>0</v>
      </c>
      <c r="I27" s="81"/>
      <c r="J27" s="43"/>
      <c r="K27" s="43"/>
      <c r="L27" s="43"/>
      <c r="M27" s="43">
        <f t="shared" si="2"/>
        <v>0</v>
      </c>
      <c r="N27" s="43"/>
      <c r="O27" s="82">
        <f t="shared" si="3"/>
        <v>0</v>
      </c>
    </row>
    <row r="28" spans="1:15">
      <c r="A28" s="80" t="s">
        <v>434</v>
      </c>
      <c r="B28" s="81">
        <f>B12+B13+B14+B15+B16+B17+B18-B20+B21-B22+B23</f>
        <v>0</v>
      </c>
      <c r="C28" s="43">
        <f>C12+C13+C14+C15+C16+C17+C18-C20+C21-C22+C23</f>
        <v>0</v>
      </c>
      <c r="D28" s="43">
        <f>D12+D13+D14+D15+D16+D17+D18-D20+D21-D22+D23</f>
        <v>0</v>
      </c>
      <c r="E28" s="43">
        <f>E12+E13+E14+E15+E16+E17+E18-E20+E21-E22+E23</f>
        <v>0</v>
      </c>
      <c r="F28" s="43">
        <f t="shared" si="0"/>
        <v>0</v>
      </c>
      <c r="G28" s="43">
        <f>G12+G13+G14+G15+G16+G17+G18-G20+G21-G22+G23</f>
        <v>0</v>
      </c>
      <c r="H28" s="82">
        <f t="shared" si="1"/>
        <v>0</v>
      </c>
      <c r="I28" s="81">
        <f>I12+I13+I14+I15+I16+I17+I18-I20+I21-I22+I23</f>
        <v>0</v>
      </c>
      <c r="J28" s="43">
        <f>J12+J13+J14+J15+J16+J17+J18-J20+J21-J22+J23</f>
        <v>0</v>
      </c>
      <c r="K28" s="43">
        <f>K12+K13+K14+K15+K16+K17+K18-K20+K21-K22+K23</f>
        <v>0</v>
      </c>
      <c r="L28" s="43">
        <f>L12+L13+L14+L15+L16+L17+L18-L20+L21-L22+L23</f>
        <v>0</v>
      </c>
      <c r="M28" s="43">
        <f t="shared" si="2"/>
        <v>0</v>
      </c>
      <c r="N28" s="43">
        <f>N12+N13+N14+N15+N16+N17+N18-N20+N21-N22+N23</f>
        <v>0</v>
      </c>
      <c r="O28" s="82">
        <f t="shared" si="3"/>
        <v>0</v>
      </c>
    </row>
    <row r="29" spans="1:15" ht="25.5">
      <c r="A29" s="80" t="s">
        <v>419</v>
      </c>
      <c r="B29" s="81"/>
      <c r="C29" s="43"/>
      <c r="D29" s="43"/>
      <c r="E29" s="43"/>
      <c r="F29" s="43">
        <f t="shared" si="0"/>
        <v>0</v>
      </c>
      <c r="G29" s="43"/>
      <c r="H29" s="82">
        <f t="shared" si="1"/>
        <v>0</v>
      </c>
      <c r="I29" s="81"/>
      <c r="J29" s="43"/>
      <c r="K29" s="43"/>
      <c r="L29" s="43"/>
      <c r="M29" s="43">
        <f t="shared" si="2"/>
        <v>0</v>
      </c>
      <c r="N29" s="43"/>
      <c r="O29" s="82">
        <f t="shared" si="3"/>
        <v>0</v>
      </c>
    </row>
    <row r="30" spans="1:15" ht="25.5">
      <c r="A30" s="80" t="s">
        <v>435</v>
      </c>
      <c r="B30" s="81">
        <f>B28+B29</f>
        <v>0</v>
      </c>
      <c r="C30" s="43">
        <f>C28+C29</f>
        <v>0</v>
      </c>
      <c r="D30" s="43">
        <f>D28+D29</f>
        <v>0</v>
      </c>
      <c r="E30" s="43">
        <f>E28+E29</f>
        <v>0</v>
      </c>
      <c r="F30" s="43">
        <f t="shared" si="0"/>
        <v>0</v>
      </c>
      <c r="G30" s="43">
        <f>G28+G29</f>
        <v>0</v>
      </c>
      <c r="H30" s="82">
        <f t="shared" si="1"/>
        <v>0</v>
      </c>
      <c r="I30" s="81">
        <f>I28+I29</f>
        <v>0</v>
      </c>
      <c r="J30" s="43">
        <f>J28+J29</f>
        <v>0</v>
      </c>
      <c r="K30" s="43">
        <f>K28+K29</f>
        <v>0</v>
      </c>
      <c r="L30" s="43">
        <f>L28+L29</f>
        <v>0</v>
      </c>
      <c r="M30" s="43">
        <f t="shared" si="2"/>
        <v>0</v>
      </c>
      <c r="N30" s="43">
        <f>N28+N29</f>
        <v>0</v>
      </c>
      <c r="O30" s="82">
        <f t="shared" si="3"/>
        <v>0</v>
      </c>
    </row>
    <row r="31" spans="1:15">
      <c r="A31" s="84" t="s">
        <v>421</v>
      </c>
      <c r="B31" s="81"/>
      <c r="C31" s="43"/>
      <c r="D31" s="43"/>
      <c r="E31" s="43"/>
      <c r="F31" s="43">
        <f t="shared" si="0"/>
        <v>0</v>
      </c>
      <c r="G31" s="43"/>
      <c r="H31" s="82">
        <f t="shared" si="1"/>
        <v>0</v>
      </c>
      <c r="I31" s="81"/>
      <c r="J31" s="43"/>
      <c r="K31" s="43"/>
      <c r="L31" s="43"/>
      <c r="M31" s="43">
        <f t="shared" si="2"/>
        <v>0</v>
      </c>
      <c r="N31" s="43"/>
      <c r="O31" s="82">
        <f t="shared" si="3"/>
        <v>0</v>
      </c>
    </row>
    <row r="32" spans="1:15" ht="25.5">
      <c r="A32" s="85" t="s">
        <v>422</v>
      </c>
      <c r="B32" s="81"/>
      <c r="C32" s="43"/>
      <c r="D32" s="43">
        <f>[1]Баланс!C76-[1]Баланс!D76</f>
        <v>-25105</v>
      </c>
      <c r="E32" s="43">
        <v>0</v>
      </c>
      <c r="F32" s="43">
        <f t="shared" si="0"/>
        <v>-25105</v>
      </c>
      <c r="G32" s="43"/>
      <c r="H32" s="82">
        <f t="shared" si="1"/>
        <v>-25105</v>
      </c>
      <c r="I32" s="81"/>
      <c r="J32" s="43"/>
      <c r="K32" s="43"/>
      <c r="L32" s="43">
        <v>0</v>
      </c>
      <c r="M32" s="43">
        <f t="shared" si="2"/>
        <v>0</v>
      </c>
      <c r="N32" s="43"/>
      <c r="O32" s="82">
        <f t="shared" si="3"/>
        <v>0</v>
      </c>
    </row>
    <row r="33" spans="1:15">
      <c r="A33" s="85" t="s">
        <v>423</v>
      </c>
      <c r="B33" s="81"/>
      <c r="C33" s="43"/>
      <c r="D33" s="43"/>
      <c r="E33" s="43"/>
      <c r="F33" s="43">
        <f t="shared" si="0"/>
        <v>0</v>
      </c>
      <c r="G33" s="43"/>
      <c r="H33" s="82">
        <f t="shared" si="1"/>
        <v>0</v>
      </c>
      <c r="I33" s="81"/>
      <c r="J33" s="43"/>
      <c r="K33" s="43"/>
      <c r="L33" s="43"/>
      <c r="M33" s="43">
        <f t="shared" si="2"/>
        <v>0</v>
      </c>
      <c r="N33" s="43"/>
      <c r="O33" s="82">
        <f t="shared" si="3"/>
        <v>0</v>
      </c>
    </row>
    <row r="34" spans="1:15">
      <c r="A34" s="85" t="s">
        <v>424</v>
      </c>
      <c r="B34" s="81"/>
      <c r="C34" s="43"/>
      <c r="D34" s="43"/>
      <c r="E34" s="43"/>
      <c r="F34" s="43">
        <f t="shared" si="0"/>
        <v>0</v>
      </c>
      <c r="G34" s="43"/>
      <c r="H34" s="82">
        <f t="shared" si="1"/>
        <v>0</v>
      </c>
      <c r="I34" s="81"/>
      <c r="J34" s="43"/>
      <c r="K34" s="43"/>
      <c r="L34" s="43"/>
      <c r="M34" s="43">
        <f t="shared" si="2"/>
        <v>0</v>
      </c>
      <c r="N34" s="43"/>
      <c r="O34" s="82">
        <f t="shared" si="3"/>
        <v>0</v>
      </c>
    </row>
    <row r="35" spans="1:15" ht="25.5">
      <c r="A35" s="85" t="s">
        <v>425</v>
      </c>
      <c r="B35" s="81"/>
      <c r="C35" s="43"/>
      <c r="D35" s="43"/>
      <c r="E35" s="43"/>
      <c r="F35" s="43">
        <f t="shared" si="0"/>
        <v>0</v>
      </c>
      <c r="G35" s="43"/>
      <c r="H35" s="82">
        <f t="shared" si="1"/>
        <v>0</v>
      </c>
      <c r="I35" s="81"/>
      <c r="J35" s="43"/>
      <c r="K35" s="43"/>
      <c r="L35" s="43"/>
      <c r="M35" s="43">
        <f t="shared" si="2"/>
        <v>0</v>
      </c>
      <c r="N35" s="43"/>
      <c r="O35" s="82">
        <f t="shared" si="3"/>
        <v>0</v>
      </c>
    </row>
    <row r="36" spans="1:15">
      <c r="A36" s="85" t="s">
        <v>340</v>
      </c>
      <c r="B36" s="81"/>
      <c r="C36" s="43"/>
      <c r="D36" s="43"/>
      <c r="E36" s="43">
        <f>[1]Баланс!C79</f>
        <v>-8128046</v>
      </c>
      <c r="F36" s="43">
        <f t="shared" si="0"/>
        <v>-8128046</v>
      </c>
      <c r="G36" s="43"/>
      <c r="H36" s="82">
        <f t="shared" si="1"/>
        <v>-8128046</v>
      </c>
      <c r="I36" s="81"/>
      <c r="J36" s="43"/>
      <c r="K36" s="43"/>
      <c r="L36" s="43"/>
      <c r="M36" s="43">
        <f t="shared" si="2"/>
        <v>0</v>
      </c>
      <c r="N36" s="43"/>
      <c r="O36" s="82">
        <f t="shared" si="3"/>
        <v>0</v>
      </c>
    </row>
    <row r="37" spans="1:15">
      <c r="A37" s="85" t="s">
        <v>426</v>
      </c>
      <c r="B37" s="81"/>
      <c r="C37" s="43"/>
      <c r="D37" s="43"/>
      <c r="E37" s="43">
        <f>E34+E35+E36</f>
        <v>-8128046</v>
      </c>
      <c r="F37" s="43">
        <f t="shared" si="0"/>
        <v>-8128046</v>
      </c>
      <c r="G37" s="43">
        <f>G34+G35+G36</f>
        <v>0</v>
      </c>
      <c r="H37" s="82">
        <f t="shared" si="1"/>
        <v>-8128046</v>
      </c>
      <c r="I37" s="81"/>
      <c r="J37" s="43"/>
      <c r="K37" s="43"/>
      <c r="L37" s="43">
        <f>L34+L35+L36</f>
        <v>0</v>
      </c>
      <c r="M37" s="43">
        <f t="shared" si="2"/>
        <v>0</v>
      </c>
      <c r="N37" s="43">
        <f>N34+N35+N36</f>
        <v>0</v>
      </c>
      <c r="O37" s="82">
        <f t="shared" si="3"/>
        <v>0</v>
      </c>
    </row>
    <row r="38" spans="1:15">
      <c r="A38" s="80" t="s">
        <v>427</v>
      </c>
      <c r="B38" s="81"/>
      <c r="C38" s="43"/>
      <c r="D38" s="43"/>
      <c r="E38" s="43"/>
      <c r="F38" s="43">
        <f t="shared" si="0"/>
        <v>0</v>
      </c>
      <c r="G38" s="43"/>
      <c r="H38" s="82">
        <f t="shared" si="1"/>
        <v>0</v>
      </c>
      <c r="I38" s="81"/>
      <c r="J38" s="43"/>
      <c r="K38" s="43"/>
      <c r="L38" s="43"/>
      <c r="M38" s="43">
        <f t="shared" si="2"/>
        <v>0</v>
      </c>
      <c r="N38" s="43"/>
      <c r="O38" s="82">
        <f t="shared" si="3"/>
        <v>0</v>
      </c>
    </row>
    <row r="39" spans="1:15">
      <c r="A39" s="80" t="s">
        <v>428</v>
      </c>
      <c r="B39" s="81">
        <f>[1]Баланс!C71-[1]Баланс!D71</f>
        <v>0</v>
      </c>
      <c r="C39" s="43"/>
      <c r="D39" s="43"/>
      <c r="E39" s="43"/>
      <c r="F39" s="43">
        <f t="shared" si="0"/>
        <v>0</v>
      </c>
      <c r="G39" s="43"/>
      <c r="H39" s="82">
        <f t="shared" si="1"/>
        <v>0</v>
      </c>
      <c r="I39" s="81"/>
      <c r="J39" s="43"/>
      <c r="K39" s="43"/>
      <c r="L39" s="43"/>
      <c r="M39" s="43">
        <f t="shared" si="2"/>
        <v>0</v>
      </c>
      <c r="N39" s="43"/>
      <c r="O39" s="82">
        <f t="shared" si="3"/>
        <v>0</v>
      </c>
    </row>
    <row r="40" spans="1:15">
      <c r="A40" s="80" t="s">
        <v>429</v>
      </c>
      <c r="B40" s="81"/>
      <c r="C40" s="43"/>
      <c r="D40" s="43"/>
      <c r="E40" s="43"/>
      <c r="F40" s="43">
        <f t="shared" si="0"/>
        <v>0</v>
      </c>
      <c r="G40" s="43"/>
      <c r="H40" s="82">
        <f t="shared" si="1"/>
        <v>0</v>
      </c>
      <c r="I40" s="81"/>
      <c r="J40" s="43"/>
      <c r="K40" s="43"/>
      <c r="L40" s="43"/>
      <c r="M40" s="43">
        <f t="shared" si="2"/>
        <v>0</v>
      </c>
      <c r="N40" s="43"/>
      <c r="O40" s="82">
        <f t="shared" si="3"/>
        <v>0</v>
      </c>
    </row>
    <row r="41" spans="1:15">
      <c r="A41" s="80" t="s">
        <v>430</v>
      </c>
      <c r="B41" s="81"/>
      <c r="C41" s="43"/>
      <c r="D41" s="43"/>
      <c r="E41" s="43"/>
      <c r="F41" s="43">
        <f t="shared" si="0"/>
        <v>0</v>
      </c>
      <c r="G41" s="43"/>
      <c r="H41" s="82">
        <f t="shared" si="1"/>
        <v>0</v>
      </c>
      <c r="I41" s="81"/>
      <c r="J41" s="43"/>
      <c r="K41" s="43"/>
      <c r="L41" s="43"/>
      <c r="M41" s="43">
        <f t="shared" si="2"/>
        <v>0</v>
      </c>
      <c r="N41" s="43"/>
      <c r="O41" s="82">
        <f t="shared" si="3"/>
        <v>0</v>
      </c>
    </row>
    <row r="42" spans="1:15">
      <c r="A42" s="80" t="s">
        <v>68</v>
      </c>
      <c r="B42" s="81"/>
      <c r="C42" s="43"/>
      <c r="D42" s="43"/>
      <c r="E42" s="43"/>
      <c r="F42" s="43">
        <f t="shared" si="0"/>
        <v>0</v>
      </c>
      <c r="G42" s="43"/>
      <c r="H42" s="82">
        <f t="shared" si="1"/>
        <v>0</v>
      </c>
      <c r="I42" s="81"/>
      <c r="J42" s="43"/>
      <c r="K42" s="43"/>
      <c r="L42" s="43"/>
      <c r="M42" s="43">
        <f t="shared" si="2"/>
        <v>0</v>
      </c>
      <c r="N42" s="43"/>
      <c r="O42" s="82">
        <f t="shared" si="3"/>
        <v>0</v>
      </c>
    </row>
    <row r="43" spans="1:15" ht="25.5">
      <c r="A43" s="86" t="s">
        <v>431</v>
      </c>
      <c r="B43" s="81">
        <f>B44+B45</f>
        <v>0</v>
      </c>
      <c r="C43" s="43">
        <f>C44+C45</f>
        <v>0</v>
      </c>
      <c r="D43" s="43">
        <f>D44+D45</f>
        <v>0</v>
      </c>
      <c r="E43" s="43">
        <f>E44+E45</f>
        <v>0</v>
      </c>
      <c r="F43" s="43">
        <f t="shared" si="0"/>
        <v>0</v>
      </c>
      <c r="G43" s="43"/>
      <c r="H43" s="82">
        <f t="shared" si="1"/>
        <v>0</v>
      </c>
      <c r="I43" s="81">
        <f>I44+I45</f>
        <v>0</v>
      </c>
      <c r="J43" s="43">
        <f>J44+J45</f>
        <v>0</v>
      </c>
      <c r="K43" s="43">
        <f>K44+K45</f>
        <v>0</v>
      </c>
      <c r="L43" s="43">
        <f>L44+L45</f>
        <v>0</v>
      </c>
      <c r="M43" s="43">
        <f t="shared" si="2"/>
        <v>0</v>
      </c>
      <c r="N43" s="43"/>
      <c r="O43" s="82">
        <f t="shared" si="3"/>
        <v>0</v>
      </c>
    </row>
    <row r="44" spans="1:15">
      <c r="A44" s="87" t="s">
        <v>432</v>
      </c>
      <c r="B44" s="81"/>
      <c r="C44" s="43"/>
      <c r="D44" s="43"/>
      <c r="E44" s="43"/>
      <c r="F44" s="43">
        <f t="shared" si="0"/>
        <v>0</v>
      </c>
      <c r="G44" s="43"/>
      <c r="H44" s="82">
        <f t="shared" si="1"/>
        <v>0</v>
      </c>
      <c r="I44" s="81"/>
      <c r="J44" s="43"/>
      <c r="K44" s="43"/>
      <c r="L44" s="43"/>
      <c r="M44" s="43">
        <f t="shared" si="2"/>
        <v>0</v>
      </c>
      <c r="N44" s="43"/>
      <c r="O44" s="82">
        <f t="shared" si="3"/>
        <v>0</v>
      </c>
    </row>
    <row r="45" spans="1:15">
      <c r="A45" s="87" t="s">
        <v>433</v>
      </c>
      <c r="B45" s="81"/>
      <c r="C45" s="43"/>
      <c r="D45" s="43"/>
      <c r="E45" s="43"/>
      <c r="F45" s="43">
        <f t="shared" si="0"/>
        <v>0</v>
      </c>
      <c r="G45" s="43"/>
      <c r="H45" s="82">
        <f t="shared" si="1"/>
        <v>0</v>
      </c>
      <c r="I45" s="81"/>
      <c r="J45" s="43"/>
      <c r="K45" s="43"/>
      <c r="L45" s="43"/>
      <c r="M45" s="43">
        <f t="shared" si="2"/>
        <v>0</v>
      </c>
      <c r="N45" s="43"/>
      <c r="O45" s="82">
        <f t="shared" si="3"/>
        <v>0</v>
      </c>
    </row>
    <row r="46" spans="1:15" ht="13.5" thickBot="1">
      <c r="A46" s="88" t="s">
        <v>437</v>
      </c>
      <c r="B46" s="89">
        <f>B30+B31+B32+B33+B37-B38+B39+B40+B41</f>
        <v>0</v>
      </c>
      <c r="C46" s="90">
        <f>C30+C31+C32+C33+C37-C38+C39+C40+C41</f>
        <v>0</v>
      </c>
      <c r="D46" s="90">
        <f>D30+D31+D32+D33+D37-D38+D39+D40+D41</f>
        <v>-25105</v>
      </c>
      <c r="E46" s="90">
        <f>E30+E31+E32+E33+E37-E38+E39+E40+E41</f>
        <v>-8128046</v>
      </c>
      <c r="F46" s="90">
        <f>F30+F31+F32+F33+F37-F38+F39+F40+F41</f>
        <v>-8153151</v>
      </c>
      <c r="G46" s="90"/>
      <c r="H46" s="91">
        <f t="shared" si="1"/>
        <v>-8153151</v>
      </c>
      <c r="I46" s="89">
        <f>I30+I31+I32+I33+I37-I38+I39+I40+I41</f>
        <v>0</v>
      </c>
      <c r="J46" s="90">
        <f>J30+J31+J32+J33+J37-J38+J39+J40+J41</f>
        <v>0</v>
      </c>
      <c r="K46" s="90">
        <f>K30+K31+K32+K33+K37-K38+K39+K40+K41</f>
        <v>0</v>
      </c>
      <c r="L46" s="90">
        <f>L30+L31+L32+L33+L37-L38+L39+L40+L41</f>
        <v>0</v>
      </c>
      <c r="M46" s="90">
        <f>M30+M31+M32+M33+M37-M38+M39+M40+M41</f>
        <v>0</v>
      </c>
      <c r="N46" s="90"/>
      <c r="O46" s="91">
        <f t="shared" si="3"/>
        <v>0</v>
      </c>
    </row>
    <row r="47" spans="1:15">
      <c r="A47" s="8"/>
      <c r="B47" s="75"/>
    </row>
    <row r="48" spans="1:15">
      <c r="A48" s="406" t="str">
        <f>[1]Баланс!A87</f>
        <v>Первый руководитель (на период его отсутствия – лицо, его замещающее) Чегебаев Самат Садырбаевич ______________</v>
      </c>
      <c r="B48" s="406"/>
      <c r="C48" s="406"/>
      <c r="D48" s="406"/>
      <c r="E48" s="406"/>
      <c r="F48" s="406"/>
      <c r="G48" s="406"/>
      <c r="H48" s="406"/>
      <c r="J48" s="92" t="s">
        <v>347</v>
      </c>
      <c r="K48" s="93">
        <f>[1]Баланс!D87</f>
        <v>0</v>
      </c>
    </row>
    <row r="49" spans="1:11">
      <c r="A49" s="58"/>
      <c r="D49" s="10"/>
      <c r="F49" s="10"/>
      <c r="G49" s="10"/>
      <c r="H49" s="10"/>
      <c r="J49" s="57"/>
    </row>
    <row r="50" spans="1:11">
      <c r="A50" s="18" t="str">
        <f>[1]Баланс!A89</f>
        <v>Главный бухгалтер  (на период его отсутствия – лицо, его замещающее) Раштан Мария Раштанкызы____________</v>
      </c>
      <c r="D50" s="10"/>
      <c r="F50" s="10"/>
      <c r="G50" s="10"/>
      <c r="H50" s="10"/>
      <c r="J50" s="57" t="s">
        <v>347</v>
      </c>
      <c r="K50" s="4">
        <f>K48</f>
        <v>0</v>
      </c>
    </row>
    <row r="51" spans="1:11">
      <c r="A51" s="58"/>
      <c r="D51" s="10"/>
      <c r="E51" s="10"/>
      <c r="F51" s="10"/>
      <c r="G51" s="10"/>
      <c r="H51" s="10"/>
    </row>
    <row r="52" spans="1:11">
      <c r="A52" s="58" t="s">
        <v>727</v>
      </c>
      <c r="D52" s="10"/>
      <c r="E52" s="10"/>
      <c r="F52" s="10"/>
      <c r="G52" s="10"/>
      <c r="H52" s="10"/>
    </row>
    <row r="53" spans="1:11">
      <c r="A53" s="58"/>
      <c r="D53" s="10"/>
      <c r="E53" s="10"/>
      <c r="F53" s="10"/>
      <c r="G53" s="10"/>
      <c r="H53" s="10"/>
    </row>
    <row r="54" spans="1:11">
      <c r="A54" s="49" t="str">
        <f>[1]Баланс!A93</f>
        <v>Телефон:      345 01 25</v>
      </c>
      <c r="D54" s="10"/>
      <c r="E54" s="10"/>
      <c r="F54" s="10"/>
      <c r="G54" s="10"/>
      <c r="H54" s="10"/>
    </row>
    <row r="55" spans="1:11">
      <c r="A55" s="58"/>
      <c r="D55" s="10"/>
      <c r="E55" s="10"/>
      <c r="F55" s="10"/>
      <c r="G55" s="10"/>
      <c r="H55" s="10"/>
    </row>
    <row r="56" spans="1:11">
      <c r="A56" s="58" t="s">
        <v>77</v>
      </c>
      <c r="D56" s="10"/>
      <c r="E56" s="10"/>
      <c r="F56" s="10"/>
      <c r="G56" s="10"/>
      <c r="H56" s="10"/>
    </row>
    <row r="57" spans="1:11">
      <c r="A57" s="59"/>
      <c r="B57" s="58"/>
      <c r="C57" s="10"/>
      <c r="D57" s="10"/>
      <c r="E57" s="10"/>
      <c r="F57" s="10"/>
      <c r="G57" s="10"/>
      <c r="H57" s="10"/>
    </row>
    <row r="58" spans="1:11">
      <c r="A58" s="59"/>
      <c r="B58" s="58"/>
      <c r="C58" s="10"/>
      <c r="D58" s="10"/>
      <c r="E58" s="10"/>
      <c r="F58" s="10"/>
      <c r="G58" s="10"/>
      <c r="H58" s="10"/>
    </row>
    <row r="59" spans="1:11">
      <c r="A59" s="9"/>
      <c r="B59" s="10"/>
      <c r="C59" s="10"/>
      <c r="D59" s="10"/>
      <c r="E59" s="10"/>
      <c r="F59" s="10"/>
      <c r="G59" s="10"/>
      <c r="H59" s="10"/>
    </row>
    <row r="60" spans="1:11">
      <c r="A60" s="9"/>
      <c r="B60" s="10"/>
      <c r="C60" s="10"/>
      <c r="D60" s="10"/>
      <c r="E60" s="10"/>
      <c r="F60" s="10"/>
      <c r="G60" s="10"/>
      <c r="H60" s="10"/>
    </row>
    <row r="61" spans="1:11">
      <c r="A61" s="3"/>
    </row>
    <row r="62" spans="1:11">
      <c r="A62" s="3"/>
    </row>
    <row r="63" spans="1:11">
      <c r="A63" s="3"/>
    </row>
    <row r="64" spans="1:11">
      <c r="A64" s="3"/>
    </row>
  </sheetData>
  <mergeCells count="13">
    <mergeCell ref="I6:O6"/>
    <mergeCell ref="B7:F7"/>
    <mergeCell ref="A48:H48"/>
    <mergeCell ref="A2:H2"/>
    <mergeCell ref="A3:H3"/>
    <mergeCell ref="A4:H4"/>
    <mergeCell ref="A6:A8"/>
    <mergeCell ref="B6:H6"/>
    <mergeCell ref="G7:G8"/>
    <mergeCell ref="H7:H8"/>
    <mergeCell ref="I7:M7"/>
    <mergeCell ref="N7:N8"/>
    <mergeCell ref="O7:O8"/>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31"/>
  <sheetViews>
    <sheetView workbookViewId="0">
      <selection activeCell="A30" sqref="A30"/>
    </sheetView>
  </sheetViews>
  <sheetFormatPr defaultColWidth="15.5703125" defaultRowHeight="12.75"/>
  <cols>
    <col min="1" max="1" width="6.28515625" style="22" customWidth="1"/>
    <col min="2" max="2" width="36.140625" style="22" customWidth="1"/>
    <col min="3" max="16384" width="15.5703125" style="22"/>
  </cols>
  <sheetData>
    <row r="1" spans="1:6">
      <c r="D1" s="94" t="s">
        <v>225</v>
      </c>
    </row>
    <row r="3" spans="1:6">
      <c r="A3" s="410" t="s">
        <v>730</v>
      </c>
      <c r="B3" s="410"/>
      <c r="C3" s="410"/>
      <c r="D3" s="410"/>
    </row>
    <row r="4" spans="1:6">
      <c r="A4" s="411" t="str">
        <f>[1]Баланс!A10</f>
        <v>АО  Страховая Компания "Казахмыс"</v>
      </c>
      <c r="B4" s="411"/>
      <c r="C4" s="411"/>
      <c r="D4" s="411"/>
      <c r="E4" s="71"/>
      <c r="F4" s="71"/>
    </row>
    <row r="5" spans="1:6">
      <c r="A5" s="375" t="str">
        <f>[1]Баланс!A11</f>
        <v>по состоянию на "01" октября  2015 года</v>
      </c>
      <c r="B5" s="375"/>
      <c r="C5" s="375"/>
      <c r="D5" s="375"/>
    </row>
    <row r="6" spans="1:6">
      <c r="A6" s="70"/>
      <c r="B6" s="70"/>
      <c r="C6" s="70"/>
      <c r="D6" s="70"/>
    </row>
    <row r="7" spans="1:6">
      <c r="D7" s="60" t="s">
        <v>5</v>
      </c>
    </row>
    <row r="8" spans="1:6">
      <c r="A8" s="376" t="s">
        <v>731</v>
      </c>
      <c r="B8" s="376" t="s">
        <v>208</v>
      </c>
      <c r="C8" s="376" t="s">
        <v>732</v>
      </c>
      <c r="D8" s="371" t="s">
        <v>6</v>
      </c>
    </row>
    <row r="9" spans="1:6">
      <c r="A9" s="377"/>
      <c r="B9" s="377"/>
      <c r="C9" s="377"/>
      <c r="D9" s="371"/>
    </row>
    <row r="10" spans="1:6">
      <c r="A10" s="61" t="s">
        <v>445</v>
      </c>
      <c r="B10" s="62">
        <v>2</v>
      </c>
      <c r="C10" s="62">
        <v>3</v>
      </c>
      <c r="D10" s="17">
        <v>4</v>
      </c>
    </row>
    <row r="11" spans="1:6">
      <c r="A11" s="61" t="s">
        <v>445</v>
      </c>
      <c r="B11" s="64" t="s">
        <v>733</v>
      </c>
      <c r="C11" s="68">
        <f>C12+C13+C14</f>
        <v>0</v>
      </c>
      <c r="D11" s="95"/>
    </row>
    <row r="12" spans="1:6">
      <c r="A12" s="61" t="s">
        <v>446</v>
      </c>
      <c r="B12" s="64" t="s">
        <v>734</v>
      </c>
      <c r="C12" s="65"/>
      <c r="D12" s="66"/>
    </row>
    <row r="13" spans="1:6">
      <c r="A13" s="61" t="s">
        <v>448</v>
      </c>
      <c r="B13" s="64" t="s">
        <v>735</v>
      </c>
      <c r="C13" s="65"/>
      <c r="D13" s="66"/>
    </row>
    <row r="14" spans="1:6">
      <c r="A14" s="61" t="s">
        <v>450</v>
      </c>
      <c r="B14" s="64" t="s">
        <v>736</v>
      </c>
      <c r="C14" s="65"/>
      <c r="D14" s="66"/>
    </row>
    <row r="15" spans="1:6">
      <c r="A15" s="69"/>
      <c r="B15" s="19"/>
      <c r="C15" s="19"/>
      <c r="D15" s="19"/>
    </row>
    <row r="16" spans="1:6">
      <c r="A16" s="19" t="s">
        <v>737</v>
      </c>
      <c r="B16" s="19"/>
      <c r="C16" s="19"/>
      <c r="D16" s="19"/>
    </row>
    <row r="17" spans="1:4">
      <c r="A17" s="19"/>
    </row>
    <row r="18" spans="1:4">
      <c r="A18" s="48"/>
      <c r="B18" s="70" t="str">
        <f>[1]ОПУ!A97</f>
        <v>Первый руководитель (на период его отсутствия – лицо, его замещающее) Чегебаев Самат Садырбаевич ______________</v>
      </c>
      <c r="C18" s="70"/>
      <c r="D18" s="70">
        <f>[1]Баланс!D87</f>
        <v>0</v>
      </c>
    </row>
    <row r="19" spans="1:4">
      <c r="A19" s="48"/>
      <c r="B19" s="70"/>
      <c r="C19" s="70"/>
      <c r="D19" s="70"/>
    </row>
    <row r="20" spans="1:4">
      <c r="A20" s="70"/>
      <c r="B20" s="18" t="str">
        <f>[1]Баланс!A89</f>
        <v>Главный бухгалтер  (на период его отсутствия – лицо, его замещающее) Раштан Мария Раштанкызы____________</v>
      </c>
      <c r="C20" s="70"/>
      <c r="D20" s="70">
        <f>D18</f>
        <v>0</v>
      </c>
    </row>
    <row r="21" spans="1:4">
      <c r="A21" s="70"/>
      <c r="B21" s="70"/>
      <c r="C21" s="70"/>
      <c r="D21" s="70"/>
    </row>
    <row r="22" spans="1:4">
      <c r="A22" s="70"/>
      <c r="B22" s="70" t="s">
        <v>727</v>
      </c>
      <c r="C22" s="70"/>
      <c r="D22" s="70"/>
    </row>
    <row r="23" spans="1:4">
      <c r="A23" s="70"/>
      <c r="B23" s="70"/>
      <c r="C23" s="70"/>
      <c r="D23" s="70"/>
    </row>
    <row r="24" spans="1:4">
      <c r="A24" s="70"/>
      <c r="B24" s="49" t="str">
        <f>[1]Баланс!A93</f>
        <v>Телефон:      345 01 25</v>
      </c>
      <c r="C24" s="70"/>
      <c r="D24" s="70"/>
    </row>
    <row r="25" spans="1:4">
      <c r="A25" s="70"/>
      <c r="B25" s="70"/>
      <c r="C25" s="70"/>
      <c r="D25" s="70"/>
    </row>
    <row r="26" spans="1:4">
      <c r="A26" s="70"/>
      <c r="B26" s="70"/>
      <c r="C26" s="70"/>
      <c r="D26" s="70"/>
    </row>
    <row r="27" spans="1:4">
      <c r="A27" s="70"/>
      <c r="B27" s="70" t="s">
        <v>77</v>
      </c>
      <c r="C27" s="70"/>
      <c r="D27" s="70"/>
    </row>
    <row r="28" spans="1:4">
      <c r="A28" s="70"/>
      <c r="B28" s="70"/>
      <c r="C28" s="70"/>
      <c r="D28" s="70"/>
    </row>
    <row r="29" spans="1:4">
      <c r="A29" s="70"/>
      <c r="B29" s="70"/>
      <c r="C29" s="70"/>
      <c r="D29" s="70"/>
    </row>
    <row r="30" spans="1:4">
      <c r="A30" s="70"/>
      <c r="B30" s="70"/>
      <c r="C30" s="70"/>
      <c r="D30" s="70"/>
    </row>
    <row r="31" spans="1:4">
      <c r="A31" s="70"/>
      <c r="B31" s="70"/>
      <c r="C31" s="70"/>
      <c r="D31" s="70"/>
    </row>
  </sheetData>
  <mergeCells count="7">
    <mergeCell ref="A3:D3"/>
    <mergeCell ref="A4:D4"/>
    <mergeCell ref="A5:D5"/>
    <mergeCell ref="A8:A9"/>
    <mergeCell ref="B8:B9"/>
    <mergeCell ref="C8:C9"/>
    <mergeCell ref="D8:D9"/>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dimension ref="A1"/>
  <sheetViews>
    <sheetView topLeftCell="A7" workbookViewId="0">
      <selection activeCell="E19" sqref="E19"/>
    </sheetView>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ummaryRight="0"/>
    <pageSetUpPr autoPageBreaks="0"/>
  </sheetPr>
  <dimension ref="A1:L193"/>
  <sheetViews>
    <sheetView topLeftCell="A34" workbookViewId="0">
      <selection activeCell="I49" sqref="I49"/>
    </sheetView>
  </sheetViews>
  <sheetFormatPr defaultRowHeight="12.75"/>
  <cols>
    <col min="1" max="1" width="13" style="285" customWidth="1"/>
    <col min="2" max="2" width="9.140625" style="285"/>
    <col min="3" max="3" width="26.85546875" style="285" customWidth="1"/>
    <col min="4" max="9" width="16.42578125" style="285" customWidth="1"/>
    <col min="10" max="11" width="16.140625" style="285" customWidth="1"/>
    <col min="12" max="12" width="9.140625" style="285"/>
    <col min="13" max="16384" width="9.140625" style="286"/>
  </cols>
  <sheetData>
    <row r="1" spans="1:9">
      <c r="A1" s="284" t="s">
        <v>920</v>
      </c>
    </row>
    <row r="2" spans="1:9">
      <c r="A2" s="357" t="s">
        <v>921</v>
      </c>
      <c r="B2" s="357"/>
      <c r="C2" s="357"/>
      <c r="D2" s="357"/>
      <c r="E2" s="357"/>
      <c r="F2" s="357"/>
      <c r="G2" s="357"/>
      <c r="H2" s="357"/>
      <c r="I2" s="357"/>
    </row>
    <row r="3" spans="1:9">
      <c r="A3" s="357" t="s">
        <v>1208</v>
      </c>
      <c r="B3" s="357"/>
      <c r="C3" s="357"/>
      <c r="D3" s="357"/>
      <c r="E3" s="357"/>
      <c r="F3" s="357"/>
      <c r="G3" s="357"/>
      <c r="H3" s="357"/>
      <c r="I3" s="357"/>
    </row>
    <row r="4" spans="1:9">
      <c r="A4" s="358" t="s">
        <v>922</v>
      </c>
      <c r="B4" s="358"/>
      <c r="C4" s="358"/>
      <c r="D4" s="358"/>
      <c r="E4" s="358"/>
      <c r="F4" s="358"/>
      <c r="G4" s="358"/>
      <c r="H4" s="358"/>
      <c r="I4" s="358"/>
    </row>
    <row r="5" spans="1:9" s="285" customFormat="1" ht="13.5" thickBot="1"/>
    <row r="6" spans="1:9">
      <c r="A6" s="359" t="s">
        <v>923</v>
      </c>
      <c r="B6" s="359"/>
      <c r="C6" s="359"/>
      <c r="D6" s="360" t="s">
        <v>924</v>
      </c>
      <c r="E6" s="360"/>
      <c r="F6" s="360" t="s">
        <v>925</v>
      </c>
      <c r="G6" s="360"/>
      <c r="H6" s="361" t="s">
        <v>926</v>
      </c>
      <c r="I6" s="361"/>
    </row>
    <row r="7" spans="1:9" ht="13.5" thickBot="1">
      <c r="A7" s="287" t="s">
        <v>927</v>
      </c>
      <c r="B7" s="362" t="s">
        <v>208</v>
      </c>
      <c r="C7" s="362"/>
      <c r="D7" s="288" t="s">
        <v>928</v>
      </c>
      <c r="E7" s="289" t="s">
        <v>929</v>
      </c>
      <c r="F7" s="289" t="s">
        <v>928</v>
      </c>
      <c r="G7" s="289" t="s">
        <v>929</v>
      </c>
      <c r="H7" s="289" t="s">
        <v>928</v>
      </c>
      <c r="I7" s="290" t="s">
        <v>929</v>
      </c>
    </row>
    <row r="8" spans="1:9" s="285" customFormat="1" ht="15" customHeight="1">
      <c r="A8" s="308">
        <v>0</v>
      </c>
      <c r="B8" s="356" t="s">
        <v>930</v>
      </c>
      <c r="C8" s="356"/>
      <c r="D8" s="309"/>
      <c r="E8" s="309"/>
      <c r="F8" s="310">
        <v>1403.46</v>
      </c>
      <c r="G8" s="310">
        <v>1403.46</v>
      </c>
      <c r="H8" s="309"/>
      <c r="I8" s="311"/>
    </row>
    <row r="9" spans="1:9" s="285" customFormat="1" ht="15" customHeight="1">
      <c r="A9" s="312">
        <v>1010</v>
      </c>
      <c r="B9" s="356" t="s">
        <v>931</v>
      </c>
      <c r="C9" s="356"/>
      <c r="D9" s="310">
        <v>224689</v>
      </c>
      <c r="E9" s="309"/>
      <c r="F9" s="310">
        <v>1768835257.95</v>
      </c>
      <c r="G9" s="310">
        <v>1768029394.95</v>
      </c>
      <c r="H9" s="310">
        <v>1030552</v>
      </c>
      <c r="I9" s="311"/>
    </row>
    <row r="10" spans="1:9" s="285" customFormat="1" ht="15" customHeight="1">
      <c r="A10" s="312">
        <v>1020</v>
      </c>
      <c r="B10" s="356" t="s">
        <v>932</v>
      </c>
      <c r="C10" s="356"/>
      <c r="D10" s="310">
        <v>826282.57</v>
      </c>
      <c r="E10" s="309"/>
      <c r="F10" s="310">
        <v>16467632952.65</v>
      </c>
      <c r="G10" s="310">
        <v>16468459235.220001</v>
      </c>
      <c r="H10" s="309"/>
      <c r="I10" s="311"/>
    </row>
    <row r="11" spans="1:9" s="285" customFormat="1" ht="15" customHeight="1">
      <c r="A11" s="313" t="s">
        <v>933</v>
      </c>
      <c r="B11" s="356" t="s">
        <v>934</v>
      </c>
      <c r="C11" s="356"/>
      <c r="D11" s="310">
        <v>13719432.25</v>
      </c>
      <c r="E11" s="309"/>
      <c r="F11" s="310">
        <v>50746450862.239998</v>
      </c>
      <c r="G11" s="310">
        <v>50738760705.839996</v>
      </c>
      <c r="H11" s="310">
        <v>21409588.649999999</v>
      </c>
      <c r="I11" s="311"/>
    </row>
    <row r="12" spans="1:9" s="285" customFormat="1" ht="15" customHeight="1">
      <c r="A12" s="313" t="s">
        <v>935</v>
      </c>
      <c r="B12" s="356" t="s">
        <v>936</v>
      </c>
      <c r="C12" s="356"/>
      <c r="D12" s="310">
        <v>1561540.31</v>
      </c>
      <c r="E12" s="309"/>
      <c r="F12" s="310">
        <v>22447679670.93</v>
      </c>
      <c r="G12" s="310">
        <v>22449241211.240002</v>
      </c>
      <c r="H12" s="309"/>
      <c r="I12" s="311"/>
    </row>
    <row r="13" spans="1:9" s="285" customFormat="1" ht="15" customHeight="1">
      <c r="A13" s="313" t="s">
        <v>937</v>
      </c>
      <c r="B13" s="356" t="s">
        <v>938</v>
      </c>
      <c r="C13" s="356"/>
      <c r="D13" s="310">
        <v>1057414000</v>
      </c>
      <c r="E13" s="309"/>
      <c r="F13" s="309"/>
      <c r="G13" s="309"/>
      <c r="H13" s="310">
        <v>1057414000</v>
      </c>
      <c r="I13" s="311"/>
    </row>
    <row r="14" spans="1:9" s="285" customFormat="1" ht="15" customHeight="1">
      <c r="A14" s="313" t="s">
        <v>939</v>
      </c>
      <c r="B14" s="356" t="s">
        <v>940</v>
      </c>
      <c r="C14" s="356"/>
      <c r="D14" s="309"/>
      <c r="E14" s="310">
        <v>59276246.979999997</v>
      </c>
      <c r="F14" s="310">
        <v>2295362.4500000002</v>
      </c>
      <c r="G14" s="309"/>
      <c r="H14" s="309"/>
      <c r="I14" s="314">
        <v>56980884.530000001</v>
      </c>
    </row>
    <row r="15" spans="1:9" s="285" customFormat="1" ht="15" customHeight="1">
      <c r="A15" s="313" t="s">
        <v>941</v>
      </c>
      <c r="B15" s="356" t="s">
        <v>942</v>
      </c>
      <c r="C15" s="356"/>
      <c r="D15" s="310">
        <v>2101242026</v>
      </c>
      <c r="E15" s="309"/>
      <c r="F15" s="310">
        <v>4540394558.8699999</v>
      </c>
      <c r="G15" s="310">
        <v>2390327858.8700004</v>
      </c>
      <c r="H15" s="310">
        <v>4251308726</v>
      </c>
      <c r="I15" s="311"/>
    </row>
    <row r="16" spans="1:9" s="285" customFormat="1" ht="15" customHeight="1">
      <c r="A16" s="313" t="s">
        <v>943</v>
      </c>
      <c r="B16" s="356" t="s">
        <v>944</v>
      </c>
      <c r="C16" s="356"/>
      <c r="D16" s="309"/>
      <c r="E16" s="310">
        <v>34323261.880000003</v>
      </c>
      <c r="F16" s="310">
        <v>80523736.75</v>
      </c>
      <c r="G16" s="310">
        <v>108839457.86</v>
      </c>
      <c r="H16" s="309"/>
      <c r="I16" s="314">
        <v>62638982.990000002</v>
      </c>
    </row>
    <row r="17" spans="1:9" s="285" customFormat="1" ht="15" customHeight="1">
      <c r="A17" s="313" t="s">
        <v>945</v>
      </c>
      <c r="B17" s="356" t="s">
        <v>946</v>
      </c>
      <c r="C17" s="356"/>
      <c r="D17" s="310">
        <v>3537738.59</v>
      </c>
      <c r="E17" s="309"/>
      <c r="F17" s="310">
        <v>8135094.3499999996</v>
      </c>
      <c r="G17" s="310">
        <v>1420874.12</v>
      </c>
      <c r="H17" s="310">
        <v>10251958.82</v>
      </c>
      <c r="I17" s="311"/>
    </row>
    <row r="18" spans="1:9" s="285" customFormat="1" ht="15" customHeight="1">
      <c r="A18" s="313" t="s">
        <v>947</v>
      </c>
      <c r="B18" s="356" t="s">
        <v>948</v>
      </c>
      <c r="C18" s="356"/>
      <c r="D18" s="310">
        <v>4587228.22</v>
      </c>
      <c r="E18" s="309"/>
      <c r="F18" s="310">
        <v>50539472.420000002</v>
      </c>
      <c r="G18" s="310">
        <v>40230687.340000004</v>
      </c>
      <c r="H18" s="310">
        <v>14896013.300000001</v>
      </c>
      <c r="I18" s="311"/>
    </row>
    <row r="19" spans="1:9" s="285" customFormat="1" ht="15" customHeight="1">
      <c r="A19" s="313" t="s">
        <v>949</v>
      </c>
      <c r="B19" s="356" t="s">
        <v>950</v>
      </c>
      <c r="C19" s="356"/>
      <c r="D19" s="309"/>
      <c r="E19" s="310">
        <v>36769775.670000002</v>
      </c>
      <c r="F19" s="310">
        <v>29317106.760000002</v>
      </c>
      <c r="G19" s="310">
        <v>17499599.640000001</v>
      </c>
      <c r="H19" s="309"/>
      <c r="I19" s="314">
        <v>24952268.550000001</v>
      </c>
    </row>
    <row r="20" spans="1:9" s="285" customFormat="1" ht="15" customHeight="1">
      <c r="A20" s="313" t="s">
        <v>951</v>
      </c>
      <c r="B20" s="356" t="s">
        <v>952</v>
      </c>
      <c r="C20" s="356"/>
      <c r="D20" s="310">
        <v>389011159.41000003</v>
      </c>
      <c r="E20" s="309"/>
      <c r="F20" s="310">
        <v>48319309989.01001</v>
      </c>
      <c r="G20" s="310">
        <v>45530300074.329994</v>
      </c>
      <c r="H20" s="310">
        <v>3178021074.0899997</v>
      </c>
      <c r="I20" s="311"/>
    </row>
    <row r="21" spans="1:9" s="285" customFormat="1" ht="15" customHeight="1">
      <c r="A21" s="313" t="s">
        <v>953</v>
      </c>
      <c r="B21" s="356" t="s">
        <v>954</v>
      </c>
      <c r="C21" s="356"/>
      <c r="D21" s="310">
        <v>3679738473.3900003</v>
      </c>
      <c r="E21" s="309"/>
      <c r="F21" s="310">
        <v>17744219955.75</v>
      </c>
      <c r="G21" s="310">
        <v>18289268500</v>
      </c>
      <c r="H21" s="310">
        <v>3134689929.1399999</v>
      </c>
      <c r="I21" s="311"/>
    </row>
    <row r="22" spans="1:9" s="285" customFormat="1" ht="15" customHeight="1">
      <c r="A22" s="312">
        <v>1210</v>
      </c>
      <c r="B22" s="356" t="s">
        <v>955</v>
      </c>
      <c r="C22" s="356"/>
      <c r="D22" s="310">
        <v>231499</v>
      </c>
      <c r="E22" s="309"/>
      <c r="F22" s="310">
        <v>1390357.5</v>
      </c>
      <c r="G22" s="310">
        <v>1182050.5</v>
      </c>
      <c r="H22" s="310">
        <v>439806</v>
      </c>
      <c r="I22" s="311"/>
    </row>
    <row r="23" spans="1:9" s="285" customFormat="1" ht="15" customHeight="1">
      <c r="A23" s="312">
        <v>1240</v>
      </c>
      <c r="B23" s="356" t="s">
        <v>956</v>
      </c>
      <c r="C23" s="356"/>
      <c r="D23" s="309"/>
      <c r="E23" s="309"/>
      <c r="F23" s="310">
        <v>21830065299.029999</v>
      </c>
      <c r="G23" s="310">
        <v>21830065299.029999</v>
      </c>
      <c r="H23" s="309"/>
      <c r="I23" s="311"/>
    </row>
    <row r="24" spans="1:9" s="285" customFormat="1" ht="15" customHeight="1">
      <c r="A24" s="313" t="s">
        <v>957</v>
      </c>
      <c r="B24" s="356" t="s">
        <v>958</v>
      </c>
      <c r="C24" s="356"/>
      <c r="D24" s="310">
        <v>25485824</v>
      </c>
      <c r="E24" s="309"/>
      <c r="F24" s="310">
        <v>49653976.969999999</v>
      </c>
      <c r="G24" s="310">
        <v>58175251.060000002</v>
      </c>
      <c r="H24" s="310">
        <v>16964549.91</v>
      </c>
      <c r="I24" s="311"/>
    </row>
    <row r="25" spans="1:9" s="285" customFormat="1" ht="15" customHeight="1">
      <c r="A25" s="313" t="s">
        <v>959</v>
      </c>
      <c r="B25" s="356" t="s">
        <v>960</v>
      </c>
      <c r="C25" s="356"/>
      <c r="D25" s="310">
        <v>587736.5</v>
      </c>
      <c r="E25" s="309"/>
      <c r="F25" s="310">
        <v>3077422.76</v>
      </c>
      <c r="G25" s="310">
        <v>2791564.88</v>
      </c>
      <c r="H25" s="310">
        <v>873594.38</v>
      </c>
      <c r="I25" s="311"/>
    </row>
    <row r="26" spans="1:9" s="285" customFormat="1" ht="15" customHeight="1">
      <c r="A26" s="312">
        <v>1260</v>
      </c>
      <c r="B26" s="356" t="s">
        <v>961</v>
      </c>
      <c r="C26" s="356"/>
      <c r="D26" s="310">
        <v>22515306.43</v>
      </c>
      <c r="E26" s="309"/>
      <c r="F26" s="310">
        <v>44679754.850000001</v>
      </c>
      <c r="G26" s="310">
        <v>40876692.039999999</v>
      </c>
      <c r="H26" s="310">
        <v>26318369.239999998</v>
      </c>
      <c r="I26" s="311"/>
    </row>
    <row r="27" spans="1:9" s="285" customFormat="1" ht="15" customHeight="1">
      <c r="A27" s="313" t="s">
        <v>962</v>
      </c>
      <c r="B27" s="356" t="s">
        <v>963</v>
      </c>
      <c r="C27" s="356"/>
      <c r="D27" s="310">
        <v>12196581.35</v>
      </c>
      <c r="E27" s="309"/>
      <c r="F27" s="310">
        <v>77138177.189999998</v>
      </c>
      <c r="G27" s="310">
        <v>62538630</v>
      </c>
      <c r="H27" s="310">
        <v>26796128.539999999</v>
      </c>
      <c r="I27" s="311"/>
    </row>
    <row r="28" spans="1:9" s="285" customFormat="1" ht="15" customHeight="1">
      <c r="A28" s="313" t="s">
        <v>964</v>
      </c>
      <c r="B28" s="356" t="s">
        <v>965</v>
      </c>
      <c r="C28" s="356"/>
      <c r="D28" s="310">
        <v>2262420.42</v>
      </c>
      <c r="E28" s="309"/>
      <c r="F28" s="310">
        <v>42890948.140000001</v>
      </c>
      <c r="G28" s="310">
        <v>44583121.710000001</v>
      </c>
      <c r="H28" s="310">
        <v>570246.85</v>
      </c>
      <c r="I28" s="311"/>
    </row>
    <row r="29" spans="1:9" s="285" customFormat="1" ht="15" customHeight="1">
      <c r="A29" s="313" t="s">
        <v>1209</v>
      </c>
      <c r="B29" s="356" t="s">
        <v>1210</v>
      </c>
      <c r="C29" s="356"/>
      <c r="D29" s="309"/>
      <c r="E29" s="309"/>
      <c r="F29" s="310">
        <v>8868839.3399999999</v>
      </c>
      <c r="G29" s="310">
        <v>56578.27</v>
      </c>
      <c r="H29" s="310">
        <v>8812261.0700000003</v>
      </c>
      <c r="I29" s="311"/>
    </row>
    <row r="30" spans="1:9" s="285" customFormat="1" ht="15" customHeight="1">
      <c r="A30" s="313" t="s">
        <v>966</v>
      </c>
      <c r="B30" s="356" t="s">
        <v>967</v>
      </c>
      <c r="C30" s="356"/>
      <c r="D30" s="309"/>
      <c r="E30" s="309"/>
      <c r="F30" s="310">
        <v>1301169.72</v>
      </c>
      <c r="G30" s="310">
        <v>985752.73</v>
      </c>
      <c r="H30" s="310">
        <v>315416.99</v>
      </c>
      <c r="I30" s="311"/>
    </row>
    <row r="31" spans="1:9" s="285" customFormat="1" ht="15" customHeight="1">
      <c r="A31" s="313" t="s">
        <v>968</v>
      </c>
      <c r="B31" s="356" t="s">
        <v>969</v>
      </c>
      <c r="C31" s="356"/>
      <c r="D31" s="310">
        <v>27620204.43</v>
      </c>
      <c r="E31" s="309"/>
      <c r="F31" s="310">
        <v>240924618.21000001</v>
      </c>
      <c r="G31" s="310">
        <v>237809894.84999999</v>
      </c>
      <c r="H31" s="310">
        <v>30734927.789999999</v>
      </c>
      <c r="I31" s="311"/>
    </row>
    <row r="32" spans="1:9" s="285" customFormat="1" ht="15" customHeight="1">
      <c r="A32" s="313" t="s">
        <v>970</v>
      </c>
      <c r="B32" s="356" t="s">
        <v>971</v>
      </c>
      <c r="C32" s="356"/>
      <c r="D32" s="310">
        <v>47583630</v>
      </c>
      <c r="E32" s="309"/>
      <c r="F32" s="310">
        <v>56418630</v>
      </c>
      <c r="G32" s="310">
        <v>56418630</v>
      </c>
      <c r="H32" s="310">
        <v>47583630</v>
      </c>
      <c r="I32" s="311"/>
    </row>
    <row r="33" spans="1:9" s="285" customFormat="1" ht="15" customHeight="1">
      <c r="A33" s="313" t="s">
        <v>972</v>
      </c>
      <c r="B33" s="356" t="s">
        <v>973</v>
      </c>
      <c r="C33" s="356"/>
      <c r="D33" s="309"/>
      <c r="E33" s="309"/>
      <c r="F33" s="310">
        <v>4071192.92</v>
      </c>
      <c r="G33" s="310">
        <v>4071192.92</v>
      </c>
      <c r="H33" s="309"/>
      <c r="I33" s="311"/>
    </row>
    <row r="34" spans="1:9" s="285" customFormat="1" ht="15" customHeight="1">
      <c r="A34" s="313" t="s">
        <v>974</v>
      </c>
      <c r="B34" s="356" t="s">
        <v>975</v>
      </c>
      <c r="C34" s="356"/>
      <c r="D34" s="309"/>
      <c r="E34" s="309"/>
      <c r="F34" s="310">
        <v>474809565.43000001</v>
      </c>
      <c r="G34" s="310">
        <v>474809565.43000001</v>
      </c>
      <c r="H34" s="309"/>
      <c r="I34" s="311"/>
    </row>
    <row r="35" spans="1:9" s="285" customFormat="1" ht="15" customHeight="1">
      <c r="A35" s="313" t="s">
        <v>976</v>
      </c>
      <c r="B35" s="356" t="s">
        <v>977</v>
      </c>
      <c r="C35" s="356"/>
      <c r="D35" s="310">
        <v>1459160.25</v>
      </c>
      <c r="E35" s="309"/>
      <c r="F35" s="310">
        <v>42839384.079999998</v>
      </c>
      <c r="G35" s="310">
        <v>43922193.979999997</v>
      </c>
      <c r="H35" s="310">
        <v>376350.35</v>
      </c>
      <c r="I35" s="311"/>
    </row>
    <row r="36" spans="1:9" s="285" customFormat="1" ht="15" customHeight="1">
      <c r="A36" s="313" t="s">
        <v>978</v>
      </c>
      <c r="B36" s="356" t="s">
        <v>228</v>
      </c>
      <c r="C36" s="356"/>
      <c r="D36" s="310">
        <v>2688263.74</v>
      </c>
      <c r="E36" s="309"/>
      <c r="F36" s="310">
        <v>8392253.7200000007</v>
      </c>
      <c r="G36" s="310">
        <v>10225305.460000001</v>
      </c>
      <c r="H36" s="310">
        <v>855212</v>
      </c>
      <c r="I36" s="311"/>
    </row>
    <row r="37" spans="1:9" s="285" customFormat="1" ht="15" customHeight="1">
      <c r="A37" s="313" t="s">
        <v>979</v>
      </c>
      <c r="B37" s="356" t="s">
        <v>980</v>
      </c>
      <c r="C37" s="356"/>
      <c r="D37" s="310">
        <v>13573181</v>
      </c>
      <c r="E37" s="309"/>
      <c r="F37" s="310">
        <v>122620603</v>
      </c>
      <c r="G37" s="310">
        <v>118385288.17</v>
      </c>
      <c r="H37" s="310">
        <v>17808495.829999998</v>
      </c>
      <c r="I37" s="311"/>
    </row>
    <row r="38" spans="1:9" s="285" customFormat="1" ht="15" customHeight="1">
      <c r="A38" s="313" t="s">
        <v>981</v>
      </c>
      <c r="B38" s="356" t="s">
        <v>982</v>
      </c>
      <c r="C38" s="356"/>
      <c r="D38" s="310">
        <v>1146144550.23</v>
      </c>
      <c r="E38" s="309"/>
      <c r="F38" s="310">
        <v>25904602289.790001</v>
      </c>
      <c r="G38" s="310">
        <v>25899591158.450001</v>
      </c>
      <c r="H38" s="310">
        <v>1151155681.5699999</v>
      </c>
      <c r="I38" s="311"/>
    </row>
    <row r="39" spans="1:9" s="285" customFormat="1" ht="15" customHeight="1">
      <c r="A39" s="313" t="s">
        <v>983</v>
      </c>
      <c r="B39" s="356" t="s">
        <v>984</v>
      </c>
      <c r="C39" s="356"/>
      <c r="D39" s="310">
        <v>25089347.399999999</v>
      </c>
      <c r="E39" s="309"/>
      <c r="F39" s="310">
        <v>1599577993.72</v>
      </c>
      <c r="G39" s="310">
        <v>1103655814</v>
      </c>
      <c r="H39" s="310">
        <v>521011527.12</v>
      </c>
      <c r="I39" s="311"/>
    </row>
    <row r="40" spans="1:9" s="285" customFormat="1" ht="15" customHeight="1">
      <c r="A40" s="313" t="s">
        <v>985</v>
      </c>
      <c r="B40" s="356" t="s">
        <v>986</v>
      </c>
      <c r="C40" s="356"/>
      <c r="D40" s="310">
        <v>30672432.059999999</v>
      </c>
      <c r="E40" s="309"/>
      <c r="F40" s="310">
        <v>5930849.3600000003</v>
      </c>
      <c r="G40" s="310">
        <v>23709200.710000001</v>
      </c>
      <c r="H40" s="310">
        <v>12894080.710000001</v>
      </c>
      <c r="I40" s="311"/>
    </row>
    <row r="41" spans="1:9" s="285" customFormat="1" ht="15" customHeight="1">
      <c r="A41" s="313" t="s">
        <v>987</v>
      </c>
      <c r="B41" s="356" t="s">
        <v>988</v>
      </c>
      <c r="C41" s="356"/>
      <c r="D41" s="310">
        <v>83557743.469999999</v>
      </c>
      <c r="E41" s="309"/>
      <c r="F41" s="310">
        <v>51987426.170000002</v>
      </c>
      <c r="G41" s="310">
        <v>14884481.66</v>
      </c>
      <c r="H41" s="310">
        <v>120660687.98</v>
      </c>
      <c r="I41" s="311"/>
    </row>
    <row r="42" spans="1:9" s="285" customFormat="1" ht="15" customHeight="1">
      <c r="A42" s="313" t="s">
        <v>989</v>
      </c>
      <c r="B42" s="356" t="s">
        <v>990</v>
      </c>
      <c r="C42" s="356"/>
      <c r="D42" s="310">
        <v>48559661</v>
      </c>
      <c r="E42" s="309"/>
      <c r="F42" s="310">
        <v>58159795</v>
      </c>
      <c r="G42" s="310">
        <v>89474721</v>
      </c>
      <c r="H42" s="310">
        <v>17244735</v>
      </c>
      <c r="I42" s="311"/>
    </row>
    <row r="43" spans="1:9" s="285" customFormat="1" ht="15" customHeight="1">
      <c r="A43" s="313" t="s">
        <v>991</v>
      </c>
      <c r="B43" s="356" t="s">
        <v>992</v>
      </c>
      <c r="C43" s="356"/>
      <c r="D43" s="310">
        <v>486193353.91000003</v>
      </c>
      <c r="E43" s="309"/>
      <c r="F43" s="310">
        <v>624985622.34000003</v>
      </c>
      <c r="G43" s="310">
        <v>615868218.13999999</v>
      </c>
      <c r="H43" s="310">
        <v>495310758.11000001</v>
      </c>
      <c r="I43" s="311"/>
    </row>
    <row r="44" spans="1:9" s="285" customFormat="1" ht="15" customHeight="1">
      <c r="A44" s="313" t="s">
        <v>741</v>
      </c>
      <c r="B44" s="356" t="s">
        <v>993</v>
      </c>
      <c r="C44" s="356"/>
      <c r="D44" s="310">
        <v>15373250332.789999</v>
      </c>
      <c r="E44" s="309"/>
      <c r="F44" s="310">
        <v>12933278587.6</v>
      </c>
      <c r="G44" s="310">
        <v>10632409551.060001</v>
      </c>
      <c r="H44" s="310">
        <v>17674119369.329998</v>
      </c>
      <c r="I44" s="311"/>
    </row>
    <row r="45" spans="1:9" s="285" customFormat="1" ht="15" customHeight="1">
      <c r="A45" s="313" t="s">
        <v>742</v>
      </c>
      <c r="B45" s="356" t="s">
        <v>994</v>
      </c>
      <c r="C45" s="356"/>
      <c r="D45" s="310">
        <v>2365032269.9100003</v>
      </c>
      <c r="E45" s="309"/>
      <c r="F45" s="310">
        <v>557593783.13</v>
      </c>
      <c r="G45" s="310">
        <v>1544864649.54</v>
      </c>
      <c r="H45" s="310">
        <v>1377761403.5</v>
      </c>
      <c r="I45" s="311"/>
    </row>
    <row r="46" spans="1:9" s="285" customFormat="1" ht="15" customHeight="1">
      <c r="A46" s="313" t="s">
        <v>743</v>
      </c>
      <c r="B46" s="356" t="s">
        <v>995</v>
      </c>
      <c r="C46" s="356"/>
      <c r="D46" s="310">
        <v>286562102.75999999</v>
      </c>
      <c r="E46" s="309"/>
      <c r="F46" s="310">
        <v>27276678</v>
      </c>
      <c r="G46" s="310">
        <v>64070198.030000001</v>
      </c>
      <c r="H46" s="310">
        <v>249768582.72999999</v>
      </c>
      <c r="I46" s="311"/>
    </row>
    <row r="47" spans="1:9" s="285" customFormat="1" ht="15" customHeight="1">
      <c r="A47" s="313" t="s">
        <v>996</v>
      </c>
      <c r="B47" s="356" t="s">
        <v>997</v>
      </c>
      <c r="C47" s="356"/>
      <c r="D47" s="310">
        <v>168184767</v>
      </c>
      <c r="E47" s="309"/>
      <c r="F47" s="310">
        <v>852360210.95000005</v>
      </c>
      <c r="G47" s="310">
        <v>934281549.95000005</v>
      </c>
      <c r="H47" s="310">
        <v>86263428</v>
      </c>
      <c r="I47" s="311"/>
    </row>
    <row r="48" spans="1:9" s="285" customFormat="1" ht="15" customHeight="1">
      <c r="A48" s="313" t="s">
        <v>998</v>
      </c>
      <c r="B48" s="356" t="s">
        <v>999</v>
      </c>
      <c r="C48" s="356"/>
      <c r="D48" s="309"/>
      <c r="E48" s="310">
        <v>24953462.539999999</v>
      </c>
      <c r="F48" s="310">
        <v>25194484.82</v>
      </c>
      <c r="G48" s="310">
        <v>31573579.23</v>
      </c>
      <c r="H48" s="309"/>
      <c r="I48" s="314">
        <v>25833792.57</v>
      </c>
    </row>
    <row r="49" spans="1:9" s="285" customFormat="1" ht="15" customHeight="1">
      <c r="A49" s="313" t="s">
        <v>1000</v>
      </c>
      <c r="B49" s="356" t="s">
        <v>1001</v>
      </c>
      <c r="C49" s="356"/>
      <c r="D49" s="309"/>
      <c r="E49" s="310">
        <v>30054589.75</v>
      </c>
      <c r="F49" s="310">
        <v>19309116.960000001</v>
      </c>
      <c r="G49" s="310">
        <v>61627522.299999997</v>
      </c>
      <c r="H49" s="309"/>
      <c r="I49" s="314">
        <v>72372995.090000004</v>
      </c>
    </row>
    <row r="50" spans="1:9" s="285" customFormat="1" ht="15" customHeight="1">
      <c r="A50" s="313" t="s">
        <v>1002</v>
      </c>
      <c r="B50" s="356" t="s">
        <v>1003</v>
      </c>
      <c r="C50" s="356"/>
      <c r="D50" s="309"/>
      <c r="E50" s="310">
        <v>20000000</v>
      </c>
      <c r="F50" s="310">
        <v>20000000</v>
      </c>
      <c r="G50" s="309"/>
      <c r="H50" s="309"/>
      <c r="I50" s="311"/>
    </row>
    <row r="51" spans="1:9" s="285" customFormat="1" ht="15" customHeight="1">
      <c r="A51" s="313" t="s">
        <v>1004</v>
      </c>
      <c r="B51" s="356" t="s">
        <v>1005</v>
      </c>
      <c r="C51" s="356"/>
      <c r="D51" s="309"/>
      <c r="E51" s="310">
        <v>407242138.31999999</v>
      </c>
      <c r="F51" s="310">
        <v>9260000</v>
      </c>
      <c r="G51" s="310">
        <v>80148867.189999998</v>
      </c>
      <c r="H51" s="309"/>
      <c r="I51" s="314">
        <v>478131005.50999999</v>
      </c>
    </row>
    <row r="52" spans="1:9" s="285" customFormat="1" ht="15">
      <c r="A52" s="313" t="s">
        <v>1006</v>
      </c>
      <c r="B52" s="356" t="s">
        <v>1007</v>
      </c>
      <c r="C52" s="356"/>
      <c r="D52" s="310">
        <v>128065.52</v>
      </c>
      <c r="E52" s="309"/>
      <c r="F52" s="310">
        <v>766260</v>
      </c>
      <c r="G52" s="310">
        <v>780800.71</v>
      </c>
      <c r="H52" s="310">
        <v>113524.81</v>
      </c>
      <c r="I52" s="311"/>
    </row>
    <row r="53" spans="1:9" s="285" customFormat="1" ht="15" customHeight="1">
      <c r="A53" s="313" t="s">
        <v>1008</v>
      </c>
      <c r="B53" s="356" t="s">
        <v>1009</v>
      </c>
      <c r="C53" s="356"/>
      <c r="D53" s="310">
        <v>3382128.67</v>
      </c>
      <c r="E53" s="309"/>
      <c r="F53" s="310">
        <v>11854580.539999999</v>
      </c>
      <c r="G53" s="310">
        <v>11810467.050000001</v>
      </c>
      <c r="H53" s="310">
        <v>3426242.16</v>
      </c>
      <c r="I53" s="311"/>
    </row>
    <row r="54" spans="1:9" s="285" customFormat="1" ht="15" customHeight="1">
      <c r="A54" s="313" t="s">
        <v>1010</v>
      </c>
      <c r="B54" s="356" t="s">
        <v>343</v>
      </c>
      <c r="C54" s="356"/>
      <c r="D54" s="310">
        <v>174541024.47</v>
      </c>
      <c r="E54" s="309"/>
      <c r="F54" s="310">
        <v>105671422.47</v>
      </c>
      <c r="G54" s="310">
        <v>93707145</v>
      </c>
      <c r="H54" s="310">
        <v>186505301.94</v>
      </c>
      <c r="I54" s="311"/>
    </row>
    <row r="55" spans="1:9" s="285" customFormat="1" ht="15" customHeight="1">
      <c r="A55" s="313" t="s">
        <v>1011</v>
      </c>
      <c r="B55" s="356" t="s">
        <v>234</v>
      </c>
      <c r="C55" s="356"/>
      <c r="D55" s="310">
        <v>1211</v>
      </c>
      <c r="E55" s="309"/>
      <c r="F55" s="310">
        <v>22868</v>
      </c>
      <c r="G55" s="310">
        <v>7593</v>
      </c>
      <c r="H55" s="310">
        <v>16486</v>
      </c>
      <c r="I55" s="311"/>
    </row>
    <row r="56" spans="1:9" s="285" customFormat="1" ht="15" customHeight="1">
      <c r="A56" s="313" t="s">
        <v>1211</v>
      </c>
      <c r="B56" s="356" t="s">
        <v>1212</v>
      </c>
      <c r="C56" s="356"/>
      <c r="D56" s="309"/>
      <c r="E56" s="309"/>
      <c r="F56" s="310">
        <v>7444</v>
      </c>
      <c r="G56" s="309"/>
      <c r="H56" s="310">
        <v>7444</v>
      </c>
      <c r="I56" s="311"/>
    </row>
    <row r="57" spans="1:9" s="285" customFormat="1" ht="15" customHeight="1">
      <c r="A57" s="313" t="s">
        <v>1012</v>
      </c>
      <c r="B57" s="356" t="s">
        <v>235</v>
      </c>
      <c r="C57" s="356"/>
      <c r="D57" s="310">
        <v>84800</v>
      </c>
      <c r="E57" s="309"/>
      <c r="F57" s="310">
        <v>5120924</v>
      </c>
      <c r="G57" s="310">
        <v>2546250</v>
      </c>
      <c r="H57" s="310">
        <v>2659474</v>
      </c>
      <c r="I57" s="311"/>
    </row>
    <row r="58" spans="1:9" s="285" customFormat="1" ht="15" customHeight="1">
      <c r="A58" s="313" t="s">
        <v>1013</v>
      </c>
      <c r="B58" s="356" t="s">
        <v>1014</v>
      </c>
      <c r="C58" s="356"/>
      <c r="D58" s="310">
        <v>4700</v>
      </c>
      <c r="E58" s="309"/>
      <c r="F58" s="309"/>
      <c r="G58" s="309"/>
      <c r="H58" s="310">
        <v>4700</v>
      </c>
      <c r="I58" s="311"/>
    </row>
    <row r="59" spans="1:9" s="285" customFormat="1" ht="15" customHeight="1">
      <c r="A59" s="313" t="s">
        <v>1015</v>
      </c>
      <c r="B59" s="356" t="s">
        <v>1016</v>
      </c>
      <c r="C59" s="356"/>
      <c r="D59" s="310">
        <v>4835977.5599999996</v>
      </c>
      <c r="E59" s="309"/>
      <c r="F59" s="310">
        <v>11572095</v>
      </c>
      <c r="G59" s="310">
        <v>10897692.52</v>
      </c>
      <c r="H59" s="310">
        <v>5510380.04</v>
      </c>
      <c r="I59" s="311"/>
    </row>
    <row r="60" spans="1:9" s="285" customFormat="1" ht="15" customHeight="1">
      <c r="A60" s="313" t="s">
        <v>1017</v>
      </c>
      <c r="B60" s="356" t="s">
        <v>1018</v>
      </c>
      <c r="C60" s="356"/>
      <c r="D60" s="310">
        <v>753926.42</v>
      </c>
      <c r="E60" s="309"/>
      <c r="F60" s="310">
        <v>60755126153.139999</v>
      </c>
      <c r="G60" s="310">
        <v>60755520118.970001</v>
      </c>
      <c r="H60" s="310">
        <v>359960.59</v>
      </c>
      <c r="I60" s="311"/>
    </row>
    <row r="61" spans="1:9" s="285" customFormat="1" ht="15" customHeight="1">
      <c r="A61" s="313" t="s">
        <v>1019</v>
      </c>
      <c r="B61" s="356" t="s">
        <v>1020</v>
      </c>
      <c r="C61" s="356"/>
      <c r="D61" s="310">
        <v>43571895.420000002</v>
      </c>
      <c r="E61" s="309"/>
      <c r="F61" s="310">
        <v>182442738.11000001</v>
      </c>
      <c r="G61" s="310">
        <v>150807072.24000001</v>
      </c>
      <c r="H61" s="310">
        <v>75207561.290000007</v>
      </c>
      <c r="I61" s="311"/>
    </row>
    <row r="62" spans="1:9" s="285" customFormat="1" ht="15" customHeight="1">
      <c r="A62" s="313" t="s">
        <v>1021</v>
      </c>
      <c r="B62" s="356" t="s">
        <v>1022</v>
      </c>
      <c r="C62" s="356"/>
      <c r="D62" s="310">
        <v>12391835.02</v>
      </c>
      <c r="E62" s="309"/>
      <c r="F62" s="309"/>
      <c r="G62" s="310">
        <v>6686193.2999999998</v>
      </c>
      <c r="H62" s="310">
        <v>5705641.7199999997</v>
      </c>
      <c r="I62" s="311"/>
    </row>
    <row r="63" spans="1:9" s="285" customFormat="1" ht="15" customHeight="1">
      <c r="A63" s="313" t="s">
        <v>1023</v>
      </c>
      <c r="B63" s="356" t="s">
        <v>1024</v>
      </c>
      <c r="C63" s="356"/>
      <c r="D63" s="309"/>
      <c r="E63" s="309"/>
      <c r="F63" s="310">
        <v>2954421</v>
      </c>
      <c r="G63" s="310">
        <v>6400</v>
      </c>
      <c r="H63" s="310">
        <v>2948021</v>
      </c>
      <c r="I63" s="311"/>
    </row>
    <row r="64" spans="1:9" s="285" customFormat="1" ht="15" customHeight="1">
      <c r="A64" s="313" t="s">
        <v>1025</v>
      </c>
      <c r="B64" s="356" t="s">
        <v>1026</v>
      </c>
      <c r="C64" s="356"/>
      <c r="D64" s="310">
        <v>149806.25</v>
      </c>
      <c r="E64" s="309"/>
      <c r="F64" s="310">
        <v>759982</v>
      </c>
      <c r="G64" s="310">
        <v>364531.12</v>
      </c>
      <c r="H64" s="310">
        <v>545257.13</v>
      </c>
      <c r="I64" s="311"/>
    </row>
    <row r="65" spans="1:9" s="285" customFormat="1" ht="15" customHeight="1">
      <c r="A65" s="313" t="s">
        <v>1027</v>
      </c>
      <c r="B65" s="356" t="s">
        <v>1028</v>
      </c>
      <c r="C65" s="356"/>
      <c r="D65" s="310">
        <v>68669538.140000001</v>
      </c>
      <c r="E65" s="309"/>
      <c r="F65" s="310">
        <v>6923070</v>
      </c>
      <c r="G65" s="310">
        <v>39773438.969999999</v>
      </c>
      <c r="H65" s="310">
        <v>35819169.170000002</v>
      </c>
      <c r="I65" s="311"/>
    </row>
    <row r="66" spans="1:9" s="285" customFormat="1" ht="15" customHeight="1">
      <c r="A66" s="312">
        <v>1630</v>
      </c>
      <c r="B66" s="356" t="s">
        <v>1029</v>
      </c>
      <c r="C66" s="356"/>
      <c r="D66" s="310">
        <v>271105778.17000002</v>
      </c>
      <c r="E66" s="309"/>
      <c r="F66" s="310">
        <v>327018302.38999999</v>
      </c>
      <c r="G66" s="310">
        <v>332772452.04000002</v>
      </c>
      <c r="H66" s="310">
        <v>265351628.52000001</v>
      </c>
      <c r="I66" s="311"/>
    </row>
    <row r="67" spans="1:9" s="285" customFormat="1" ht="15" customHeight="1">
      <c r="A67" s="313" t="s">
        <v>1030</v>
      </c>
      <c r="B67" s="356" t="s">
        <v>1031</v>
      </c>
      <c r="C67" s="356"/>
      <c r="D67" s="310">
        <v>3185455543.6099997</v>
      </c>
      <c r="E67" s="309"/>
      <c r="F67" s="310">
        <v>6212666594.3699999</v>
      </c>
      <c r="G67" s="310">
        <v>6708276407.9100008</v>
      </c>
      <c r="H67" s="310">
        <v>2689845730.0700002</v>
      </c>
      <c r="I67" s="311"/>
    </row>
    <row r="68" spans="1:9" s="285" customFormat="1" ht="15" customHeight="1">
      <c r="A68" s="313" t="s">
        <v>1032</v>
      </c>
      <c r="B68" s="356" t="s">
        <v>969</v>
      </c>
      <c r="C68" s="356"/>
      <c r="D68" s="310">
        <v>6255806.6399999997</v>
      </c>
      <c r="E68" s="309"/>
      <c r="F68" s="310">
        <v>49336231.369999997</v>
      </c>
      <c r="G68" s="310">
        <v>50190457.649999999</v>
      </c>
      <c r="H68" s="310">
        <v>5401580.3600000003</v>
      </c>
      <c r="I68" s="311"/>
    </row>
    <row r="69" spans="1:9" s="285" customFormat="1" ht="15">
      <c r="A69" s="313" t="s">
        <v>1033</v>
      </c>
      <c r="B69" s="356" t="s">
        <v>1034</v>
      </c>
      <c r="C69" s="356"/>
      <c r="D69" s="310">
        <v>12995625</v>
      </c>
      <c r="E69" s="309"/>
      <c r="F69" s="309"/>
      <c r="G69" s="309"/>
      <c r="H69" s="310">
        <v>12995625</v>
      </c>
      <c r="I69" s="311"/>
    </row>
    <row r="70" spans="1:9" s="285" customFormat="1" ht="15" customHeight="1">
      <c r="A70" s="313" t="s">
        <v>1035</v>
      </c>
      <c r="B70" s="356" t="s">
        <v>1036</v>
      </c>
      <c r="C70" s="356"/>
      <c r="D70" s="310">
        <v>364569567.58999997</v>
      </c>
      <c r="E70" s="309"/>
      <c r="F70" s="309"/>
      <c r="G70" s="309"/>
      <c r="H70" s="310">
        <v>364569567.58999997</v>
      </c>
      <c r="I70" s="311"/>
    </row>
    <row r="71" spans="1:9" s="285" customFormat="1" ht="15" customHeight="1">
      <c r="A71" s="313" t="s">
        <v>1037</v>
      </c>
      <c r="B71" s="356" t="s">
        <v>1038</v>
      </c>
      <c r="C71" s="356"/>
      <c r="D71" s="310">
        <v>59753466.759999998</v>
      </c>
      <c r="E71" s="309"/>
      <c r="F71" s="310">
        <v>17092794</v>
      </c>
      <c r="G71" s="310">
        <v>12919119.5</v>
      </c>
      <c r="H71" s="310">
        <v>63927141.259999998</v>
      </c>
      <c r="I71" s="311"/>
    </row>
    <row r="72" spans="1:9" s="285" customFormat="1" ht="15" customHeight="1">
      <c r="A72" s="313" t="s">
        <v>1039</v>
      </c>
      <c r="B72" s="356" t="s">
        <v>1040</v>
      </c>
      <c r="C72" s="356"/>
      <c r="D72" s="310">
        <v>3469305</v>
      </c>
      <c r="E72" s="309"/>
      <c r="F72" s="309"/>
      <c r="G72" s="309"/>
      <c r="H72" s="310">
        <v>3469305</v>
      </c>
      <c r="I72" s="311"/>
    </row>
    <row r="73" spans="1:9" s="285" customFormat="1" ht="15" customHeight="1">
      <c r="A73" s="313" t="s">
        <v>1041</v>
      </c>
      <c r="B73" s="356" t="s">
        <v>181</v>
      </c>
      <c r="C73" s="356"/>
      <c r="D73" s="310">
        <v>35069825.549999997</v>
      </c>
      <c r="E73" s="309"/>
      <c r="F73" s="310">
        <v>13191167.689999999</v>
      </c>
      <c r="G73" s="310">
        <v>12098013.689999999</v>
      </c>
      <c r="H73" s="310">
        <v>36162979.549999997</v>
      </c>
      <c r="I73" s="311"/>
    </row>
    <row r="74" spans="1:9" s="285" customFormat="1" ht="15" customHeight="1">
      <c r="A74" s="313" t="s">
        <v>1042</v>
      </c>
      <c r="B74" s="356" t="s">
        <v>806</v>
      </c>
      <c r="C74" s="356"/>
      <c r="D74" s="310">
        <v>7372350</v>
      </c>
      <c r="E74" s="309"/>
      <c r="F74" s="310">
        <v>7572350</v>
      </c>
      <c r="G74" s="310">
        <v>7372350</v>
      </c>
      <c r="H74" s="310">
        <v>7572350</v>
      </c>
      <c r="I74" s="311"/>
    </row>
    <row r="75" spans="1:9" s="285" customFormat="1" ht="15" customHeight="1">
      <c r="A75" s="313" t="s">
        <v>1043</v>
      </c>
      <c r="B75" s="356" t="s">
        <v>1214</v>
      </c>
      <c r="C75" s="356"/>
      <c r="D75" s="309"/>
      <c r="E75" s="310">
        <v>15406738.390000001</v>
      </c>
      <c r="F75" s="309"/>
      <c r="G75" s="310">
        <v>6082424.7599999998</v>
      </c>
      <c r="H75" s="309"/>
      <c r="I75" s="314">
        <v>21489163.149999999</v>
      </c>
    </row>
    <row r="76" spans="1:9" s="285" customFormat="1" ht="15" customHeight="1">
      <c r="A76" s="313" t="s">
        <v>1044</v>
      </c>
      <c r="B76" s="356" t="s">
        <v>1045</v>
      </c>
      <c r="C76" s="356"/>
      <c r="D76" s="309"/>
      <c r="E76" s="310">
        <v>31981580.460000001</v>
      </c>
      <c r="F76" s="310">
        <v>8308955.5</v>
      </c>
      <c r="G76" s="310">
        <v>12646198.960000001</v>
      </c>
      <c r="H76" s="309"/>
      <c r="I76" s="314">
        <v>36318823.920000002</v>
      </c>
    </row>
    <row r="77" spans="1:9" s="285" customFormat="1" ht="15" customHeight="1">
      <c r="A77" s="313" t="s">
        <v>1046</v>
      </c>
      <c r="B77" s="356" t="s">
        <v>1047</v>
      </c>
      <c r="C77" s="356"/>
      <c r="D77" s="309"/>
      <c r="E77" s="310">
        <v>289108.7</v>
      </c>
      <c r="F77" s="309"/>
      <c r="G77" s="310">
        <v>173465.22</v>
      </c>
      <c r="H77" s="309"/>
      <c r="I77" s="314">
        <v>462573.92</v>
      </c>
    </row>
    <row r="78" spans="1:9" s="285" customFormat="1" ht="15" customHeight="1">
      <c r="A78" s="313" t="s">
        <v>1048</v>
      </c>
      <c r="B78" s="356" t="s">
        <v>1049</v>
      </c>
      <c r="C78" s="356"/>
      <c r="D78" s="309"/>
      <c r="E78" s="310">
        <v>10233097.890000001</v>
      </c>
      <c r="F78" s="310">
        <v>3380579.71</v>
      </c>
      <c r="G78" s="310">
        <v>4582002.34</v>
      </c>
      <c r="H78" s="309"/>
      <c r="I78" s="314">
        <v>11434520.52</v>
      </c>
    </row>
    <row r="79" spans="1:9" s="285" customFormat="1" ht="15" customHeight="1">
      <c r="A79" s="312">
        <v>2730</v>
      </c>
      <c r="B79" s="356" t="s">
        <v>566</v>
      </c>
      <c r="C79" s="356"/>
      <c r="D79" s="310">
        <v>56181150.5</v>
      </c>
      <c r="E79" s="309"/>
      <c r="F79" s="310">
        <v>2697108</v>
      </c>
      <c r="G79" s="310">
        <v>1605767</v>
      </c>
      <c r="H79" s="310">
        <v>57272491.5</v>
      </c>
      <c r="I79" s="311"/>
    </row>
    <row r="80" spans="1:9" s="285" customFormat="1" ht="15" customHeight="1">
      <c r="A80" s="312">
        <v>2740</v>
      </c>
      <c r="B80" s="356" t="s">
        <v>1050</v>
      </c>
      <c r="C80" s="356"/>
      <c r="D80" s="309"/>
      <c r="E80" s="310">
        <v>24911443.68</v>
      </c>
      <c r="F80" s="310">
        <v>1227476.48</v>
      </c>
      <c r="G80" s="310">
        <v>5855101.0099999998</v>
      </c>
      <c r="H80" s="309"/>
      <c r="I80" s="314">
        <v>29539068.210000001</v>
      </c>
    </row>
    <row r="81" spans="1:11" s="301" customFormat="1" ht="15" customHeight="1">
      <c r="A81" s="318"/>
      <c r="B81" s="319"/>
      <c r="C81" s="319"/>
      <c r="D81" s="320"/>
      <c r="E81" s="321"/>
      <c r="F81" s="321"/>
      <c r="G81" s="321"/>
      <c r="H81" s="320">
        <f>SUM(H8:H80)</f>
        <v>37379058647.700005</v>
      </c>
      <c r="I81" s="320">
        <f>SUM(I8:I80)</f>
        <v>820154078.95999992</v>
      </c>
      <c r="J81" s="301">
        <f>H81-I81</f>
        <v>36558904568.740005</v>
      </c>
      <c r="K81" s="301">
        <f>J81/1000</f>
        <v>36558904.568740003</v>
      </c>
    </row>
    <row r="82" spans="1:11" s="301" customFormat="1" ht="15" customHeight="1">
      <c r="A82" s="318"/>
      <c r="B82" s="319"/>
      <c r="C82" s="319"/>
      <c r="D82" s="320"/>
      <c r="E82" s="321"/>
      <c r="F82" s="321"/>
      <c r="G82" s="321"/>
      <c r="H82" s="320"/>
      <c r="I82" s="322"/>
    </row>
    <row r="83" spans="1:11" s="301" customFormat="1" ht="15" customHeight="1">
      <c r="A83" s="318"/>
      <c r="B83" s="319"/>
      <c r="C83" s="319"/>
      <c r="D83" s="320"/>
      <c r="E83" s="321"/>
      <c r="F83" s="321"/>
      <c r="G83" s="321"/>
      <c r="H83" s="320"/>
      <c r="I83" s="322"/>
    </row>
    <row r="84" spans="1:11" s="301" customFormat="1" ht="15">
      <c r="A84" s="313" t="s">
        <v>1051</v>
      </c>
      <c r="B84" s="356" t="s">
        <v>1052</v>
      </c>
      <c r="C84" s="356"/>
      <c r="D84" s="309"/>
      <c r="E84" s="309"/>
      <c r="F84" s="310">
        <v>165538038</v>
      </c>
      <c r="G84" s="310">
        <v>165538038</v>
      </c>
      <c r="H84" s="309"/>
      <c r="I84" s="311"/>
    </row>
    <row r="85" spans="1:11" s="301" customFormat="1" ht="15">
      <c r="A85" s="313" t="s">
        <v>744</v>
      </c>
      <c r="B85" s="356" t="s">
        <v>1215</v>
      </c>
      <c r="C85" s="356"/>
      <c r="D85" s="309"/>
      <c r="E85" s="310">
        <v>10555861</v>
      </c>
      <c r="F85" s="309"/>
      <c r="G85" s="309"/>
      <c r="H85" s="309"/>
      <c r="I85" s="314">
        <v>10555861</v>
      </c>
    </row>
    <row r="86" spans="1:11" s="301" customFormat="1" ht="15">
      <c r="A86" s="313" t="s">
        <v>1053</v>
      </c>
      <c r="B86" s="356" t="s">
        <v>1054</v>
      </c>
      <c r="C86" s="356"/>
      <c r="D86" s="309"/>
      <c r="E86" s="309"/>
      <c r="F86" s="310">
        <v>73424844.299999997</v>
      </c>
      <c r="G86" s="310">
        <v>73424844.299999997</v>
      </c>
      <c r="H86" s="309"/>
      <c r="I86" s="311"/>
    </row>
    <row r="87" spans="1:11" s="285" customFormat="1" ht="15" customHeight="1">
      <c r="A87" s="312">
        <v>3120</v>
      </c>
      <c r="B87" s="356" t="s">
        <v>1055</v>
      </c>
      <c r="C87" s="356"/>
      <c r="D87" s="309"/>
      <c r="E87" s="310">
        <v>11579531.970000001</v>
      </c>
      <c r="F87" s="310">
        <v>91364855.689999998</v>
      </c>
      <c r="G87" s="310">
        <v>89888370.920000002</v>
      </c>
      <c r="H87" s="309"/>
      <c r="I87" s="314">
        <v>10103047.199999999</v>
      </c>
    </row>
    <row r="88" spans="1:11" s="285" customFormat="1" ht="15" customHeight="1">
      <c r="A88" s="312">
        <v>3150</v>
      </c>
      <c r="B88" s="356" t="s">
        <v>233</v>
      </c>
      <c r="C88" s="356"/>
      <c r="D88" s="309"/>
      <c r="E88" s="310">
        <v>2663678.16</v>
      </c>
      <c r="F88" s="310">
        <v>57082530.460000001</v>
      </c>
      <c r="G88" s="310">
        <v>57412599.009999998</v>
      </c>
      <c r="H88" s="309"/>
      <c r="I88" s="314">
        <v>2993746.71</v>
      </c>
    </row>
    <row r="89" spans="1:11" s="285" customFormat="1" ht="15" customHeight="1">
      <c r="A89" s="312">
        <v>3160</v>
      </c>
      <c r="B89" s="356" t="s">
        <v>234</v>
      </c>
      <c r="C89" s="356"/>
      <c r="D89" s="309"/>
      <c r="E89" s="309"/>
      <c r="F89" s="310">
        <v>38261</v>
      </c>
      <c r="G89" s="310">
        <v>38261</v>
      </c>
      <c r="H89" s="309"/>
      <c r="I89" s="311"/>
    </row>
    <row r="90" spans="1:11" s="285" customFormat="1" ht="15" customHeight="1">
      <c r="A90" s="312">
        <v>3180</v>
      </c>
      <c r="B90" s="356" t="s">
        <v>235</v>
      </c>
      <c r="C90" s="356"/>
      <c r="D90" s="309"/>
      <c r="E90" s="309"/>
      <c r="F90" s="310">
        <v>6451669</v>
      </c>
      <c r="G90" s="310">
        <v>6451669</v>
      </c>
      <c r="H90" s="309"/>
      <c r="I90" s="311"/>
    </row>
    <row r="91" spans="1:11" s="285" customFormat="1" ht="15" customHeight="1">
      <c r="A91" s="312">
        <v>3190</v>
      </c>
      <c r="B91" s="356" t="s">
        <v>1056</v>
      </c>
      <c r="C91" s="356"/>
      <c r="D91" s="309"/>
      <c r="E91" s="309"/>
      <c r="F91" s="310">
        <v>8754324.9000000004</v>
      </c>
      <c r="G91" s="310">
        <v>8757334.9000000004</v>
      </c>
      <c r="H91" s="309"/>
      <c r="I91" s="314">
        <v>3010</v>
      </c>
    </row>
    <row r="92" spans="1:11" s="285" customFormat="1" ht="15" customHeight="1">
      <c r="A92" s="313" t="s">
        <v>1213</v>
      </c>
      <c r="B92" s="356" t="s">
        <v>1057</v>
      </c>
      <c r="C92" s="356"/>
      <c r="D92" s="309"/>
      <c r="E92" s="310">
        <v>2087261.75</v>
      </c>
      <c r="F92" s="310">
        <v>13181048.43</v>
      </c>
      <c r="G92" s="310">
        <v>13191013.17</v>
      </c>
      <c r="H92" s="309"/>
      <c r="I92" s="314">
        <v>2097226.4900000002</v>
      </c>
    </row>
    <row r="93" spans="1:11" s="285" customFormat="1" ht="15" customHeight="1">
      <c r="A93" s="312">
        <v>3220</v>
      </c>
      <c r="B93" s="356" t="s">
        <v>1058</v>
      </c>
      <c r="C93" s="356"/>
      <c r="D93" s="309"/>
      <c r="E93" s="310">
        <v>8783777.5</v>
      </c>
      <c r="F93" s="310">
        <v>53431701</v>
      </c>
      <c r="G93" s="310">
        <v>54271156.5</v>
      </c>
      <c r="H93" s="309"/>
      <c r="I93" s="314">
        <v>9623233</v>
      </c>
    </row>
    <row r="94" spans="1:11" s="285" customFormat="1" ht="15" customHeight="1">
      <c r="A94" s="312">
        <v>3310</v>
      </c>
      <c r="B94" s="356" t="s">
        <v>1059</v>
      </c>
      <c r="C94" s="356"/>
      <c r="D94" s="309"/>
      <c r="E94" s="310">
        <v>9266990</v>
      </c>
      <c r="F94" s="310">
        <v>203304331.24000001</v>
      </c>
      <c r="G94" s="310">
        <v>203073927.68000001</v>
      </c>
      <c r="H94" s="309"/>
      <c r="I94" s="314">
        <v>9036586.4399999995</v>
      </c>
    </row>
    <row r="95" spans="1:11" s="285" customFormat="1" ht="15" customHeight="1">
      <c r="A95" s="312">
        <v>3311</v>
      </c>
      <c r="B95" s="356" t="s">
        <v>1060</v>
      </c>
      <c r="C95" s="356"/>
      <c r="D95" s="309"/>
      <c r="E95" s="309"/>
      <c r="F95" s="310">
        <v>6686193.2999999998</v>
      </c>
      <c r="G95" s="310">
        <v>6686193.2999999998</v>
      </c>
      <c r="H95" s="309"/>
      <c r="I95" s="311"/>
    </row>
    <row r="96" spans="1:11" s="285" customFormat="1" ht="15" customHeight="1">
      <c r="A96" s="313" t="s">
        <v>1061</v>
      </c>
      <c r="B96" s="356" t="s">
        <v>1062</v>
      </c>
      <c r="C96" s="356"/>
      <c r="D96" s="309"/>
      <c r="E96" s="310">
        <v>3205260.86</v>
      </c>
      <c r="F96" s="310">
        <v>638787731.47000003</v>
      </c>
      <c r="G96" s="310">
        <v>651315073.60000002</v>
      </c>
      <c r="H96" s="309"/>
      <c r="I96" s="314">
        <v>15732602.99</v>
      </c>
    </row>
    <row r="97" spans="1:9" s="285" customFormat="1" ht="15" customHeight="1">
      <c r="A97" s="313" t="s">
        <v>1063</v>
      </c>
      <c r="B97" s="356" t="s">
        <v>1064</v>
      </c>
      <c r="C97" s="356"/>
      <c r="D97" s="309"/>
      <c r="E97" s="310">
        <v>100000</v>
      </c>
      <c r="F97" s="310">
        <v>25648298.75</v>
      </c>
      <c r="G97" s="310">
        <v>28486683.079999998</v>
      </c>
      <c r="H97" s="309"/>
      <c r="I97" s="314">
        <v>2938384.33</v>
      </c>
    </row>
    <row r="98" spans="1:9" s="285" customFormat="1" ht="15" customHeight="1">
      <c r="A98" s="313" t="s">
        <v>1065</v>
      </c>
      <c r="B98" s="356" t="s">
        <v>1066</v>
      </c>
      <c r="C98" s="356"/>
      <c r="D98" s="309"/>
      <c r="E98" s="309"/>
      <c r="F98" s="310">
        <v>2091162.32</v>
      </c>
      <c r="G98" s="310">
        <v>2091162.32</v>
      </c>
      <c r="H98" s="309"/>
      <c r="I98" s="311"/>
    </row>
    <row r="99" spans="1:9" s="285" customFormat="1" ht="15" customHeight="1">
      <c r="A99" s="313" t="s">
        <v>1067</v>
      </c>
      <c r="B99" s="356" t="s">
        <v>1068</v>
      </c>
      <c r="C99" s="356"/>
      <c r="D99" s="309"/>
      <c r="E99" s="309"/>
      <c r="F99" s="310">
        <v>102855</v>
      </c>
      <c r="G99" s="310">
        <v>121093.44</v>
      </c>
      <c r="H99" s="309"/>
      <c r="I99" s="314">
        <v>18238.439999999999</v>
      </c>
    </row>
    <row r="100" spans="1:9" s="285" customFormat="1" ht="15" customHeight="1">
      <c r="A100" s="313" t="s">
        <v>1069</v>
      </c>
      <c r="B100" s="356" t="s">
        <v>1070</v>
      </c>
      <c r="C100" s="356"/>
      <c r="D100" s="309"/>
      <c r="E100" s="309"/>
      <c r="F100" s="310">
        <v>60542766</v>
      </c>
      <c r="G100" s="310">
        <v>60542766</v>
      </c>
      <c r="H100" s="309"/>
      <c r="I100" s="311"/>
    </row>
    <row r="101" spans="1:9" s="285" customFormat="1" ht="15" customHeight="1">
      <c r="A101" s="312">
        <v>3360</v>
      </c>
      <c r="B101" s="356" t="s">
        <v>1071</v>
      </c>
      <c r="C101" s="356"/>
      <c r="D101" s="309"/>
      <c r="E101" s="310">
        <v>1248889.6100000001</v>
      </c>
      <c r="F101" s="310">
        <v>61345251.020000003</v>
      </c>
      <c r="G101" s="310">
        <v>61111039.409999996</v>
      </c>
      <c r="H101" s="309"/>
      <c r="I101" s="314">
        <v>1014678</v>
      </c>
    </row>
    <row r="102" spans="1:9" s="285" customFormat="1" ht="15" customHeight="1">
      <c r="A102" s="313" t="s">
        <v>1072</v>
      </c>
      <c r="B102" s="356" t="s">
        <v>1073</v>
      </c>
      <c r="C102" s="356"/>
      <c r="D102" s="309"/>
      <c r="E102" s="310">
        <v>11530691.199999999</v>
      </c>
      <c r="F102" s="310">
        <v>87416156.230000004</v>
      </c>
      <c r="G102" s="310">
        <v>83961078.310000002</v>
      </c>
      <c r="H102" s="309"/>
      <c r="I102" s="314">
        <v>8075613.2800000003</v>
      </c>
    </row>
    <row r="103" spans="1:9" s="285" customFormat="1" ht="15" customHeight="1">
      <c r="A103" s="313" t="s">
        <v>1074</v>
      </c>
      <c r="B103" s="356" t="s">
        <v>1075</v>
      </c>
      <c r="C103" s="356"/>
      <c r="D103" s="309"/>
      <c r="E103" s="310">
        <v>50872513.409999996</v>
      </c>
      <c r="F103" s="310">
        <v>227872670.59</v>
      </c>
      <c r="G103" s="310">
        <v>205470056.34</v>
      </c>
      <c r="H103" s="309"/>
      <c r="I103" s="314">
        <v>28469899.16</v>
      </c>
    </row>
    <row r="104" spans="1:9" s="285" customFormat="1" ht="15" customHeight="1">
      <c r="A104" s="313" t="s">
        <v>1076</v>
      </c>
      <c r="B104" s="356" t="s">
        <v>1077</v>
      </c>
      <c r="C104" s="356"/>
      <c r="D104" s="309"/>
      <c r="E104" s="310">
        <v>81663650.189999998</v>
      </c>
      <c r="F104" s="310">
        <v>100116863.48</v>
      </c>
      <c r="G104" s="310">
        <v>60659703.469999999</v>
      </c>
      <c r="H104" s="309"/>
      <c r="I104" s="314">
        <v>42206490.18</v>
      </c>
    </row>
    <row r="105" spans="1:9" s="285" customFormat="1" ht="15" customHeight="1">
      <c r="A105" s="313" t="s">
        <v>1078</v>
      </c>
      <c r="B105" s="356" t="s">
        <v>1079</v>
      </c>
      <c r="C105" s="356"/>
      <c r="D105" s="309"/>
      <c r="E105" s="310">
        <v>127675811.04000001</v>
      </c>
      <c r="F105" s="310">
        <v>25103528502.530003</v>
      </c>
      <c r="G105" s="310">
        <v>28892093986.739998</v>
      </c>
      <c r="H105" s="309"/>
      <c r="I105" s="314">
        <v>3916241295.25</v>
      </c>
    </row>
    <row r="106" spans="1:9" s="285" customFormat="1" ht="15" customHeight="1">
      <c r="A106" s="313" t="s">
        <v>1080</v>
      </c>
      <c r="B106" s="356" t="s">
        <v>1081</v>
      </c>
      <c r="C106" s="356"/>
      <c r="D106" s="309"/>
      <c r="E106" s="310">
        <v>877349166.38</v>
      </c>
      <c r="F106" s="310">
        <v>7689875783.71</v>
      </c>
      <c r="G106" s="310">
        <v>7390418693.4399996</v>
      </c>
      <c r="H106" s="309"/>
      <c r="I106" s="314">
        <v>577892076.11000001</v>
      </c>
    </row>
    <row r="107" spans="1:9" s="285" customFormat="1" ht="15" customHeight="1">
      <c r="A107" s="313" t="s">
        <v>1082</v>
      </c>
      <c r="B107" s="356" t="s">
        <v>1083</v>
      </c>
      <c r="C107" s="356"/>
      <c r="D107" s="309"/>
      <c r="E107" s="309"/>
      <c r="F107" s="310">
        <v>29881158.960000001</v>
      </c>
      <c r="G107" s="310">
        <v>29891747.350000001</v>
      </c>
      <c r="H107" s="309"/>
      <c r="I107" s="314">
        <v>10588.39</v>
      </c>
    </row>
    <row r="108" spans="1:9" s="285" customFormat="1" ht="15" customHeight="1">
      <c r="A108" s="313" t="s">
        <v>1084</v>
      </c>
      <c r="B108" s="356" t="s">
        <v>1085</v>
      </c>
      <c r="C108" s="356"/>
      <c r="D108" s="309"/>
      <c r="E108" s="309"/>
      <c r="F108" s="310">
        <v>330226.58</v>
      </c>
      <c r="G108" s="310">
        <v>330226.58</v>
      </c>
      <c r="H108" s="309"/>
      <c r="I108" s="311"/>
    </row>
    <row r="109" spans="1:9" s="285" customFormat="1" ht="15" customHeight="1">
      <c r="A109" s="313" t="s">
        <v>1086</v>
      </c>
      <c r="B109" s="356" t="s">
        <v>1087</v>
      </c>
      <c r="C109" s="356"/>
      <c r="D109" s="309"/>
      <c r="E109" s="309"/>
      <c r="F109" s="310">
        <v>915642.6</v>
      </c>
      <c r="G109" s="310">
        <v>915642.6</v>
      </c>
      <c r="H109" s="309"/>
      <c r="I109" s="311"/>
    </row>
    <row r="110" spans="1:9" s="285" customFormat="1" ht="15" customHeight="1">
      <c r="A110" s="313" t="s">
        <v>1088</v>
      </c>
      <c r="B110" s="356" t="s">
        <v>1089</v>
      </c>
      <c r="C110" s="356"/>
      <c r="D110" s="309"/>
      <c r="E110" s="310">
        <v>22726858.760000002</v>
      </c>
      <c r="F110" s="310">
        <v>5696788685.1999989</v>
      </c>
      <c r="G110" s="310">
        <v>5711160303.6400003</v>
      </c>
      <c r="H110" s="309"/>
      <c r="I110" s="314">
        <v>37098477.200000003</v>
      </c>
    </row>
    <row r="111" spans="1:9" s="285" customFormat="1" ht="15" customHeight="1">
      <c r="A111" s="313" t="s">
        <v>1090</v>
      </c>
      <c r="B111" s="356" t="s">
        <v>1091</v>
      </c>
      <c r="C111" s="356"/>
      <c r="D111" s="309"/>
      <c r="E111" s="310">
        <v>533993.29</v>
      </c>
      <c r="F111" s="310">
        <v>1145710866.01</v>
      </c>
      <c r="G111" s="310">
        <v>1145519564.72</v>
      </c>
      <c r="H111" s="309"/>
      <c r="I111" s="314">
        <v>342692</v>
      </c>
    </row>
    <row r="112" spans="1:9" s="285" customFormat="1" ht="15" customHeight="1">
      <c r="A112" s="313" t="s">
        <v>1092</v>
      </c>
      <c r="B112" s="356" t="s">
        <v>1093</v>
      </c>
      <c r="C112" s="356"/>
      <c r="D112" s="309"/>
      <c r="E112" s="309"/>
      <c r="F112" s="310">
        <v>3808108.35</v>
      </c>
      <c r="G112" s="310">
        <v>3808108.35</v>
      </c>
      <c r="H112" s="309"/>
      <c r="I112" s="311"/>
    </row>
    <row r="113" spans="1:10" s="285" customFormat="1" ht="15" customHeight="1">
      <c r="A113" s="313" t="s">
        <v>1094</v>
      </c>
      <c r="B113" s="356" t="s">
        <v>1095</v>
      </c>
      <c r="C113" s="356"/>
      <c r="D113" s="309"/>
      <c r="E113" s="310">
        <v>9380637.8699999992</v>
      </c>
      <c r="F113" s="310">
        <v>13022211.279999999</v>
      </c>
      <c r="G113" s="310">
        <v>6153925.8600000003</v>
      </c>
      <c r="H113" s="309"/>
      <c r="I113" s="314">
        <v>2512352.4500000002</v>
      </c>
    </row>
    <row r="114" spans="1:10" s="285" customFormat="1" ht="15" customHeight="1">
      <c r="A114" s="313" t="s">
        <v>1096</v>
      </c>
      <c r="B114" s="356" t="s">
        <v>1097</v>
      </c>
      <c r="C114" s="356"/>
      <c r="D114" s="309"/>
      <c r="E114" s="310">
        <v>17674163281.309998</v>
      </c>
      <c r="F114" s="310">
        <v>11406083334.770002</v>
      </c>
      <c r="G114" s="310">
        <v>13397005215.690001</v>
      </c>
      <c r="H114" s="309"/>
      <c r="I114" s="314">
        <v>19665085162.229996</v>
      </c>
    </row>
    <row r="115" spans="1:10" s="285" customFormat="1" ht="15" customHeight="1">
      <c r="A115" s="313" t="s">
        <v>1098</v>
      </c>
      <c r="B115" s="356" t="s">
        <v>45</v>
      </c>
      <c r="C115" s="356"/>
      <c r="D115" s="309"/>
      <c r="E115" s="310">
        <v>2805061677.4300003</v>
      </c>
      <c r="F115" s="310">
        <v>1373693453.02</v>
      </c>
      <c r="G115" s="310">
        <v>1045685634.13</v>
      </c>
      <c r="H115" s="309"/>
      <c r="I115" s="314">
        <v>2477053858.5400004</v>
      </c>
    </row>
    <row r="116" spans="1:10" s="285" customFormat="1" ht="15" customHeight="1">
      <c r="A116" s="313" t="s">
        <v>1099</v>
      </c>
      <c r="B116" s="356" t="s">
        <v>46</v>
      </c>
      <c r="C116" s="356"/>
      <c r="D116" s="309"/>
      <c r="E116" s="310">
        <v>1134805190.8599999</v>
      </c>
      <c r="F116" s="310">
        <v>1426039155.74</v>
      </c>
      <c r="G116" s="310">
        <v>1348866705.6600001</v>
      </c>
      <c r="H116" s="309"/>
      <c r="I116" s="314">
        <v>1057632740.78</v>
      </c>
    </row>
    <row r="117" spans="1:10" s="285" customFormat="1" ht="15" customHeight="1">
      <c r="A117" s="313" t="s">
        <v>1100</v>
      </c>
      <c r="B117" s="356" t="s">
        <v>1101</v>
      </c>
      <c r="C117" s="356"/>
      <c r="D117" s="309"/>
      <c r="E117" s="310">
        <v>78111964.310000002</v>
      </c>
      <c r="F117" s="310">
        <v>179472658.91</v>
      </c>
      <c r="G117" s="310">
        <v>431032259.38999999</v>
      </c>
      <c r="H117" s="309"/>
      <c r="I117" s="314">
        <v>329671564.79000002</v>
      </c>
    </row>
    <row r="118" spans="1:10" s="285" customFormat="1" ht="15" customHeight="1">
      <c r="A118" s="313" t="s">
        <v>1102</v>
      </c>
      <c r="B118" s="356" t="s">
        <v>1103</v>
      </c>
      <c r="C118" s="356"/>
      <c r="D118" s="309"/>
      <c r="E118" s="309"/>
      <c r="F118" s="310">
        <v>1079205</v>
      </c>
      <c r="G118" s="310">
        <v>1622825</v>
      </c>
      <c r="H118" s="309"/>
      <c r="I118" s="314">
        <v>543620</v>
      </c>
    </row>
    <row r="119" spans="1:10" s="285" customFormat="1" ht="15" customHeight="1">
      <c r="A119" s="312">
        <v>3430</v>
      </c>
      <c r="B119" s="356" t="s">
        <v>1104</v>
      </c>
      <c r="C119" s="356"/>
      <c r="D119" s="309"/>
      <c r="E119" s="310">
        <v>33844537.119999997</v>
      </c>
      <c r="F119" s="310">
        <v>22973944.559999999</v>
      </c>
      <c r="G119" s="310">
        <v>15474066</v>
      </c>
      <c r="H119" s="309"/>
      <c r="I119" s="314">
        <v>26344658.559999999</v>
      </c>
    </row>
    <row r="120" spans="1:10" s="285" customFormat="1" ht="15" customHeight="1">
      <c r="A120" s="313" t="s">
        <v>1105</v>
      </c>
      <c r="B120" s="356" t="s">
        <v>1106</v>
      </c>
      <c r="C120" s="356"/>
      <c r="D120" s="309"/>
      <c r="E120" s="310">
        <v>9088725.6799999997</v>
      </c>
      <c r="F120" s="310">
        <v>19160507044.689999</v>
      </c>
      <c r="G120" s="310">
        <v>19160182704.349998</v>
      </c>
      <c r="H120" s="309"/>
      <c r="I120" s="314">
        <v>8764385.3399999999</v>
      </c>
    </row>
    <row r="121" spans="1:10" s="285" customFormat="1" ht="15" customHeight="1">
      <c r="A121" s="313" t="s">
        <v>1107</v>
      </c>
      <c r="B121" s="356" t="s">
        <v>1108</v>
      </c>
      <c r="C121" s="356"/>
      <c r="D121" s="309"/>
      <c r="E121" s="309"/>
      <c r="F121" s="310">
        <v>103683416.01000001</v>
      </c>
      <c r="G121" s="310">
        <v>103683416.01000001</v>
      </c>
      <c r="H121" s="309"/>
      <c r="I121" s="311"/>
    </row>
    <row r="122" spans="1:10" s="285" customFormat="1" ht="15" customHeight="1">
      <c r="A122" s="313" t="s">
        <v>1109</v>
      </c>
      <c r="B122" s="356" t="s">
        <v>1110</v>
      </c>
      <c r="C122" s="356"/>
      <c r="D122" s="309"/>
      <c r="E122" s="310">
        <v>1988975.4</v>
      </c>
      <c r="F122" s="310">
        <v>15816644.289999999</v>
      </c>
      <c r="G122" s="310">
        <v>15396932.51</v>
      </c>
      <c r="H122" s="309"/>
      <c r="I122" s="314">
        <v>1569263.62</v>
      </c>
    </row>
    <row r="123" spans="1:10" s="285" customFormat="1" ht="15" customHeight="1">
      <c r="A123" s="312">
        <v>3520</v>
      </c>
      <c r="B123" s="356" t="s">
        <v>56</v>
      </c>
      <c r="C123" s="356"/>
      <c r="D123" s="309"/>
      <c r="E123" s="310">
        <v>87835054</v>
      </c>
      <c r="F123" s="310">
        <v>223369593</v>
      </c>
      <c r="G123" s="310">
        <v>319569930</v>
      </c>
      <c r="H123" s="309"/>
      <c r="I123" s="314">
        <v>184035391</v>
      </c>
    </row>
    <row r="124" spans="1:10" s="301" customFormat="1" ht="15" customHeight="1">
      <c r="A124" s="318"/>
      <c r="B124" s="319"/>
      <c r="C124" s="319"/>
      <c r="D124" s="320"/>
      <c r="E124" s="321"/>
      <c r="F124" s="321"/>
      <c r="G124" s="321"/>
      <c r="H124" s="320"/>
      <c r="I124" s="322">
        <f>SUM(I84:I123)</f>
        <v>28427666743.479996</v>
      </c>
      <c r="J124" s="301">
        <f>I124/1000</f>
        <v>28427666.743479997</v>
      </c>
    </row>
    <row r="125" spans="1:10" s="301" customFormat="1" ht="15" customHeight="1">
      <c r="A125" s="318"/>
      <c r="B125" s="319"/>
      <c r="C125" s="319"/>
      <c r="D125" s="320"/>
      <c r="E125" s="321"/>
      <c r="F125" s="321"/>
      <c r="G125" s="321"/>
      <c r="H125" s="320"/>
      <c r="I125" s="322"/>
    </row>
    <row r="126" spans="1:10" s="285" customFormat="1" ht="15" customHeight="1">
      <c r="A126" s="312">
        <v>5020</v>
      </c>
      <c r="B126" s="356" t="s">
        <v>1111</v>
      </c>
      <c r="C126" s="356"/>
      <c r="D126" s="309"/>
      <c r="E126" s="310">
        <v>4250000000</v>
      </c>
      <c r="F126" s="309"/>
      <c r="G126" s="309"/>
      <c r="H126" s="309"/>
      <c r="I126" s="314">
        <v>4250000000</v>
      </c>
    </row>
    <row r="127" spans="1:10" s="285" customFormat="1" ht="15" customHeight="1">
      <c r="A127" s="312">
        <v>5410</v>
      </c>
      <c r="B127" s="356" t="s">
        <v>1112</v>
      </c>
      <c r="C127" s="356"/>
      <c r="D127" s="309"/>
      <c r="E127" s="310">
        <v>889886223.48000002</v>
      </c>
      <c r="F127" s="309"/>
      <c r="G127" s="309"/>
      <c r="H127" s="309"/>
      <c r="I127" s="314">
        <v>889886223.48000002</v>
      </c>
    </row>
    <row r="128" spans="1:10" s="285" customFormat="1" ht="15" customHeight="1">
      <c r="A128" s="312">
        <v>5420</v>
      </c>
      <c r="B128" s="356" t="s">
        <v>1113</v>
      </c>
      <c r="C128" s="356"/>
      <c r="D128" s="309"/>
      <c r="E128" s="310">
        <v>184250</v>
      </c>
      <c r="F128" s="309"/>
      <c r="G128" s="309"/>
      <c r="H128" s="309"/>
      <c r="I128" s="314">
        <v>184250</v>
      </c>
    </row>
    <row r="129" spans="1:9" s="301" customFormat="1" ht="15">
      <c r="A129" s="312">
        <v>5440</v>
      </c>
      <c r="B129" s="356" t="s">
        <v>1114</v>
      </c>
      <c r="C129" s="356"/>
      <c r="D129" s="309"/>
      <c r="E129" s="310">
        <v>-32182547.449999999</v>
      </c>
      <c r="F129" s="310">
        <v>28564704.129999999</v>
      </c>
      <c r="G129" s="310">
        <v>50703746.420000002</v>
      </c>
      <c r="H129" s="309"/>
      <c r="I129" s="314">
        <v>-10043505.16</v>
      </c>
    </row>
    <row r="130" spans="1:9" s="301" customFormat="1" ht="15">
      <c r="A130" s="312">
        <v>5510</v>
      </c>
      <c r="B130" s="356" t="s">
        <v>1115</v>
      </c>
      <c r="C130" s="356"/>
      <c r="D130" s="309"/>
      <c r="E130" s="309"/>
      <c r="F130" s="309"/>
      <c r="G130" s="309"/>
      <c r="H130" s="309"/>
      <c r="I130" s="311"/>
    </row>
    <row r="131" spans="1:9" s="285" customFormat="1" ht="15" customHeight="1">
      <c r="A131" s="312">
        <v>5520</v>
      </c>
      <c r="B131" s="356" t="s">
        <v>1116</v>
      </c>
      <c r="C131" s="356"/>
      <c r="D131" s="309"/>
      <c r="E131" s="310">
        <v>2872602915.29</v>
      </c>
      <c r="F131" s="309"/>
      <c r="G131" s="309"/>
      <c r="H131" s="309"/>
      <c r="I131" s="314">
        <v>2872602915.29</v>
      </c>
    </row>
    <row r="132" spans="1:9" s="285" customFormat="1" ht="15" customHeight="1">
      <c r="A132" s="312">
        <v>5610</v>
      </c>
      <c r="B132" s="356" t="s">
        <v>1117</v>
      </c>
      <c r="C132" s="356"/>
      <c r="D132" s="309"/>
      <c r="E132" s="309"/>
      <c r="F132" s="310">
        <v>55344849398.250008</v>
      </c>
      <c r="G132" s="310">
        <v>55467958575.520004</v>
      </c>
      <c r="H132" s="309"/>
      <c r="I132" s="314">
        <v>123109177.27</v>
      </c>
    </row>
    <row r="133" spans="1:9" s="285" customFormat="1" ht="15" customHeight="1">
      <c r="A133" s="313" t="s">
        <v>1118</v>
      </c>
      <c r="B133" s="356" t="s">
        <v>1119</v>
      </c>
      <c r="C133" s="356"/>
      <c r="D133" s="309"/>
      <c r="E133" s="309"/>
      <c r="F133" s="310">
        <v>77138177.159999996</v>
      </c>
      <c r="G133" s="310">
        <v>77138177.159999996</v>
      </c>
      <c r="H133" s="309"/>
      <c r="I133" s="311"/>
    </row>
    <row r="134" spans="1:9" s="285" customFormat="1" ht="15" customHeight="1">
      <c r="A134" s="313" t="s">
        <v>1120</v>
      </c>
      <c r="B134" s="356" t="s">
        <v>1121</v>
      </c>
      <c r="C134" s="356"/>
      <c r="D134" s="309"/>
      <c r="E134" s="309"/>
      <c r="F134" s="310">
        <v>55017641.420000002</v>
      </c>
      <c r="G134" s="310">
        <v>55017641.420000002</v>
      </c>
      <c r="H134" s="309"/>
      <c r="I134" s="311"/>
    </row>
    <row r="135" spans="1:9" s="285" customFormat="1" ht="15" customHeight="1">
      <c r="A135" s="313" t="s">
        <v>1122</v>
      </c>
      <c r="B135" s="356" t="s">
        <v>1123</v>
      </c>
      <c r="C135" s="356"/>
      <c r="D135" s="309"/>
      <c r="E135" s="309"/>
      <c r="F135" s="310">
        <v>42890948.140000001</v>
      </c>
      <c r="G135" s="310">
        <v>42890948.140000001</v>
      </c>
      <c r="H135" s="309"/>
      <c r="I135" s="311"/>
    </row>
    <row r="136" spans="1:9" s="285" customFormat="1" ht="15" customHeight="1">
      <c r="A136" s="313" t="s">
        <v>795</v>
      </c>
      <c r="B136" s="356" t="s">
        <v>1216</v>
      </c>
      <c r="C136" s="356"/>
      <c r="D136" s="309"/>
      <c r="E136" s="309"/>
      <c r="F136" s="310">
        <v>1301169.72</v>
      </c>
      <c r="G136" s="310">
        <v>1301169.72</v>
      </c>
      <c r="H136" s="309"/>
      <c r="I136" s="311"/>
    </row>
    <row r="137" spans="1:9" s="285" customFormat="1" ht="15" customHeight="1">
      <c r="A137" s="313" t="s">
        <v>1124</v>
      </c>
      <c r="B137" s="356" t="s">
        <v>1125</v>
      </c>
      <c r="C137" s="356"/>
      <c r="D137" s="309"/>
      <c r="E137" s="309"/>
      <c r="F137" s="310">
        <v>290083605.93000001</v>
      </c>
      <c r="G137" s="310">
        <v>290083605.93000001</v>
      </c>
      <c r="H137" s="309"/>
      <c r="I137" s="311"/>
    </row>
    <row r="138" spans="1:9" s="285" customFormat="1" ht="15" customHeight="1">
      <c r="A138" s="313" t="s">
        <v>1126</v>
      </c>
      <c r="B138" s="356" t="s">
        <v>1127</v>
      </c>
      <c r="C138" s="356"/>
      <c r="D138" s="309"/>
      <c r="E138" s="309"/>
      <c r="F138" s="310">
        <v>177097677.91</v>
      </c>
      <c r="G138" s="310">
        <v>177097677.91</v>
      </c>
      <c r="H138" s="309"/>
      <c r="I138" s="311"/>
    </row>
    <row r="139" spans="1:9" s="285" customFormat="1" ht="15" customHeight="1">
      <c r="A139" s="313" t="s">
        <v>1128</v>
      </c>
      <c r="B139" s="356" t="s">
        <v>1129</v>
      </c>
      <c r="C139" s="356"/>
      <c r="D139" s="309"/>
      <c r="E139" s="309"/>
      <c r="F139" s="310">
        <v>11077854.58</v>
      </c>
      <c r="G139" s="310">
        <v>11077854.58</v>
      </c>
      <c r="H139" s="309"/>
      <c r="I139" s="311"/>
    </row>
    <row r="140" spans="1:9" s="285" customFormat="1" ht="15" customHeight="1">
      <c r="A140" s="312">
        <v>6210</v>
      </c>
      <c r="B140" s="356" t="s">
        <v>1130</v>
      </c>
      <c r="C140" s="356"/>
      <c r="D140" s="309"/>
      <c r="E140" s="309"/>
      <c r="F140" s="310">
        <v>1058402.5</v>
      </c>
      <c r="G140" s="310">
        <v>1058402.5</v>
      </c>
      <c r="H140" s="309"/>
      <c r="I140" s="311"/>
    </row>
    <row r="141" spans="1:9" s="285" customFormat="1" ht="15" customHeight="1">
      <c r="A141" s="313" t="s">
        <v>1131</v>
      </c>
      <c r="B141" s="356" t="s">
        <v>1132</v>
      </c>
      <c r="C141" s="356"/>
      <c r="D141" s="309"/>
      <c r="E141" s="309"/>
      <c r="F141" s="310">
        <v>36939778.32</v>
      </c>
      <c r="G141" s="310">
        <v>36939778.32</v>
      </c>
      <c r="H141" s="309"/>
      <c r="I141" s="311"/>
    </row>
    <row r="142" spans="1:9" s="285" customFormat="1" ht="15" customHeight="1">
      <c r="A142" s="313" t="s">
        <v>1133</v>
      </c>
      <c r="B142" s="356" t="s">
        <v>1134</v>
      </c>
      <c r="C142" s="356"/>
      <c r="D142" s="309"/>
      <c r="E142" s="309"/>
      <c r="F142" s="310">
        <v>271567964.29000002</v>
      </c>
      <c r="G142" s="310">
        <v>271567964.29000002</v>
      </c>
      <c r="H142" s="309"/>
      <c r="I142" s="311"/>
    </row>
    <row r="143" spans="1:9" s="285" customFormat="1" ht="15" customHeight="1">
      <c r="A143" s="313" t="s">
        <v>796</v>
      </c>
      <c r="B143" s="356" t="s">
        <v>1135</v>
      </c>
      <c r="C143" s="356"/>
      <c r="D143" s="309"/>
      <c r="E143" s="309"/>
      <c r="F143" s="310">
        <v>4240807.6900000004</v>
      </c>
      <c r="G143" s="310">
        <v>4240807.6900000004</v>
      </c>
      <c r="H143" s="309"/>
      <c r="I143" s="311"/>
    </row>
    <row r="144" spans="1:9" s="285" customFormat="1" ht="15" customHeight="1">
      <c r="A144" s="313" t="s">
        <v>794</v>
      </c>
      <c r="B144" s="356" t="s">
        <v>1136</v>
      </c>
      <c r="C144" s="356"/>
      <c r="D144" s="309"/>
      <c r="E144" s="309"/>
      <c r="F144" s="310">
        <v>127078428.23</v>
      </c>
      <c r="G144" s="310">
        <v>127078428.23</v>
      </c>
      <c r="H144" s="309"/>
      <c r="I144" s="311"/>
    </row>
    <row r="145" spans="1:9" s="285" customFormat="1" ht="15" customHeight="1">
      <c r="A145" s="313" t="s">
        <v>1137</v>
      </c>
      <c r="B145" s="356" t="s">
        <v>1138</v>
      </c>
      <c r="C145" s="356"/>
      <c r="D145" s="309"/>
      <c r="E145" s="309"/>
      <c r="F145" s="310">
        <v>1468531</v>
      </c>
      <c r="G145" s="310">
        <v>1468531</v>
      </c>
      <c r="H145" s="309"/>
      <c r="I145" s="311"/>
    </row>
    <row r="146" spans="1:9" s="285" customFormat="1" ht="15" customHeight="1">
      <c r="A146" s="313" t="s">
        <v>1139</v>
      </c>
      <c r="B146" s="356" t="s">
        <v>1140</v>
      </c>
      <c r="C146" s="356"/>
      <c r="D146" s="309"/>
      <c r="E146" s="309"/>
      <c r="F146" s="310">
        <v>16839604.289999999</v>
      </c>
      <c r="G146" s="310">
        <v>16839604.289999999</v>
      </c>
      <c r="H146" s="309"/>
      <c r="I146" s="311"/>
    </row>
    <row r="147" spans="1:9" s="285" customFormat="1" ht="15" customHeight="1">
      <c r="A147" s="313" t="s">
        <v>1141</v>
      </c>
      <c r="B147" s="356" t="s">
        <v>1142</v>
      </c>
      <c r="C147" s="356"/>
      <c r="D147" s="309"/>
      <c r="E147" s="309"/>
      <c r="F147" s="310">
        <v>25654643427.900002</v>
      </c>
      <c r="G147" s="310">
        <v>25654643427.900002</v>
      </c>
      <c r="H147" s="309"/>
      <c r="I147" s="311"/>
    </row>
    <row r="148" spans="1:9" s="285" customFormat="1" ht="15" customHeight="1">
      <c r="A148" s="313" t="s">
        <v>1143</v>
      </c>
      <c r="B148" s="356" t="s">
        <v>1144</v>
      </c>
      <c r="C148" s="356"/>
      <c r="D148" s="309"/>
      <c r="E148" s="309"/>
      <c r="F148" s="310">
        <v>1604053873.29</v>
      </c>
      <c r="G148" s="310">
        <v>1604053873.29</v>
      </c>
      <c r="H148" s="309"/>
      <c r="I148" s="311"/>
    </row>
    <row r="149" spans="1:9" s="285" customFormat="1" ht="15" customHeight="1">
      <c r="A149" s="313" t="s">
        <v>1145</v>
      </c>
      <c r="B149" s="356" t="s">
        <v>1146</v>
      </c>
      <c r="C149" s="356"/>
      <c r="D149" s="309"/>
      <c r="E149" s="309"/>
      <c r="F149" s="310">
        <v>14098488590.67</v>
      </c>
      <c r="G149" s="310">
        <v>14098488590.67</v>
      </c>
      <c r="H149" s="309"/>
      <c r="I149" s="311"/>
    </row>
    <row r="150" spans="1:9" s="285" customFormat="1" ht="15" customHeight="1">
      <c r="A150" s="313" t="s">
        <v>1147</v>
      </c>
      <c r="B150" s="356" t="s">
        <v>1148</v>
      </c>
      <c r="C150" s="356"/>
      <c r="D150" s="309"/>
      <c r="E150" s="309"/>
      <c r="F150" s="310">
        <v>109872677</v>
      </c>
      <c r="G150" s="310">
        <v>109872677</v>
      </c>
      <c r="H150" s="309"/>
      <c r="I150" s="311"/>
    </row>
    <row r="151" spans="1:9" s="285" customFormat="1" ht="15" customHeight="1">
      <c r="A151" s="313" t="s">
        <v>1149</v>
      </c>
      <c r="B151" s="356" t="s">
        <v>256</v>
      </c>
      <c r="C151" s="356"/>
      <c r="D151" s="309"/>
      <c r="E151" s="309"/>
      <c r="F151" s="310">
        <v>2611876.2000000002</v>
      </c>
      <c r="G151" s="310">
        <v>2611876.2000000002</v>
      </c>
      <c r="H151" s="309"/>
      <c r="I151" s="311"/>
    </row>
    <row r="152" spans="1:9" s="285" customFormat="1" ht="15" customHeight="1">
      <c r="A152" s="313" t="s">
        <v>1150</v>
      </c>
      <c r="B152" s="356" t="s">
        <v>1151</v>
      </c>
      <c r="C152" s="356"/>
      <c r="D152" s="309"/>
      <c r="E152" s="309"/>
      <c r="F152" s="310">
        <v>11406083334.770002</v>
      </c>
      <c r="G152" s="310">
        <v>11406083334.770002</v>
      </c>
      <c r="H152" s="309"/>
      <c r="I152" s="311"/>
    </row>
    <row r="153" spans="1:9" s="285" customFormat="1" ht="15" customHeight="1">
      <c r="A153" s="313" t="s">
        <v>1152</v>
      </c>
      <c r="B153" s="356" t="s">
        <v>1153</v>
      </c>
      <c r="C153" s="356"/>
      <c r="D153" s="309"/>
      <c r="E153" s="309"/>
      <c r="F153" s="310">
        <v>1373693453.02</v>
      </c>
      <c r="G153" s="310">
        <v>1373693453.02</v>
      </c>
      <c r="H153" s="309"/>
      <c r="I153" s="311"/>
    </row>
    <row r="154" spans="1:9" s="285" customFormat="1" ht="15" customHeight="1">
      <c r="A154" s="313" t="s">
        <v>1154</v>
      </c>
      <c r="B154" s="356" t="s">
        <v>1155</v>
      </c>
      <c r="C154" s="356"/>
      <c r="D154" s="309"/>
      <c r="E154" s="309"/>
      <c r="F154" s="310">
        <v>214727816.24000001</v>
      </c>
      <c r="G154" s="310">
        <v>214727816.24000001</v>
      </c>
      <c r="H154" s="309"/>
      <c r="I154" s="311"/>
    </row>
    <row r="155" spans="1:9" s="285" customFormat="1" ht="15" customHeight="1">
      <c r="A155" s="313" t="s">
        <v>753</v>
      </c>
      <c r="B155" s="356" t="s">
        <v>1156</v>
      </c>
      <c r="C155" s="356"/>
      <c r="D155" s="309"/>
      <c r="E155" s="309"/>
      <c r="F155" s="310">
        <v>952549509.04999995</v>
      </c>
      <c r="G155" s="310">
        <v>952549509.04999995</v>
      </c>
      <c r="H155" s="309"/>
      <c r="I155" s="311"/>
    </row>
    <row r="156" spans="1:9" s="285" customFormat="1" ht="15" customHeight="1">
      <c r="A156" s="313" t="s">
        <v>754</v>
      </c>
      <c r="B156" s="356" t="s">
        <v>1157</v>
      </c>
      <c r="C156" s="356"/>
      <c r="D156" s="309"/>
      <c r="E156" s="309"/>
      <c r="F156" s="310">
        <v>14462977.59</v>
      </c>
      <c r="G156" s="310">
        <v>14462977.59</v>
      </c>
      <c r="H156" s="309"/>
      <c r="I156" s="311"/>
    </row>
    <row r="157" spans="1:9" s="285" customFormat="1" ht="15" customHeight="1">
      <c r="A157" s="313" t="s">
        <v>755</v>
      </c>
      <c r="B157" s="356" t="s">
        <v>1158</v>
      </c>
      <c r="C157" s="356"/>
      <c r="D157" s="309"/>
      <c r="E157" s="309"/>
      <c r="F157" s="310">
        <v>63802861.829999998</v>
      </c>
      <c r="G157" s="310">
        <v>63802861.829999998</v>
      </c>
      <c r="H157" s="309"/>
      <c r="I157" s="311"/>
    </row>
    <row r="158" spans="1:9" s="285" customFormat="1" ht="15" customHeight="1">
      <c r="A158" s="313" t="s">
        <v>865</v>
      </c>
      <c r="B158" s="356" t="s">
        <v>1159</v>
      </c>
      <c r="C158" s="356"/>
      <c r="D158" s="309"/>
      <c r="E158" s="309"/>
      <c r="F158" s="310">
        <v>15393</v>
      </c>
      <c r="G158" s="310">
        <v>15393</v>
      </c>
      <c r="H158" s="309"/>
      <c r="I158" s="311"/>
    </row>
    <row r="159" spans="1:9" s="285" customFormat="1" ht="15" customHeight="1">
      <c r="A159" s="313" t="s">
        <v>756</v>
      </c>
      <c r="B159" s="356" t="s">
        <v>1160</v>
      </c>
      <c r="C159" s="356"/>
      <c r="D159" s="309"/>
      <c r="E159" s="309"/>
      <c r="F159" s="310">
        <v>2588928</v>
      </c>
      <c r="G159" s="310">
        <v>2588928</v>
      </c>
      <c r="H159" s="309"/>
      <c r="I159" s="311"/>
    </row>
    <row r="160" spans="1:9" s="285" customFormat="1" ht="15" customHeight="1">
      <c r="A160" s="313" t="s">
        <v>1161</v>
      </c>
      <c r="B160" s="356" t="s">
        <v>1162</v>
      </c>
      <c r="C160" s="356"/>
      <c r="D160" s="309"/>
      <c r="E160" s="309"/>
      <c r="F160" s="310">
        <v>1389700.89</v>
      </c>
      <c r="G160" s="310">
        <v>1389700.89</v>
      </c>
      <c r="H160" s="309"/>
      <c r="I160" s="311"/>
    </row>
    <row r="161" spans="1:9" s="285" customFormat="1" ht="15" customHeight="1">
      <c r="A161" s="312">
        <v>7410</v>
      </c>
      <c r="B161" s="356" t="s">
        <v>1163</v>
      </c>
      <c r="C161" s="356"/>
      <c r="D161" s="309"/>
      <c r="E161" s="309"/>
      <c r="F161" s="310">
        <v>3221491.77</v>
      </c>
      <c r="G161" s="310">
        <v>3221491.77</v>
      </c>
      <c r="H161" s="309"/>
      <c r="I161" s="311"/>
    </row>
    <row r="162" spans="1:9" s="285" customFormat="1" ht="15" customHeight="1">
      <c r="A162" s="313" t="s">
        <v>1164</v>
      </c>
      <c r="B162" s="356" t="s">
        <v>1165</v>
      </c>
      <c r="C162" s="356"/>
      <c r="D162" s="309"/>
      <c r="E162" s="309"/>
      <c r="F162" s="310">
        <v>339977188.55000001</v>
      </c>
      <c r="G162" s="310">
        <v>339977188.55000001</v>
      </c>
      <c r="H162" s="309"/>
      <c r="I162" s="311"/>
    </row>
    <row r="163" spans="1:9" s="285" customFormat="1" ht="15" customHeight="1">
      <c r="A163" s="313" t="s">
        <v>1166</v>
      </c>
      <c r="B163" s="356" t="s">
        <v>1167</v>
      </c>
      <c r="C163" s="356"/>
      <c r="D163" s="309"/>
      <c r="E163" s="309"/>
      <c r="F163" s="310">
        <v>32845983.23</v>
      </c>
      <c r="G163" s="310">
        <v>32845983.23</v>
      </c>
      <c r="H163" s="309"/>
      <c r="I163" s="311"/>
    </row>
    <row r="164" spans="1:9" s="285" customFormat="1" ht="15" customHeight="1">
      <c r="A164" s="313" t="s">
        <v>1168</v>
      </c>
      <c r="B164" s="356" t="s">
        <v>1169</v>
      </c>
      <c r="C164" s="356"/>
      <c r="D164" s="309"/>
      <c r="E164" s="309"/>
      <c r="F164" s="310">
        <v>125813550.5</v>
      </c>
      <c r="G164" s="310">
        <v>125813550.5</v>
      </c>
      <c r="H164" s="309"/>
      <c r="I164" s="311"/>
    </row>
    <row r="165" spans="1:9" s="285" customFormat="1" ht="15" customHeight="1">
      <c r="A165" s="313" t="s">
        <v>1170</v>
      </c>
      <c r="B165" s="356" t="s">
        <v>1171</v>
      </c>
      <c r="C165" s="356"/>
      <c r="D165" s="309"/>
      <c r="E165" s="309"/>
      <c r="F165" s="310">
        <v>13397005215.690001</v>
      </c>
      <c r="G165" s="310">
        <v>13397005215.690001</v>
      </c>
      <c r="H165" s="309"/>
      <c r="I165" s="311"/>
    </row>
    <row r="166" spans="1:9" s="285" customFormat="1" ht="15" customHeight="1">
      <c r="A166" s="313" t="s">
        <v>1172</v>
      </c>
      <c r="B166" s="356" t="s">
        <v>1173</v>
      </c>
      <c r="C166" s="356"/>
      <c r="D166" s="309"/>
      <c r="E166" s="309"/>
      <c r="F166" s="310">
        <v>1045685634.13</v>
      </c>
      <c r="G166" s="310">
        <v>1045685634.13</v>
      </c>
      <c r="H166" s="309"/>
      <c r="I166" s="311"/>
    </row>
    <row r="167" spans="1:9" s="285" customFormat="1" ht="15" customHeight="1">
      <c r="A167" s="313" t="s">
        <v>1174</v>
      </c>
      <c r="B167" s="356" t="s">
        <v>1175</v>
      </c>
      <c r="C167" s="356"/>
      <c r="D167" s="309"/>
      <c r="E167" s="309"/>
      <c r="F167" s="310">
        <v>1348866705.6600001</v>
      </c>
      <c r="G167" s="310">
        <v>1348866705.6600001</v>
      </c>
      <c r="H167" s="309"/>
      <c r="I167" s="311"/>
    </row>
    <row r="168" spans="1:9" s="285" customFormat="1" ht="15" customHeight="1">
      <c r="A168" s="313" t="s">
        <v>1176</v>
      </c>
      <c r="B168" s="356" t="s">
        <v>1177</v>
      </c>
      <c r="C168" s="356"/>
      <c r="D168" s="309"/>
      <c r="E168" s="309"/>
      <c r="F168" s="310">
        <v>10632409551.060001</v>
      </c>
      <c r="G168" s="310">
        <v>10632409551.060001</v>
      </c>
      <c r="H168" s="309"/>
      <c r="I168" s="311"/>
    </row>
    <row r="169" spans="1:9" s="285" customFormat="1" ht="15" customHeight="1">
      <c r="A169" s="313" t="s">
        <v>1178</v>
      </c>
      <c r="B169" s="356" t="s">
        <v>1179</v>
      </c>
      <c r="C169" s="356"/>
      <c r="D169" s="309"/>
      <c r="E169" s="309"/>
      <c r="F169" s="310">
        <v>1544864649.54</v>
      </c>
      <c r="G169" s="310">
        <v>1544864649.54</v>
      </c>
      <c r="H169" s="309"/>
      <c r="I169" s="311"/>
    </row>
    <row r="170" spans="1:9" s="285" customFormat="1" ht="15" customHeight="1">
      <c r="A170" s="313" t="s">
        <v>1180</v>
      </c>
      <c r="B170" s="356" t="s">
        <v>1181</v>
      </c>
      <c r="C170" s="356"/>
      <c r="D170" s="309"/>
      <c r="E170" s="309"/>
      <c r="F170" s="310">
        <v>64070198.030000001</v>
      </c>
      <c r="G170" s="310">
        <v>64070198.030000001</v>
      </c>
      <c r="H170" s="309"/>
      <c r="I170" s="311"/>
    </row>
    <row r="171" spans="1:9" s="285" customFormat="1" ht="15" customHeight="1">
      <c r="A171" s="312">
        <v>7470</v>
      </c>
      <c r="B171" s="356" t="s">
        <v>733</v>
      </c>
      <c r="C171" s="356"/>
      <c r="D171" s="309"/>
      <c r="E171" s="309"/>
      <c r="F171" s="310">
        <v>2702.04</v>
      </c>
      <c r="G171" s="310">
        <v>2702.04</v>
      </c>
      <c r="H171" s="309"/>
      <c r="I171" s="311"/>
    </row>
    <row r="172" spans="1:9" s="285" customFormat="1" ht="15" customHeight="1">
      <c r="A172" s="313" t="s">
        <v>797</v>
      </c>
      <c r="B172" s="356" t="s">
        <v>1182</v>
      </c>
      <c r="C172" s="356"/>
      <c r="D172" s="309"/>
      <c r="E172" s="309"/>
      <c r="F172" s="310">
        <v>47063532.729999997</v>
      </c>
      <c r="G172" s="310">
        <v>47063532.729999997</v>
      </c>
      <c r="H172" s="309"/>
      <c r="I172" s="311"/>
    </row>
    <row r="173" spans="1:9" s="285" customFormat="1" ht="15" customHeight="1">
      <c r="A173" s="313" t="s">
        <v>1183</v>
      </c>
      <c r="B173" s="356" t="s">
        <v>1184</v>
      </c>
      <c r="C173" s="356"/>
      <c r="D173" s="309"/>
      <c r="E173" s="309"/>
      <c r="F173" s="310">
        <v>164274</v>
      </c>
      <c r="G173" s="310">
        <v>164274</v>
      </c>
      <c r="H173" s="309"/>
      <c r="I173" s="311"/>
    </row>
    <row r="174" spans="1:9" s="285" customFormat="1" ht="15" customHeight="1">
      <c r="A174" s="313" t="s">
        <v>1185</v>
      </c>
      <c r="B174" s="356" t="s">
        <v>733</v>
      </c>
      <c r="C174" s="356"/>
      <c r="D174" s="309"/>
      <c r="E174" s="309"/>
      <c r="F174" s="310">
        <v>46025899.219999999</v>
      </c>
      <c r="G174" s="310">
        <v>46025899.219999999</v>
      </c>
      <c r="H174" s="309"/>
      <c r="I174" s="311"/>
    </row>
    <row r="175" spans="1:9" s="285" customFormat="1" ht="15" customHeight="1">
      <c r="A175" s="313" t="s">
        <v>1186</v>
      </c>
      <c r="B175" s="356" t="s">
        <v>1187</v>
      </c>
      <c r="C175" s="356"/>
      <c r="D175" s="309"/>
      <c r="E175" s="309"/>
      <c r="F175" s="310">
        <v>26723243825.130001</v>
      </c>
      <c r="G175" s="310">
        <v>26723243825.130001</v>
      </c>
      <c r="H175" s="309"/>
      <c r="I175" s="311"/>
    </row>
    <row r="176" spans="1:9" s="285" customFormat="1" ht="15" customHeight="1">
      <c r="A176" s="313" t="s">
        <v>1188</v>
      </c>
      <c r="B176" s="356" t="s">
        <v>1189</v>
      </c>
      <c r="C176" s="356"/>
      <c r="D176" s="309"/>
      <c r="E176" s="309"/>
      <c r="F176" s="310">
        <v>5665092600.04</v>
      </c>
      <c r="G176" s="310">
        <v>5665092600.04</v>
      </c>
      <c r="H176" s="309"/>
      <c r="I176" s="311"/>
    </row>
    <row r="177" spans="1:9" s="285" customFormat="1" ht="15" customHeight="1">
      <c r="A177" s="313" t="s">
        <v>1190</v>
      </c>
      <c r="B177" s="356" t="s">
        <v>1191</v>
      </c>
      <c r="C177" s="356"/>
      <c r="D177" s="309"/>
      <c r="E177" s="309"/>
      <c r="F177" s="310">
        <v>5064466.7</v>
      </c>
      <c r="G177" s="310">
        <v>5064466.7</v>
      </c>
      <c r="H177" s="309"/>
      <c r="I177" s="311"/>
    </row>
    <row r="178" spans="1:9" s="285" customFormat="1" ht="15" customHeight="1">
      <c r="A178" s="313" t="s">
        <v>1192</v>
      </c>
      <c r="B178" s="356" t="s">
        <v>1193</v>
      </c>
      <c r="C178" s="356"/>
      <c r="D178" s="309"/>
      <c r="E178" s="309"/>
      <c r="F178" s="310">
        <v>1115063125.5999999</v>
      </c>
      <c r="G178" s="310">
        <v>1115063125.5999999</v>
      </c>
      <c r="H178" s="309"/>
      <c r="I178" s="311"/>
    </row>
    <row r="179" spans="1:9" s="285" customFormat="1" ht="15" customHeight="1">
      <c r="A179" s="313" t="s">
        <v>1194</v>
      </c>
      <c r="B179" s="356" t="s">
        <v>1195</v>
      </c>
      <c r="C179" s="356"/>
      <c r="D179" s="309"/>
      <c r="E179" s="309"/>
      <c r="F179" s="310">
        <v>26086422.899999999</v>
      </c>
      <c r="G179" s="310">
        <v>26086422.899999999</v>
      </c>
      <c r="H179" s="309"/>
      <c r="I179" s="311"/>
    </row>
    <row r="180" spans="1:9" s="285" customFormat="1" ht="15" customHeight="1">
      <c r="A180" s="313" t="s">
        <v>1196</v>
      </c>
      <c r="B180" s="356" t="s">
        <v>1197</v>
      </c>
      <c r="C180" s="356"/>
      <c r="D180" s="309"/>
      <c r="E180" s="309"/>
      <c r="F180" s="310">
        <v>14062967.300000001</v>
      </c>
      <c r="G180" s="310">
        <v>14062967.300000001</v>
      </c>
      <c r="H180" s="309"/>
      <c r="I180" s="311"/>
    </row>
    <row r="181" spans="1:9" s="285" customFormat="1" ht="15" customHeight="1">
      <c r="A181" s="313" t="s">
        <v>1198</v>
      </c>
      <c r="B181" s="356" t="s">
        <v>1199</v>
      </c>
      <c r="C181" s="356"/>
      <c r="D181" s="309"/>
      <c r="E181" s="309"/>
      <c r="F181" s="310">
        <v>77707749.150000006</v>
      </c>
      <c r="G181" s="310">
        <v>77707749.150000006</v>
      </c>
      <c r="H181" s="309"/>
      <c r="I181" s="311"/>
    </row>
    <row r="182" spans="1:9" s="285" customFormat="1" ht="15" customHeight="1">
      <c r="A182" s="313" t="s">
        <v>1200</v>
      </c>
      <c r="B182" s="356" t="s">
        <v>1201</v>
      </c>
      <c r="C182" s="356"/>
      <c r="D182" s="309"/>
      <c r="E182" s="309"/>
      <c r="F182" s="310">
        <v>6153925.8499999996</v>
      </c>
      <c r="G182" s="310">
        <v>6153925.8499999996</v>
      </c>
      <c r="H182" s="309"/>
      <c r="I182" s="311"/>
    </row>
    <row r="183" spans="1:9" s="285" customFormat="1" ht="15" customHeight="1">
      <c r="A183" s="313" t="s">
        <v>1202</v>
      </c>
      <c r="B183" s="356" t="s">
        <v>1203</v>
      </c>
      <c r="C183" s="356"/>
      <c r="D183" s="309"/>
      <c r="E183" s="309"/>
      <c r="F183" s="310">
        <v>243602833.78999999</v>
      </c>
      <c r="G183" s="310">
        <v>243602833.78999999</v>
      </c>
      <c r="H183" s="309"/>
      <c r="I183" s="311"/>
    </row>
    <row r="184" spans="1:9" s="285" customFormat="1" ht="15" customHeight="1">
      <c r="A184" s="312">
        <v>7710</v>
      </c>
      <c r="B184" s="356" t="s">
        <v>1204</v>
      </c>
      <c r="C184" s="356"/>
      <c r="D184" s="309"/>
      <c r="E184" s="309"/>
      <c r="F184" s="310">
        <v>98240820</v>
      </c>
      <c r="G184" s="310">
        <v>98240820</v>
      </c>
      <c r="H184" s="309"/>
      <c r="I184" s="311"/>
    </row>
    <row r="185" spans="1:9" s="285" customFormat="1" ht="15" customHeight="1">
      <c r="A185" s="312">
        <v>8130</v>
      </c>
      <c r="B185" s="356" t="s">
        <v>1205</v>
      </c>
      <c r="C185" s="356"/>
      <c r="D185" s="310">
        <v>248664203.06</v>
      </c>
      <c r="E185" s="309"/>
      <c r="F185" s="310">
        <v>40336586.359999999</v>
      </c>
      <c r="G185" s="309"/>
      <c r="H185" s="310">
        <v>289000789.42000002</v>
      </c>
      <c r="I185" s="311"/>
    </row>
    <row r="186" spans="1:9" s="285" customFormat="1" ht="15" customHeight="1" thickBot="1">
      <c r="A186" s="312">
        <v>8430</v>
      </c>
      <c r="B186" s="356" t="s">
        <v>1206</v>
      </c>
      <c r="C186" s="356"/>
      <c r="D186" s="309"/>
      <c r="E186" s="310">
        <v>248664203.06</v>
      </c>
      <c r="F186" s="309"/>
      <c r="G186" s="310">
        <v>40336586.359999999</v>
      </c>
      <c r="H186" s="309"/>
      <c r="I186" s="314">
        <v>289000789.42000002</v>
      </c>
    </row>
    <row r="187" spans="1:9" s="285" customFormat="1" ht="15" customHeight="1">
      <c r="A187" s="315"/>
      <c r="B187" s="363"/>
      <c r="C187" s="363"/>
      <c r="D187" s="316">
        <v>31036614820.419998</v>
      </c>
      <c r="E187" s="316">
        <v>31036614820.419998</v>
      </c>
      <c r="F187" s="316">
        <v>545738340171.42999</v>
      </c>
      <c r="G187" s="316">
        <v>545738340171.42999</v>
      </c>
      <c r="H187" s="316">
        <v>36553405804.360001</v>
      </c>
      <c r="I187" s="317">
        <v>36553405804.360001</v>
      </c>
    </row>
    <row r="188" spans="1:9" s="285" customFormat="1">
      <c r="A188" s="295" t="s">
        <v>1202</v>
      </c>
      <c r="B188" s="355" t="s">
        <v>1203</v>
      </c>
      <c r="C188" s="355"/>
      <c r="D188" s="291"/>
      <c r="E188" s="291"/>
      <c r="F188" s="292">
        <v>243602833.78999999</v>
      </c>
      <c r="G188" s="292">
        <v>243602833.78999999</v>
      </c>
      <c r="H188" s="291"/>
      <c r="I188" s="293"/>
    </row>
    <row r="189" spans="1:9" s="285" customFormat="1">
      <c r="A189" s="294">
        <v>7710</v>
      </c>
      <c r="B189" s="355" t="s">
        <v>1204</v>
      </c>
      <c r="C189" s="355"/>
      <c r="D189" s="291"/>
      <c r="E189" s="291"/>
      <c r="F189" s="292">
        <v>98240820</v>
      </c>
      <c r="G189" s="292">
        <v>98240820</v>
      </c>
      <c r="H189" s="291"/>
      <c r="I189" s="293"/>
    </row>
    <row r="190" spans="1:9" s="285" customFormat="1">
      <c r="A190" s="294">
        <v>8130</v>
      </c>
      <c r="B190" s="355" t="s">
        <v>1205</v>
      </c>
      <c r="C190" s="355"/>
      <c r="D190" s="292">
        <v>248664203.06</v>
      </c>
      <c r="E190" s="291"/>
      <c r="F190" s="292">
        <v>40336586.359999999</v>
      </c>
      <c r="G190" s="291"/>
      <c r="H190" s="292">
        <v>289000789.42000002</v>
      </c>
      <c r="I190" s="293"/>
    </row>
    <row r="191" spans="1:9" s="285" customFormat="1" ht="13.5" thickBot="1">
      <c r="A191" s="294">
        <v>8430</v>
      </c>
      <c r="B191" s="355" t="s">
        <v>1206</v>
      </c>
      <c r="C191" s="355"/>
      <c r="D191" s="291"/>
      <c r="E191" s="292">
        <v>248664203.06</v>
      </c>
      <c r="F191" s="291"/>
      <c r="G191" s="292">
        <v>40336586.359999999</v>
      </c>
      <c r="H191" s="291"/>
      <c r="I191" s="296">
        <v>289000789.42000002</v>
      </c>
    </row>
    <row r="192" spans="1:9" ht="13.5" thickBot="1">
      <c r="A192" s="297"/>
      <c r="B192" s="354"/>
      <c r="C192" s="354"/>
      <c r="D192" s="298">
        <v>31036614820.419998</v>
      </c>
      <c r="E192" s="298">
        <v>31036614820.419998</v>
      </c>
      <c r="F192" s="298">
        <v>528358438636.83002</v>
      </c>
      <c r="G192" s="298">
        <v>528358438636.83002</v>
      </c>
      <c r="H192" s="298">
        <v>35576235388.310013</v>
      </c>
      <c r="I192" s="299">
        <v>35576235388.310013</v>
      </c>
    </row>
    <row r="193" spans="1:9" s="285" customFormat="1">
      <c r="A193" s="300"/>
      <c r="B193" s="300"/>
      <c r="C193" s="300"/>
      <c r="D193" s="300"/>
      <c r="E193" s="300"/>
      <c r="F193" s="300"/>
      <c r="G193" s="300"/>
      <c r="H193" s="300"/>
      <c r="I193" s="300"/>
    </row>
  </sheetData>
  <mergeCells count="188">
    <mergeCell ref="B186:C186"/>
    <mergeCell ref="B187:C187"/>
    <mergeCell ref="B176:C176"/>
    <mergeCell ref="B177:C177"/>
    <mergeCell ref="B178:C178"/>
    <mergeCell ref="B179:C179"/>
    <mergeCell ref="B180:C180"/>
    <mergeCell ref="B181:C181"/>
    <mergeCell ref="B172:C172"/>
    <mergeCell ref="B173:C173"/>
    <mergeCell ref="B174:C174"/>
    <mergeCell ref="B175:C175"/>
    <mergeCell ref="B184:C184"/>
    <mergeCell ref="B185:C185"/>
    <mergeCell ref="B161:C161"/>
    <mergeCell ref="B162:C162"/>
    <mergeCell ref="B163:C163"/>
    <mergeCell ref="B164:C164"/>
    <mergeCell ref="B165:C165"/>
    <mergeCell ref="B153:C153"/>
    <mergeCell ref="B154:C154"/>
    <mergeCell ref="B155:C155"/>
    <mergeCell ref="B156:C156"/>
    <mergeCell ref="B157:C157"/>
    <mergeCell ref="B158:C158"/>
    <mergeCell ref="B151:C151"/>
    <mergeCell ref="B152:C152"/>
    <mergeCell ref="B133:C133"/>
    <mergeCell ref="B134:C134"/>
    <mergeCell ref="B135:C135"/>
    <mergeCell ref="B136:C136"/>
    <mergeCell ref="B137:C137"/>
    <mergeCell ref="B138:C138"/>
    <mergeCell ref="B160:C160"/>
    <mergeCell ref="B121:C121"/>
    <mergeCell ref="B122:C122"/>
    <mergeCell ref="B123:C123"/>
    <mergeCell ref="B126:C126"/>
    <mergeCell ref="B127:C127"/>
    <mergeCell ref="B128:C128"/>
    <mergeCell ref="B116:C116"/>
    <mergeCell ref="B117:C117"/>
    <mergeCell ref="B118:C118"/>
    <mergeCell ref="B112:C112"/>
    <mergeCell ref="B113:C113"/>
    <mergeCell ref="B111:C111"/>
    <mergeCell ref="B104:C104"/>
    <mergeCell ref="B105:C105"/>
    <mergeCell ref="B106:C106"/>
    <mergeCell ref="B107:C107"/>
    <mergeCell ref="B108:C108"/>
    <mergeCell ref="B109:C109"/>
    <mergeCell ref="B98:C98"/>
    <mergeCell ref="B99:C99"/>
    <mergeCell ref="B100:C100"/>
    <mergeCell ref="B101:C101"/>
    <mergeCell ref="B102:C102"/>
    <mergeCell ref="B103:C103"/>
    <mergeCell ref="B91:C91"/>
    <mergeCell ref="B92:C92"/>
    <mergeCell ref="B93:C93"/>
    <mergeCell ref="B94:C94"/>
    <mergeCell ref="B95:C95"/>
    <mergeCell ref="B96:C96"/>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7:C47"/>
    <mergeCell ref="B48:C48"/>
    <mergeCell ref="B49:C49"/>
    <mergeCell ref="B50:C50"/>
    <mergeCell ref="B39:C39"/>
    <mergeCell ref="B40:C40"/>
    <mergeCell ref="B41:C41"/>
    <mergeCell ref="B42:C42"/>
    <mergeCell ref="B43:C43"/>
    <mergeCell ref="B44:C44"/>
    <mergeCell ref="B36:C36"/>
    <mergeCell ref="B23:C23"/>
    <mergeCell ref="B24:C24"/>
    <mergeCell ref="B25:C25"/>
    <mergeCell ref="B26:C26"/>
    <mergeCell ref="B27:C27"/>
    <mergeCell ref="B28:C28"/>
    <mergeCell ref="B45:C45"/>
    <mergeCell ref="B46:C46"/>
    <mergeCell ref="B13:C13"/>
    <mergeCell ref="B14:C14"/>
    <mergeCell ref="B15:C15"/>
    <mergeCell ref="B16:C16"/>
    <mergeCell ref="B31:C31"/>
    <mergeCell ref="B32:C32"/>
    <mergeCell ref="B33:C33"/>
    <mergeCell ref="B34:C34"/>
    <mergeCell ref="B35:C35"/>
    <mergeCell ref="B87:C87"/>
    <mergeCell ref="B88:C88"/>
    <mergeCell ref="B89:C89"/>
    <mergeCell ref="B90:C90"/>
    <mergeCell ref="A2:I2"/>
    <mergeCell ref="A3:I3"/>
    <mergeCell ref="A4:I4"/>
    <mergeCell ref="A6:C6"/>
    <mergeCell ref="D6:E6"/>
    <mergeCell ref="B29:C29"/>
    <mergeCell ref="H6:I6"/>
    <mergeCell ref="B7:C7"/>
    <mergeCell ref="F6:G6"/>
    <mergeCell ref="B8:C8"/>
    <mergeCell ref="B9:C9"/>
    <mergeCell ref="B10:C10"/>
    <mergeCell ref="B17:C17"/>
    <mergeCell ref="B18:C18"/>
    <mergeCell ref="B19:C19"/>
    <mergeCell ref="B20:C20"/>
    <mergeCell ref="B21:C21"/>
    <mergeCell ref="B22:C22"/>
    <mergeCell ref="B11:C11"/>
    <mergeCell ref="B12:C12"/>
    <mergeCell ref="B37:C37"/>
    <mergeCell ref="B38:C38"/>
    <mergeCell ref="B78:C78"/>
    <mergeCell ref="B79:C79"/>
    <mergeCell ref="B30:C30"/>
    <mergeCell ref="B75:C75"/>
    <mergeCell ref="B76:C76"/>
    <mergeCell ref="B77:C77"/>
    <mergeCell ref="B143:C143"/>
    <mergeCell ref="B114:C114"/>
    <mergeCell ref="B129:C129"/>
    <mergeCell ref="B130:C130"/>
    <mergeCell ref="B131:C131"/>
    <mergeCell ref="B132:C132"/>
    <mergeCell ref="B139:C139"/>
    <mergeCell ref="B119:C119"/>
    <mergeCell ref="B120:C120"/>
    <mergeCell ref="B115:C115"/>
    <mergeCell ref="B80:C80"/>
    <mergeCell ref="B84:C84"/>
    <mergeCell ref="B97:C97"/>
    <mergeCell ref="B110:C110"/>
    <mergeCell ref="B85:C85"/>
    <mergeCell ref="B86:C86"/>
    <mergeCell ref="B192:C192"/>
    <mergeCell ref="B188:C188"/>
    <mergeCell ref="B189:C189"/>
    <mergeCell ref="B190:C190"/>
    <mergeCell ref="B191:C191"/>
    <mergeCell ref="B170:C170"/>
    <mergeCell ref="B171:C171"/>
    <mergeCell ref="B168:C168"/>
    <mergeCell ref="B140:C140"/>
    <mergeCell ref="B141:C141"/>
    <mergeCell ref="B142:C142"/>
    <mergeCell ref="B159:C159"/>
    <mergeCell ref="B166:C166"/>
    <mergeCell ref="B169:C169"/>
    <mergeCell ref="B182:C182"/>
    <mergeCell ref="B183:C183"/>
    <mergeCell ref="B167:C167"/>
    <mergeCell ref="B144:C144"/>
    <mergeCell ref="B145:C145"/>
    <mergeCell ref="B146:C146"/>
    <mergeCell ref="B147:C147"/>
    <mergeCell ref="B148:C148"/>
    <mergeCell ref="B149:C149"/>
    <mergeCell ref="B150:C150"/>
  </mergeCells>
  <pageMargins left="0.75" right="0.75" top="1" bottom="1" header="0.5" footer="0.5"/>
  <pageSetup paperSize="9" orientation="portrait" verticalDpi="0" r:id="rId1"/>
</worksheet>
</file>

<file path=xl/worksheets/sheet3.xml><?xml version="1.0" encoding="utf-8"?>
<worksheet xmlns="http://schemas.openxmlformats.org/spreadsheetml/2006/main" xmlns:r="http://schemas.openxmlformats.org/officeDocument/2006/relationships">
  <sheetPr>
    <pageSetUpPr fitToPage="1"/>
  </sheetPr>
  <dimension ref="A1:M91"/>
  <sheetViews>
    <sheetView tabSelected="1" zoomScaleSheetLayoutView="85" workbookViewId="0">
      <selection activeCell="B81" sqref="B81:C83"/>
    </sheetView>
  </sheetViews>
  <sheetFormatPr defaultRowHeight="12.75"/>
  <cols>
    <col min="1" max="1" width="73.85546875" style="242" customWidth="1"/>
    <col min="2" max="2" width="6" style="275" customWidth="1"/>
    <col min="3" max="3" width="18" style="244" customWidth="1"/>
    <col min="4" max="4" width="18" style="326" customWidth="1"/>
    <col min="5" max="5" width="14" style="276" customWidth="1"/>
    <col min="6" max="7" width="9.140625" style="276" customWidth="1"/>
    <col min="8" max="8" width="15.85546875" style="276" customWidth="1"/>
    <col min="9" max="9" width="9.140625" style="276" customWidth="1"/>
    <col min="10" max="10" width="12.5703125" style="276" customWidth="1"/>
    <col min="11" max="12" width="9.140625" style="276" customWidth="1"/>
    <col min="13" max="13" width="14.85546875" style="276" customWidth="1"/>
    <col min="14" max="14" width="9.140625" style="276" customWidth="1"/>
    <col min="15" max="16384" width="9.140625" style="276"/>
  </cols>
  <sheetData>
    <row r="1" spans="1:4" ht="18.75" customHeight="1">
      <c r="C1" s="366" t="s">
        <v>766</v>
      </c>
      <c r="D1" s="366"/>
    </row>
    <row r="2" spans="1:4" ht="21" customHeight="1">
      <c r="C2" s="366"/>
      <c r="D2" s="366"/>
    </row>
    <row r="3" spans="1:4" ht="23.25" customHeight="1">
      <c r="C3" s="366"/>
      <c r="D3" s="366"/>
    </row>
    <row r="4" spans="1:4" ht="23.25" customHeight="1">
      <c r="D4" s="326" t="s">
        <v>7</v>
      </c>
    </row>
    <row r="5" spans="1:4" ht="14.25" customHeight="1">
      <c r="A5" s="364" t="s">
        <v>8</v>
      </c>
      <c r="B5" s="364"/>
      <c r="C5" s="364"/>
      <c r="D5" s="364"/>
    </row>
    <row r="6" spans="1:4" ht="14.25" customHeight="1">
      <c r="A6" s="365" t="s">
        <v>438</v>
      </c>
      <c r="B6" s="365"/>
      <c r="C6" s="365"/>
      <c r="D6" s="365"/>
    </row>
    <row r="7" spans="1:4" ht="14.25" customHeight="1">
      <c r="A7" s="365" t="s">
        <v>1207</v>
      </c>
      <c r="B7" s="365"/>
      <c r="C7" s="365"/>
      <c r="D7" s="365"/>
    </row>
    <row r="8" spans="1:4" ht="14.25" customHeight="1">
      <c r="D8" s="326" t="s">
        <v>5</v>
      </c>
    </row>
    <row r="9" spans="1:4" ht="38.25">
      <c r="A9" s="330" t="s">
        <v>9</v>
      </c>
      <c r="B9" s="332" t="s">
        <v>245</v>
      </c>
      <c r="C9" s="265" t="s">
        <v>11</v>
      </c>
      <c r="D9" s="330" t="s">
        <v>12</v>
      </c>
    </row>
    <row r="10" spans="1:4">
      <c r="A10" s="336">
        <v>1</v>
      </c>
      <c r="B10" s="329">
        <v>2</v>
      </c>
      <c r="C10" s="237">
        <v>3</v>
      </c>
      <c r="D10" s="329">
        <v>4</v>
      </c>
    </row>
    <row r="11" spans="1:4">
      <c r="A11" s="266" t="s">
        <v>13</v>
      </c>
      <c r="B11" s="329"/>
      <c r="C11" s="237"/>
      <c r="D11" s="237"/>
    </row>
    <row r="12" spans="1:4">
      <c r="A12" s="266" t="s">
        <v>767</v>
      </c>
      <c r="B12" s="329">
        <v>1</v>
      </c>
      <c r="C12" s="240">
        <v>22822</v>
      </c>
      <c r="D12" s="237">
        <v>16354</v>
      </c>
    </row>
    <row r="13" spans="1:4">
      <c r="A13" s="266" t="s">
        <v>14</v>
      </c>
      <c r="B13" s="329">
        <v>2</v>
      </c>
      <c r="C13" s="240">
        <v>5860672</v>
      </c>
      <c r="D13" s="237">
        <v>6879070</v>
      </c>
    </row>
    <row r="14" spans="1:4" ht="25.5">
      <c r="A14" s="264" t="s">
        <v>15</v>
      </c>
      <c r="B14" s="329">
        <v>3</v>
      </c>
      <c r="C14" s="240"/>
      <c r="D14" s="237"/>
    </row>
    <row r="15" spans="1:4" ht="25.5">
      <c r="A15" s="266" t="s">
        <v>16</v>
      </c>
      <c r="B15" s="329">
        <v>4</v>
      </c>
      <c r="C15" s="240">
        <v>4223945</v>
      </c>
      <c r="D15" s="237">
        <v>2049942</v>
      </c>
    </row>
    <row r="16" spans="1:4">
      <c r="A16" s="266" t="s">
        <v>17</v>
      </c>
      <c r="B16" s="329">
        <v>5</v>
      </c>
      <c r="C16" s="261">
        <v>3178591</v>
      </c>
      <c r="D16" s="237">
        <v>391274</v>
      </c>
    </row>
    <row r="17" spans="1:13">
      <c r="A17" s="266" t="s">
        <v>18</v>
      </c>
      <c r="B17" s="329">
        <v>6</v>
      </c>
      <c r="C17" s="240">
        <v>0</v>
      </c>
      <c r="D17" s="237">
        <v>0</v>
      </c>
    </row>
    <row r="18" spans="1:13">
      <c r="A18" s="266" t="s">
        <v>19</v>
      </c>
      <c r="B18" s="329">
        <v>7</v>
      </c>
      <c r="C18" s="240">
        <v>0</v>
      </c>
      <c r="D18" s="237">
        <v>0</v>
      </c>
    </row>
    <row r="19" spans="1:13" ht="25.5">
      <c r="A19" s="266" t="s">
        <v>20</v>
      </c>
      <c r="B19" s="329">
        <v>8</v>
      </c>
      <c r="C19" s="240">
        <v>17674119</v>
      </c>
      <c r="D19" s="237">
        <v>15373250</v>
      </c>
      <c r="H19" s="238"/>
      <c r="J19" s="238"/>
      <c r="M19" s="238"/>
    </row>
    <row r="20" spans="1:13" ht="25.5">
      <c r="A20" s="335" t="s">
        <v>21</v>
      </c>
      <c r="B20" s="329">
        <v>9</v>
      </c>
      <c r="C20" s="240">
        <v>1377761</v>
      </c>
      <c r="D20" s="237">
        <v>2365032</v>
      </c>
      <c r="H20" s="238"/>
    </row>
    <row r="21" spans="1:13" ht="25.5">
      <c r="A21" s="335" t="s">
        <v>22</v>
      </c>
      <c r="B21" s="329">
        <v>10</v>
      </c>
      <c r="C21" s="240">
        <v>0</v>
      </c>
      <c r="D21" s="237">
        <v>0</v>
      </c>
    </row>
    <row r="22" spans="1:13" ht="25.5">
      <c r="A22" s="335" t="s">
        <v>23</v>
      </c>
      <c r="B22" s="329">
        <v>11</v>
      </c>
      <c r="C22" s="240">
        <v>0</v>
      </c>
      <c r="D22" s="237">
        <v>0</v>
      </c>
    </row>
    <row r="23" spans="1:13" ht="25.5">
      <c r="A23" s="335" t="s">
        <v>24</v>
      </c>
      <c r="B23" s="329">
        <v>12</v>
      </c>
      <c r="C23" s="240">
        <v>249769</v>
      </c>
      <c r="D23" s="237">
        <v>286562</v>
      </c>
      <c r="H23" s="238"/>
    </row>
    <row r="24" spans="1:13" hidden="1">
      <c r="A24" s="335"/>
      <c r="B24" s="329"/>
      <c r="C24" s="240"/>
      <c r="D24" s="237"/>
      <c r="H24" s="238"/>
    </row>
    <row r="25" spans="1:13" ht="25.5">
      <c r="A25" s="335" t="s">
        <v>25</v>
      </c>
      <c r="B25" s="329">
        <v>13</v>
      </c>
      <c r="C25" s="261">
        <v>1677014</v>
      </c>
      <c r="D25" s="237">
        <v>1190504</v>
      </c>
      <c r="H25" s="238"/>
    </row>
    <row r="26" spans="1:13">
      <c r="A26" s="335" t="s">
        <v>26</v>
      </c>
      <c r="B26" s="329">
        <v>14</v>
      </c>
      <c r="C26" s="261"/>
      <c r="D26" s="237"/>
    </row>
    <row r="27" spans="1:13">
      <c r="A27" s="266" t="s">
        <v>28</v>
      </c>
      <c r="B27" s="329">
        <v>15</v>
      </c>
      <c r="C27" s="261">
        <v>359646</v>
      </c>
      <c r="D27" s="237">
        <v>518676</v>
      </c>
    </row>
    <row r="28" spans="1:13">
      <c r="A28" s="266" t="s">
        <v>29</v>
      </c>
      <c r="B28" s="329">
        <v>16</v>
      </c>
      <c r="C28" s="261">
        <v>0</v>
      </c>
      <c r="D28" s="237">
        <v>0</v>
      </c>
    </row>
    <row r="29" spans="1:13">
      <c r="A29" s="334" t="s">
        <v>30</v>
      </c>
      <c r="B29" s="329">
        <v>17</v>
      </c>
      <c r="C29" s="261">
        <v>301716</v>
      </c>
      <c r="D29" s="237">
        <v>339925</v>
      </c>
    </row>
    <row r="30" spans="1:13">
      <c r="A30" s="266" t="s">
        <v>31</v>
      </c>
      <c r="B30" s="329">
        <v>18</v>
      </c>
      <c r="C30" s="261">
        <v>189193</v>
      </c>
      <c r="D30" s="237">
        <v>174632</v>
      </c>
    </row>
    <row r="31" spans="1:13">
      <c r="A31" s="266" t="s">
        <v>32</v>
      </c>
      <c r="B31" s="329">
        <v>19</v>
      </c>
      <c r="C31" s="261">
        <v>0</v>
      </c>
      <c r="D31" s="237">
        <v>0</v>
      </c>
    </row>
    <row r="32" spans="1:13">
      <c r="A32" s="266" t="s">
        <v>33</v>
      </c>
      <c r="B32" s="329">
        <v>20</v>
      </c>
      <c r="C32" s="261">
        <v>1000962</v>
      </c>
      <c r="D32" s="237">
        <v>998666</v>
      </c>
    </row>
    <row r="33" spans="1:8">
      <c r="A33" s="266" t="s">
        <v>34</v>
      </c>
      <c r="B33" s="329">
        <v>21</v>
      </c>
      <c r="C33" s="246">
        <v>0</v>
      </c>
      <c r="D33" s="237">
        <v>0</v>
      </c>
    </row>
    <row r="34" spans="1:8">
      <c r="A34" s="266" t="s">
        <v>768</v>
      </c>
      <c r="B34" s="329">
        <v>22</v>
      </c>
      <c r="C34" s="246">
        <v>0</v>
      </c>
      <c r="D34" s="237">
        <v>0</v>
      </c>
    </row>
    <row r="35" spans="1:8">
      <c r="A35" s="266" t="s">
        <v>35</v>
      </c>
      <c r="B35" s="329">
        <v>23</v>
      </c>
      <c r="C35" s="261">
        <v>411420</v>
      </c>
      <c r="D35" s="237">
        <v>417947</v>
      </c>
    </row>
    <row r="36" spans="1:8">
      <c r="A36" s="266" t="s">
        <v>36</v>
      </c>
      <c r="B36" s="329">
        <v>24</v>
      </c>
      <c r="C36" s="240">
        <v>0</v>
      </c>
      <c r="D36" s="237">
        <v>0</v>
      </c>
    </row>
    <row r="37" spans="1:8">
      <c r="A37" s="266" t="s">
        <v>37</v>
      </c>
      <c r="B37" s="329">
        <v>25</v>
      </c>
      <c r="C37" s="261">
        <v>0</v>
      </c>
      <c r="D37" s="237">
        <v>0</v>
      </c>
    </row>
    <row r="38" spans="1:8">
      <c r="A38" s="266" t="s">
        <v>38</v>
      </c>
      <c r="B38" s="329">
        <v>26</v>
      </c>
      <c r="C38" s="261">
        <v>27733</v>
      </c>
      <c r="D38" s="237">
        <v>31270</v>
      </c>
    </row>
    <row r="39" spans="1:8">
      <c r="A39" s="266" t="s">
        <v>39</v>
      </c>
      <c r="B39" s="329">
        <v>27</v>
      </c>
      <c r="C39" s="261">
        <v>3542</v>
      </c>
      <c r="D39" s="237">
        <v>3510</v>
      </c>
    </row>
    <row r="40" spans="1:8">
      <c r="A40" s="266" t="s">
        <v>40</v>
      </c>
      <c r="B40" s="236">
        <v>28</v>
      </c>
      <c r="C40" s="261">
        <v>36558905</v>
      </c>
      <c r="D40" s="271">
        <v>31036614</v>
      </c>
      <c r="E40" s="238">
        <f>C40-C19-C20-C23</f>
        <v>17257256</v>
      </c>
    </row>
    <row r="41" spans="1:8">
      <c r="A41" s="266" t="s">
        <v>41</v>
      </c>
      <c r="B41" s="236"/>
      <c r="C41" s="261"/>
      <c r="D41" s="247"/>
    </row>
    <row r="42" spans="1:8">
      <c r="A42" s="266" t="s">
        <v>42</v>
      </c>
      <c r="B42" s="236">
        <v>29</v>
      </c>
      <c r="C42" s="261">
        <v>19665085</v>
      </c>
      <c r="D42" s="237">
        <v>17674163</v>
      </c>
      <c r="H42" s="238"/>
    </row>
    <row r="43" spans="1:8">
      <c r="A43" s="266" t="s">
        <v>43</v>
      </c>
      <c r="B43" s="236">
        <v>30</v>
      </c>
      <c r="C43" s="240">
        <v>0</v>
      </c>
      <c r="D43" s="237">
        <v>0</v>
      </c>
      <c r="H43" s="238"/>
    </row>
    <row r="44" spans="1:8">
      <c r="A44" s="266" t="s">
        <v>44</v>
      </c>
      <c r="B44" s="236">
        <v>31</v>
      </c>
      <c r="C44" s="262">
        <v>0</v>
      </c>
      <c r="D44" s="237">
        <v>0</v>
      </c>
      <c r="H44" s="238"/>
    </row>
    <row r="45" spans="1:8">
      <c r="A45" s="266" t="s">
        <v>45</v>
      </c>
      <c r="B45" s="236">
        <v>32</v>
      </c>
      <c r="C45" s="261">
        <v>2477054</v>
      </c>
      <c r="D45" s="237">
        <v>2805062</v>
      </c>
      <c r="H45" s="238"/>
    </row>
    <row r="46" spans="1:8">
      <c r="A46" s="266" t="s">
        <v>46</v>
      </c>
      <c r="B46" s="236">
        <v>33</v>
      </c>
      <c r="C46" s="261">
        <v>1057633</v>
      </c>
      <c r="D46" s="237">
        <v>1134805</v>
      </c>
      <c r="H46" s="238"/>
    </row>
    <row r="47" spans="1:8" hidden="1">
      <c r="A47" s="266"/>
      <c r="B47" s="236"/>
      <c r="C47" s="262"/>
      <c r="D47" s="237"/>
      <c r="H47" s="238"/>
    </row>
    <row r="48" spans="1:8">
      <c r="A48" s="266" t="s">
        <v>47</v>
      </c>
      <c r="B48" s="236">
        <v>34</v>
      </c>
      <c r="C48" s="261">
        <v>0</v>
      </c>
      <c r="D48" s="237">
        <v>0</v>
      </c>
    </row>
    <row r="49" spans="1:4">
      <c r="A49" s="335" t="s">
        <v>48</v>
      </c>
      <c r="B49" s="236">
        <v>35</v>
      </c>
      <c r="C49" s="261">
        <v>4494133</v>
      </c>
      <c r="D49" s="237">
        <v>1005025</v>
      </c>
    </row>
    <row r="50" spans="1:4">
      <c r="A50" s="335" t="s">
        <v>49</v>
      </c>
      <c r="B50" s="236">
        <v>36</v>
      </c>
      <c r="C50" s="262">
        <v>78752</v>
      </c>
      <c r="D50" s="237">
        <v>144067</v>
      </c>
    </row>
    <row r="51" spans="1:4">
      <c r="A51" s="335" t="s">
        <v>50</v>
      </c>
      <c r="B51" s="236">
        <v>37</v>
      </c>
      <c r="C51" s="240">
        <v>0</v>
      </c>
      <c r="D51" s="237">
        <v>0</v>
      </c>
    </row>
    <row r="52" spans="1:4">
      <c r="A52" s="335" t="s">
        <v>51</v>
      </c>
      <c r="B52" s="236">
        <v>38</v>
      </c>
      <c r="C52" s="240">
        <v>37452</v>
      </c>
      <c r="D52" s="237">
        <v>23261</v>
      </c>
    </row>
    <row r="53" spans="1:4">
      <c r="A53" s="335" t="s">
        <v>52</v>
      </c>
      <c r="B53" s="236">
        <v>39</v>
      </c>
      <c r="C53" s="262">
        <v>31796</v>
      </c>
      <c r="D53" s="237">
        <v>23202</v>
      </c>
    </row>
    <row r="54" spans="1:4">
      <c r="A54" s="335" t="s">
        <v>53</v>
      </c>
      <c r="B54" s="236">
        <v>40</v>
      </c>
      <c r="C54" s="240">
        <v>26345</v>
      </c>
      <c r="D54" s="237">
        <v>33845</v>
      </c>
    </row>
    <row r="55" spans="1:4">
      <c r="A55" s="335" t="s">
        <v>54</v>
      </c>
      <c r="B55" s="236">
        <v>41</v>
      </c>
      <c r="C55" s="240">
        <v>0</v>
      </c>
      <c r="D55" s="237">
        <v>0</v>
      </c>
    </row>
    <row r="56" spans="1:4">
      <c r="A56" s="335" t="s">
        <v>19</v>
      </c>
      <c r="B56" s="236">
        <v>42</v>
      </c>
      <c r="C56" s="262">
        <v>0</v>
      </c>
      <c r="D56" s="237">
        <v>0</v>
      </c>
    </row>
    <row r="57" spans="1:4">
      <c r="A57" s="335" t="s">
        <v>55</v>
      </c>
      <c r="B57" s="236">
        <v>43</v>
      </c>
      <c r="C57" s="262">
        <v>0</v>
      </c>
      <c r="D57" s="237">
        <v>0</v>
      </c>
    </row>
    <row r="58" spans="1:4">
      <c r="A58" s="266" t="s">
        <v>56</v>
      </c>
      <c r="B58" s="236">
        <v>44</v>
      </c>
      <c r="C58" s="261">
        <v>524041</v>
      </c>
      <c r="D58" s="237">
        <v>177025</v>
      </c>
    </row>
    <row r="59" spans="1:4">
      <c r="A59" s="266" t="s">
        <v>57</v>
      </c>
      <c r="B59" s="236">
        <v>45</v>
      </c>
      <c r="C59" s="261">
        <v>13100</v>
      </c>
      <c r="D59" s="237">
        <v>14243</v>
      </c>
    </row>
    <row r="60" spans="1:4">
      <c r="A60" s="333" t="s">
        <v>58</v>
      </c>
      <c r="B60" s="236">
        <v>46</v>
      </c>
      <c r="C60" s="262">
        <v>10556</v>
      </c>
      <c r="D60" s="237">
        <v>10556</v>
      </c>
    </row>
    <row r="61" spans="1:4">
      <c r="A61" s="333" t="s">
        <v>59</v>
      </c>
      <c r="B61" s="236">
        <v>47</v>
      </c>
      <c r="C61" s="261">
        <v>11720</v>
      </c>
      <c r="D61" s="237">
        <v>10869</v>
      </c>
    </row>
    <row r="62" spans="1:4">
      <c r="A62" s="333" t="s">
        <v>60</v>
      </c>
      <c r="B62" s="236">
        <v>48</v>
      </c>
      <c r="C62" s="261">
        <v>28427667</v>
      </c>
      <c r="D62" s="261">
        <v>23056123</v>
      </c>
    </row>
    <row r="63" spans="1:4">
      <c r="A63" s="266" t="s">
        <v>61</v>
      </c>
      <c r="B63" s="329"/>
      <c r="C63" s="262"/>
      <c r="D63" s="237"/>
    </row>
    <row r="64" spans="1:4">
      <c r="A64" s="266" t="s">
        <v>62</v>
      </c>
      <c r="B64" s="239" t="s">
        <v>764</v>
      </c>
      <c r="C64" s="261">
        <v>4250000</v>
      </c>
      <c r="D64" s="237">
        <v>4250000</v>
      </c>
    </row>
    <row r="65" spans="1:4">
      <c r="A65" s="335" t="s">
        <v>63</v>
      </c>
      <c r="B65" s="239">
        <v>50</v>
      </c>
      <c r="C65" s="261"/>
      <c r="D65" s="237"/>
    </row>
    <row r="66" spans="1:4">
      <c r="A66" s="266" t="s">
        <v>64</v>
      </c>
      <c r="B66" s="239">
        <v>51</v>
      </c>
      <c r="C66" s="262">
        <v>889887</v>
      </c>
      <c r="D66" s="237">
        <v>889887</v>
      </c>
    </row>
    <row r="67" spans="1:4">
      <c r="A67" s="266" t="s">
        <v>769</v>
      </c>
      <c r="B67" s="239">
        <v>52</v>
      </c>
      <c r="C67" s="262">
        <v>0</v>
      </c>
      <c r="D67" s="237">
        <v>0</v>
      </c>
    </row>
    <row r="68" spans="1:4">
      <c r="A68" s="266" t="s">
        <v>65</v>
      </c>
      <c r="B68" s="239">
        <v>53</v>
      </c>
      <c r="C68" s="261">
        <v>0</v>
      </c>
      <c r="D68" s="237">
        <v>0</v>
      </c>
    </row>
    <row r="69" spans="1:4">
      <c r="A69" s="266" t="s">
        <v>66</v>
      </c>
      <c r="B69" s="239">
        <v>54</v>
      </c>
      <c r="C69" s="261">
        <v>0</v>
      </c>
      <c r="D69" s="237">
        <v>0</v>
      </c>
    </row>
    <row r="70" spans="1:4">
      <c r="A70" s="266" t="s">
        <v>416</v>
      </c>
      <c r="B70" s="239">
        <v>55</v>
      </c>
      <c r="C70" s="261">
        <v>-9859</v>
      </c>
      <c r="D70" s="237">
        <v>-31998</v>
      </c>
    </row>
    <row r="71" spans="1:4">
      <c r="A71" s="266" t="s">
        <v>67</v>
      </c>
      <c r="B71" s="239">
        <v>56</v>
      </c>
      <c r="C71" s="262">
        <v>3001210</v>
      </c>
      <c r="D71" s="237">
        <v>2872602</v>
      </c>
    </row>
    <row r="72" spans="1:4">
      <c r="A72" s="266" t="s">
        <v>68</v>
      </c>
      <c r="B72" s="239"/>
      <c r="C72" s="262"/>
      <c r="D72" s="237"/>
    </row>
    <row r="73" spans="1:4">
      <c r="A73" s="335" t="s">
        <v>69</v>
      </c>
      <c r="B73" s="239" t="s">
        <v>70</v>
      </c>
      <c r="C73" s="240">
        <v>2872602</v>
      </c>
      <c r="D73" s="237">
        <v>2517717</v>
      </c>
    </row>
    <row r="74" spans="1:4">
      <c r="A74" s="335" t="s">
        <v>71</v>
      </c>
      <c r="B74" s="239" t="s">
        <v>72</v>
      </c>
      <c r="C74" s="240">
        <v>128608</v>
      </c>
      <c r="D74" s="237">
        <v>354885</v>
      </c>
    </row>
    <row r="75" spans="1:4">
      <c r="A75" s="335" t="s">
        <v>73</v>
      </c>
      <c r="B75" s="239" t="s">
        <v>74</v>
      </c>
      <c r="C75" s="240">
        <v>8131238</v>
      </c>
      <c r="D75" s="240">
        <v>7980491</v>
      </c>
    </row>
    <row r="76" spans="1:4">
      <c r="A76" s="266" t="s">
        <v>75</v>
      </c>
      <c r="B76" s="329">
        <v>58</v>
      </c>
      <c r="C76" s="262">
        <v>36558905</v>
      </c>
      <c r="D76" s="262">
        <v>31036614</v>
      </c>
    </row>
    <row r="77" spans="1:4" hidden="1">
      <c r="A77" s="248"/>
      <c r="B77" s="249"/>
      <c r="C77" s="250">
        <f>C76-C40</f>
        <v>0</v>
      </c>
      <c r="D77" s="250">
        <f>D76-D40</f>
        <v>0</v>
      </c>
    </row>
    <row r="78" spans="1:4" s="339" customFormat="1">
      <c r="A78" s="349" t="s">
        <v>1217</v>
      </c>
      <c r="B78" s="350"/>
      <c r="C78" s="353">
        <f>(C40-C38-C62)/425000</f>
        <v>19.067070588235293</v>
      </c>
      <c r="D78" s="353">
        <f>(D40-D38-D62)/425000</f>
        <v>18.704049411764707</v>
      </c>
    </row>
    <row r="79" spans="1:4" ht="25.5">
      <c r="A79" s="251" t="s">
        <v>76</v>
      </c>
      <c r="D79" s="250"/>
    </row>
    <row r="80" spans="1:4">
      <c r="A80" s="251"/>
      <c r="D80" s="250"/>
    </row>
    <row r="81" spans="1:4" ht="36" customHeight="1">
      <c r="A81" s="338" t="s">
        <v>1220</v>
      </c>
      <c r="B81" s="252"/>
      <c r="C81" s="253"/>
      <c r="D81" s="254"/>
    </row>
    <row r="82" spans="1:4">
      <c r="A82" s="255"/>
      <c r="B82" s="256"/>
      <c r="C82" s="257"/>
      <c r="D82" s="254"/>
    </row>
    <row r="83" spans="1:4" ht="36" customHeight="1">
      <c r="A83" s="248" t="s">
        <v>1221</v>
      </c>
      <c r="B83" s="252"/>
      <c r="C83" s="253"/>
      <c r="D83" s="254"/>
    </row>
    <row r="84" spans="1:4">
      <c r="A84" s="255"/>
      <c r="B84" s="327"/>
      <c r="C84" s="255"/>
      <c r="D84" s="254"/>
    </row>
    <row r="85" spans="1:4">
      <c r="A85" s="255" t="s">
        <v>439</v>
      </c>
      <c r="B85" s="327"/>
      <c r="C85" s="255"/>
      <c r="D85" s="254"/>
    </row>
    <row r="86" spans="1:4" ht="12" customHeight="1">
      <c r="A86" s="273"/>
      <c r="B86" s="255"/>
      <c r="C86" s="259"/>
      <c r="D86" s="250"/>
    </row>
    <row r="87" spans="1:4" ht="12" customHeight="1">
      <c r="A87" s="260" t="s">
        <v>751</v>
      </c>
      <c r="B87" s="327"/>
      <c r="C87" s="255"/>
      <c r="D87" s="255"/>
    </row>
    <row r="88" spans="1:4">
      <c r="A88" s="273" t="s">
        <v>77</v>
      </c>
      <c r="B88" s="255"/>
      <c r="C88" s="259"/>
      <c r="D88" s="250"/>
    </row>
    <row r="89" spans="1:4">
      <c r="A89" s="273"/>
      <c r="B89" s="255"/>
      <c r="C89" s="259"/>
      <c r="D89" s="250"/>
    </row>
    <row r="90" spans="1:4">
      <c r="A90" s="273"/>
      <c r="B90" s="255"/>
      <c r="C90" s="259"/>
      <c r="D90" s="327"/>
    </row>
    <row r="91" spans="1:4">
      <c r="A91" s="273"/>
      <c r="B91" s="255"/>
      <c r="C91" s="259"/>
      <c r="D91" s="327"/>
    </row>
  </sheetData>
  <mergeCells count="4">
    <mergeCell ref="A5:D5"/>
    <mergeCell ref="A6:D6"/>
    <mergeCell ref="A7:D7"/>
    <mergeCell ref="C1:D3"/>
  </mergeCells>
  <pageMargins left="0.78740157480314965" right="0" top="0" bottom="0" header="0.31496062992125984" footer="0.31496062992125984"/>
  <pageSetup paperSize="9" scale="68" orientation="portrait" r:id="rId1"/>
  <legacyDrawing r:id="rId2"/>
</worksheet>
</file>

<file path=xl/worksheets/sheet4.xml><?xml version="1.0" encoding="utf-8"?>
<worksheet xmlns="http://schemas.openxmlformats.org/spreadsheetml/2006/main" xmlns:r="http://schemas.openxmlformats.org/officeDocument/2006/relationships">
  <dimension ref="A1:F258"/>
  <sheetViews>
    <sheetView zoomScaleSheetLayoutView="85" workbookViewId="0">
      <selection activeCell="B93" sqref="B93:C95"/>
    </sheetView>
  </sheetViews>
  <sheetFormatPr defaultRowHeight="12.75"/>
  <cols>
    <col min="1" max="1" width="71.42578125" style="275" customWidth="1"/>
    <col min="2" max="2" width="10.42578125" style="275" customWidth="1"/>
    <col min="3" max="6" width="16.42578125" style="275" customWidth="1"/>
    <col min="7" max="15" width="9.140625" style="276" customWidth="1"/>
    <col min="16" max="16384" width="9.140625" style="276"/>
  </cols>
  <sheetData>
    <row r="1" spans="1:6">
      <c r="D1" s="328"/>
      <c r="E1" s="367" t="s">
        <v>770</v>
      </c>
      <c r="F1" s="367"/>
    </row>
    <row r="2" spans="1:6">
      <c r="D2" s="367" t="s">
        <v>240</v>
      </c>
      <c r="E2" s="367"/>
      <c r="F2" s="367"/>
    </row>
    <row r="3" spans="1:6">
      <c r="D3" s="367" t="s">
        <v>241</v>
      </c>
      <c r="E3" s="367"/>
      <c r="F3" s="367"/>
    </row>
    <row r="4" spans="1:6">
      <c r="D4" s="367" t="s">
        <v>242</v>
      </c>
      <c r="E4" s="367"/>
      <c r="F4" s="367"/>
    </row>
    <row r="5" spans="1:6">
      <c r="D5" s="367" t="s">
        <v>771</v>
      </c>
      <c r="E5" s="367"/>
      <c r="F5" s="367"/>
    </row>
    <row r="6" spans="1:6" ht="17.25" customHeight="1">
      <c r="F6" s="331" t="s">
        <v>243</v>
      </c>
    </row>
    <row r="7" spans="1:6">
      <c r="A7" s="364" t="s">
        <v>244</v>
      </c>
      <c r="B7" s="364"/>
      <c r="C7" s="364"/>
      <c r="D7" s="364"/>
      <c r="E7" s="364"/>
      <c r="F7" s="364"/>
    </row>
    <row r="8" spans="1:6">
      <c r="A8" s="365" t="str">
        <f>форма_1!A6</f>
        <v>страховой (перестраховочной) организации  АО  Страховая Компания "Казахмыс"</v>
      </c>
      <c r="B8" s="365"/>
      <c r="C8" s="365"/>
      <c r="D8" s="365"/>
      <c r="E8" s="365"/>
      <c r="F8" s="365"/>
    </row>
    <row r="9" spans="1:6">
      <c r="A9" s="365" t="str">
        <f>форма_1!A7</f>
        <v>по состоянию на 01 июля 2017 года</v>
      </c>
      <c r="B9" s="365"/>
      <c r="C9" s="365"/>
      <c r="D9" s="365"/>
      <c r="E9" s="365"/>
      <c r="F9" s="365"/>
    </row>
    <row r="10" spans="1:6">
      <c r="D10" s="219"/>
      <c r="F10" s="328" t="s">
        <v>5</v>
      </c>
    </row>
    <row r="11" spans="1:6" ht="102.75" customHeight="1">
      <c r="A11" s="330" t="s">
        <v>9</v>
      </c>
      <c r="B11" s="332" t="s">
        <v>245</v>
      </c>
      <c r="C11" s="330" t="s">
        <v>246</v>
      </c>
      <c r="D11" s="330" t="s">
        <v>247</v>
      </c>
      <c r="E11" s="330" t="s">
        <v>790</v>
      </c>
      <c r="F11" s="330" t="s">
        <v>791</v>
      </c>
    </row>
    <row r="12" spans="1:6">
      <c r="A12" s="329">
        <v>1</v>
      </c>
      <c r="B12" s="329">
        <v>2</v>
      </c>
      <c r="C12" s="329">
        <v>3</v>
      </c>
      <c r="D12" s="329">
        <v>4</v>
      </c>
      <c r="E12" s="329">
        <v>5</v>
      </c>
      <c r="F12" s="329">
        <v>6</v>
      </c>
    </row>
    <row r="13" spans="1:6">
      <c r="A13" s="335" t="s">
        <v>249</v>
      </c>
      <c r="B13" s="329"/>
      <c r="C13" s="329"/>
      <c r="D13" s="329"/>
      <c r="E13" s="337"/>
      <c r="F13" s="337"/>
    </row>
    <row r="14" spans="1:6">
      <c r="A14" s="335" t="s">
        <v>250</v>
      </c>
      <c r="B14" s="329"/>
      <c r="C14" s="233">
        <v>393359</v>
      </c>
      <c r="D14" s="233">
        <v>7934105</v>
      </c>
      <c r="E14" s="233">
        <v>503990</v>
      </c>
      <c r="F14" s="233">
        <v>2106795</v>
      </c>
    </row>
    <row r="15" spans="1:6">
      <c r="A15" s="335" t="s">
        <v>230</v>
      </c>
      <c r="B15" s="329">
        <v>1</v>
      </c>
      <c r="C15" s="220">
        <v>4119842</v>
      </c>
      <c r="D15" s="220">
        <v>25621138</v>
      </c>
      <c r="E15" s="234">
        <v>10766104</v>
      </c>
      <c r="F15" s="234">
        <v>32545196</v>
      </c>
    </row>
    <row r="16" spans="1:6">
      <c r="A16" s="335" t="s">
        <v>251</v>
      </c>
      <c r="B16" s="329">
        <v>2</v>
      </c>
      <c r="C16" s="220">
        <v>47624</v>
      </c>
      <c r="D16" s="220">
        <v>1604054</v>
      </c>
      <c r="E16" s="234">
        <v>49914</v>
      </c>
      <c r="F16" s="234">
        <v>1159901</v>
      </c>
    </row>
    <row r="17" spans="1:6">
      <c r="A17" s="335" t="s">
        <v>209</v>
      </c>
      <c r="B17" s="329">
        <v>3</v>
      </c>
      <c r="C17" s="220">
        <v>4092429</v>
      </c>
      <c r="D17" s="220">
        <v>19734102</v>
      </c>
      <c r="E17" s="234">
        <v>10274685</v>
      </c>
      <c r="F17" s="234">
        <v>30742039</v>
      </c>
    </row>
    <row r="18" spans="1:6">
      <c r="A18" s="335" t="s">
        <v>252</v>
      </c>
      <c r="B18" s="329">
        <v>4</v>
      </c>
      <c r="C18" s="233">
        <v>75037</v>
      </c>
      <c r="D18" s="233">
        <v>7491090</v>
      </c>
      <c r="E18" s="234">
        <v>541333</v>
      </c>
      <c r="F18" s="234">
        <v>2963058</v>
      </c>
    </row>
    <row r="19" spans="1:6">
      <c r="A19" s="335" t="s">
        <v>253</v>
      </c>
      <c r="B19" s="329">
        <v>5</v>
      </c>
      <c r="C19" s="220">
        <v>1129087</v>
      </c>
      <c r="D19" s="233">
        <v>1990922</v>
      </c>
      <c r="E19" s="234">
        <v>7524632</v>
      </c>
      <c r="F19" s="234">
        <v>20642745</v>
      </c>
    </row>
    <row r="20" spans="1:6">
      <c r="A20" s="335" t="s">
        <v>254</v>
      </c>
      <c r="B20" s="329">
        <v>6</v>
      </c>
      <c r="C20" s="220">
        <v>1404060</v>
      </c>
      <c r="D20" s="233">
        <v>2300869</v>
      </c>
      <c r="E20" s="234">
        <v>7463158</v>
      </c>
      <c r="F20" s="234">
        <v>19700883</v>
      </c>
    </row>
    <row r="21" spans="1:6">
      <c r="A21" s="335" t="s">
        <v>255</v>
      </c>
      <c r="B21" s="329">
        <v>7</v>
      </c>
      <c r="C21" s="233">
        <v>350010</v>
      </c>
      <c r="D21" s="233">
        <v>7801037</v>
      </c>
      <c r="E21" s="234">
        <v>479859</v>
      </c>
      <c r="F21" s="234">
        <v>2021196</v>
      </c>
    </row>
    <row r="22" spans="1:6">
      <c r="A22" s="335" t="s">
        <v>218</v>
      </c>
      <c r="B22" s="329">
        <v>8</v>
      </c>
      <c r="C22" s="220">
        <v>41789</v>
      </c>
      <c r="D22" s="220">
        <v>128995</v>
      </c>
      <c r="E22" s="234">
        <v>24050</v>
      </c>
      <c r="F22" s="234">
        <v>84466</v>
      </c>
    </row>
    <row r="23" spans="1:6">
      <c r="A23" s="335" t="s">
        <v>256</v>
      </c>
      <c r="B23" s="329">
        <v>9</v>
      </c>
      <c r="C23" s="220">
        <v>1560</v>
      </c>
      <c r="D23" s="220">
        <v>4073</v>
      </c>
      <c r="E23" s="234">
        <v>81</v>
      </c>
      <c r="F23" s="234">
        <v>1133</v>
      </c>
    </row>
    <row r="24" spans="1:6">
      <c r="A24" s="335" t="s">
        <v>257</v>
      </c>
      <c r="B24" s="329"/>
      <c r="C24" s="233">
        <v>137875</v>
      </c>
      <c r="D24" s="233">
        <v>461609</v>
      </c>
      <c r="E24" s="233">
        <v>71441</v>
      </c>
      <c r="F24" s="233">
        <v>123796</v>
      </c>
    </row>
    <row r="25" spans="1:6">
      <c r="A25" s="335" t="s">
        <v>258</v>
      </c>
      <c r="B25" s="329">
        <v>10</v>
      </c>
      <c r="C25" s="220">
        <v>71438</v>
      </c>
      <c r="D25" s="220">
        <v>422240</v>
      </c>
      <c r="E25" s="220">
        <v>68915</v>
      </c>
      <c r="F25" s="220">
        <v>320400</v>
      </c>
    </row>
    <row r="26" spans="1:6">
      <c r="A26" s="221" t="s">
        <v>68</v>
      </c>
      <c r="B26" s="239"/>
      <c r="C26" s="220"/>
      <c r="D26" s="220"/>
      <c r="E26" s="220"/>
      <c r="F26" s="220"/>
    </row>
    <row r="27" spans="1:6">
      <c r="A27" s="221" t="s">
        <v>259</v>
      </c>
      <c r="B27" s="239" t="s">
        <v>260</v>
      </c>
      <c r="C27" s="220">
        <v>28416</v>
      </c>
      <c r="D27" s="220">
        <v>132156</v>
      </c>
      <c r="E27" s="234">
        <v>11472</v>
      </c>
      <c r="F27" s="234">
        <v>64643</v>
      </c>
    </row>
    <row r="28" spans="1:6">
      <c r="A28" s="221" t="s">
        <v>261</v>
      </c>
      <c r="B28" s="239" t="s">
        <v>262</v>
      </c>
      <c r="C28" s="220">
        <v>43022</v>
      </c>
      <c r="D28" s="220">
        <v>290084</v>
      </c>
      <c r="E28" s="234">
        <v>57443</v>
      </c>
      <c r="F28" s="234">
        <v>255757</v>
      </c>
    </row>
    <row r="29" spans="1:6">
      <c r="A29" s="335" t="s">
        <v>263</v>
      </c>
      <c r="B29" s="239" t="s">
        <v>264</v>
      </c>
      <c r="C29" s="220">
        <v>8443</v>
      </c>
      <c r="D29" s="220">
        <v>59731</v>
      </c>
      <c r="E29" s="220">
        <v>39621</v>
      </c>
      <c r="F29" s="220">
        <v>110424</v>
      </c>
    </row>
    <row r="30" spans="1:6">
      <c r="A30" s="221" t="s">
        <v>68</v>
      </c>
      <c r="B30" s="239"/>
      <c r="C30" s="220"/>
      <c r="D30" s="220"/>
      <c r="E30" s="220"/>
      <c r="F30" s="220"/>
    </row>
    <row r="31" spans="1:6">
      <c r="A31" s="221" t="s">
        <v>772</v>
      </c>
      <c r="B31" s="239" t="s">
        <v>265</v>
      </c>
      <c r="C31" s="220">
        <v>56</v>
      </c>
      <c r="D31" s="220">
        <v>16840</v>
      </c>
      <c r="E31" s="220">
        <v>14889</v>
      </c>
      <c r="F31" s="220">
        <v>14889</v>
      </c>
    </row>
    <row r="32" spans="1:6">
      <c r="A32" s="221" t="s">
        <v>773</v>
      </c>
      <c r="B32" s="239" t="s">
        <v>266</v>
      </c>
      <c r="C32" s="220">
        <v>8387</v>
      </c>
      <c r="D32" s="220">
        <v>42891</v>
      </c>
      <c r="E32" s="234">
        <v>24732</v>
      </c>
      <c r="F32" s="234">
        <v>95535</v>
      </c>
    </row>
    <row r="33" spans="1:6">
      <c r="A33" s="221" t="s">
        <v>267</v>
      </c>
      <c r="B33" s="239" t="s">
        <v>268</v>
      </c>
      <c r="C33" s="220"/>
      <c r="D33" s="220"/>
      <c r="E33" s="220"/>
      <c r="F33" s="220"/>
    </row>
    <row r="34" spans="1:6">
      <c r="A34" s="221" t="s">
        <v>269</v>
      </c>
      <c r="B34" s="239" t="s">
        <v>270</v>
      </c>
      <c r="C34" s="220"/>
      <c r="D34" s="220"/>
      <c r="E34" s="220"/>
      <c r="F34" s="220"/>
    </row>
    <row r="35" spans="1:6">
      <c r="A35" s="335" t="s">
        <v>271</v>
      </c>
      <c r="B35" s="239" t="s">
        <v>272</v>
      </c>
      <c r="C35" s="220">
        <v>81388</v>
      </c>
      <c r="D35" s="220">
        <v>21160</v>
      </c>
      <c r="E35" s="220">
        <v>-3799</v>
      </c>
      <c r="F35" s="220">
        <v>-238823</v>
      </c>
    </row>
    <row r="36" spans="1:6">
      <c r="A36" s="335" t="s">
        <v>68</v>
      </c>
      <c r="B36" s="239"/>
      <c r="C36" s="220"/>
      <c r="D36" s="220"/>
      <c r="E36" s="220"/>
      <c r="F36" s="220"/>
    </row>
    <row r="37" spans="1:6" ht="38.25">
      <c r="A37" s="221" t="s">
        <v>273</v>
      </c>
      <c r="B37" s="239" t="s">
        <v>274</v>
      </c>
      <c r="C37" s="222">
        <v>0</v>
      </c>
      <c r="D37" s="222"/>
      <c r="E37" s="222"/>
      <c r="F37" s="222"/>
    </row>
    <row r="38" spans="1:6" ht="25.5">
      <c r="A38" s="221" t="s">
        <v>774</v>
      </c>
      <c r="B38" s="239" t="s">
        <v>276</v>
      </c>
      <c r="C38" s="220">
        <v>-55</v>
      </c>
      <c r="D38" s="222">
        <v>10914</v>
      </c>
      <c r="E38" s="222">
        <v>-10448</v>
      </c>
      <c r="F38" s="222">
        <v>2505</v>
      </c>
    </row>
    <row r="39" spans="1:6">
      <c r="A39" s="221" t="s">
        <v>275</v>
      </c>
      <c r="B39" s="239" t="s">
        <v>278</v>
      </c>
      <c r="C39" s="222">
        <v>81443</v>
      </c>
      <c r="D39" s="220">
        <v>10246</v>
      </c>
      <c r="E39" s="234">
        <v>6649</v>
      </c>
      <c r="F39" s="234">
        <v>-241328</v>
      </c>
    </row>
    <row r="40" spans="1:6">
      <c r="A40" s="221" t="s">
        <v>277</v>
      </c>
      <c r="B40" s="239" t="s">
        <v>280</v>
      </c>
      <c r="C40" s="222">
        <v>0</v>
      </c>
      <c r="D40" s="220"/>
      <c r="E40" s="220"/>
      <c r="F40" s="220"/>
    </row>
    <row r="41" spans="1:6">
      <c r="A41" s="221" t="s">
        <v>279</v>
      </c>
      <c r="B41" s="239" t="s">
        <v>775</v>
      </c>
      <c r="C41" s="222">
        <v>0</v>
      </c>
      <c r="D41" s="220"/>
      <c r="E41" s="220"/>
      <c r="F41" s="220"/>
    </row>
    <row r="42" spans="1:6">
      <c r="A42" s="335" t="s">
        <v>281</v>
      </c>
      <c r="B42" s="239" t="s">
        <v>282</v>
      </c>
      <c r="C42" s="222">
        <v>0</v>
      </c>
      <c r="D42" s="220"/>
      <c r="E42" s="220"/>
      <c r="F42" s="220"/>
    </row>
    <row r="43" spans="1:6">
      <c r="A43" s="335" t="s">
        <v>283</v>
      </c>
      <c r="B43" s="239" t="s">
        <v>284</v>
      </c>
      <c r="C43" s="222">
        <v>-23394</v>
      </c>
      <c r="D43" s="220">
        <v>-41522</v>
      </c>
      <c r="E43" s="222">
        <v>-33296</v>
      </c>
      <c r="F43" s="220">
        <v>-68205</v>
      </c>
    </row>
    <row r="44" spans="1:6">
      <c r="A44" s="335" t="s">
        <v>285</v>
      </c>
      <c r="B44" s="239"/>
      <c r="C44" s="233">
        <v>36630</v>
      </c>
      <c r="D44" s="233">
        <v>120273</v>
      </c>
      <c r="E44" s="233">
        <v>1288</v>
      </c>
      <c r="F44" s="233">
        <v>14931</v>
      </c>
    </row>
    <row r="45" spans="1:6">
      <c r="A45" s="335" t="s">
        <v>286</v>
      </c>
      <c r="B45" s="239" t="s">
        <v>27</v>
      </c>
      <c r="C45" s="220">
        <v>-1224</v>
      </c>
      <c r="D45" s="220">
        <v>-2060</v>
      </c>
      <c r="E45" s="220">
        <v>-1066</v>
      </c>
      <c r="F45" s="220">
        <v>-1159</v>
      </c>
    </row>
    <row r="46" spans="1:6">
      <c r="A46" s="335" t="s">
        <v>287</v>
      </c>
      <c r="B46" s="239" t="s">
        <v>288</v>
      </c>
      <c r="C46" s="220">
        <v>37854</v>
      </c>
      <c r="D46" s="220">
        <v>122333</v>
      </c>
      <c r="E46" s="220">
        <v>2354</v>
      </c>
      <c r="F46" s="220">
        <v>16090</v>
      </c>
    </row>
    <row r="47" spans="1:6">
      <c r="A47" s="335" t="s">
        <v>289</v>
      </c>
      <c r="B47" s="239" t="s">
        <v>290</v>
      </c>
      <c r="C47" s="220">
        <v>0</v>
      </c>
      <c r="D47" s="233"/>
      <c r="E47" s="233">
        <v>0</v>
      </c>
      <c r="F47" s="233"/>
    </row>
    <row r="48" spans="1:6">
      <c r="A48" s="335" t="s">
        <v>291</v>
      </c>
      <c r="B48" s="239" t="s">
        <v>292</v>
      </c>
      <c r="C48" s="233">
        <v>567864</v>
      </c>
      <c r="D48" s="233">
        <v>8515987</v>
      </c>
      <c r="E48" s="233">
        <v>576719</v>
      </c>
      <c r="F48" s="233">
        <v>2245522</v>
      </c>
    </row>
    <row r="49" spans="1:6">
      <c r="A49" s="335" t="s">
        <v>293</v>
      </c>
      <c r="B49" s="239"/>
      <c r="C49" s="233"/>
      <c r="D49" s="233"/>
      <c r="E49" s="233"/>
      <c r="F49" s="233"/>
    </row>
    <row r="50" spans="1:6">
      <c r="A50" s="335" t="s">
        <v>294</v>
      </c>
      <c r="B50" s="239" t="s">
        <v>295</v>
      </c>
      <c r="C50" s="220">
        <v>132654</v>
      </c>
      <c r="D50" s="220">
        <v>1113637</v>
      </c>
      <c r="E50" s="220">
        <v>149392</v>
      </c>
      <c r="F50" s="220">
        <v>808694</v>
      </c>
    </row>
    <row r="51" spans="1:6" ht="25.5">
      <c r="A51" s="335" t="s">
        <v>296</v>
      </c>
      <c r="B51" s="239" t="s">
        <v>297</v>
      </c>
      <c r="C51" s="220">
        <v>413</v>
      </c>
      <c r="D51" s="220">
        <v>26086</v>
      </c>
      <c r="E51" s="220">
        <v>9047</v>
      </c>
      <c r="F51" s="220">
        <v>59661</v>
      </c>
    </row>
    <row r="52" spans="1:6">
      <c r="A52" s="335" t="s">
        <v>298</v>
      </c>
      <c r="B52" s="239" t="s">
        <v>299</v>
      </c>
      <c r="C52" s="220">
        <v>5578</v>
      </c>
      <c r="D52" s="220">
        <v>558123</v>
      </c>
      <c r="E52" s="220">
        <v>12982</v>
      </c>
      <c r="F52" s="220">
        <v>175443</v>
      </c>
    </row>
    <row r="53" spans="1:6">
      <c r="A53" s="335" t="s">
        <v>300</v>
      </c>
      <c r="B53" s="239" t="s">
        <v>301</v>
      </c>
      <c r="C53" s="220">
        <v>20074</v>
      </c>
      <c r="D53" s="220">
        <v>108444</v>
      </c>
      <c r="E53" s="220">
        <v>14222</v>
      </c>
      <c r="F53" s="220">
        <v>71068</v>
      </c>
    </row>
    <row r="54" spans="1:6">
      <c r="A54" s="335" t="s">
        <v>221</v>
      </c>
      <c r="B54" s="239" t="s">
        <v>302</v>
      </c>
      <c r="C54" s="233">
        <v>107415</v>
      </c>
      <c r="D54" s="233">
        <v>473156</v>
      </c>
      <c r="E54" s="233">
        <v>131235</v>
      </c>
      <c r="F54" s="233">
        <v>621844</v>
      </c>
    </row>
    <row r="55" spans="1:6">
      <c r="A55" s="306" t="s">
        <v>303</v>
      </c>
      <c r="B55" s="239" t="s">
        <v>304</v>
      </c>
      <c r="C55" s="220">
        <v>1679</v>
      </c>
      <c r="D55" s="220">
        <v>14063</v>
      </c>
      <c r="E55" s="220">
        <v>3937</v>
      </c>
      <c r="F55" s="220">
        <v>26130</v>
      </c>
    </row>
    <row r="56" spans="1:6" ht="25.5">
      <c r="A56" s="335" t="s">
        <v>305</v>
      </c>
      <c r="B56" s="239" t="s">
        <v>306</v>
      </c>
      <c r="C56" s="220">
        <v>0</v>
      </c>
      <c r="D56" s="220"/>
      <c r="E56" s="220"/>
      <c r="F56" s="220"/>
    </row>
    <row r="57" spans="1:6" ht="25.5">
      <c r="A57" s="335" t="s">
        <v>307</v>
      </c>
      <c r="B57" s="239" t="s">
        <v>308</v>
      </c>
      <c r="C57" s="220">
        <v>0</v>
      </c>
      <c r="D57" s="220"/>
      <c r="E57" s="220"/>
      <c r="F57" s="220"/>
    </row>
    <row r="58" spans="1:6">
      <c r="A58" s="335" t="s">
        <v>309</v>
      </c>
      <c r="B58" s="239" t="s">
        <v>310</v>
      </c>
      <c r="C58" s="220">
        <v>0</v>
      </c>
      <c r="D58" s="220"/>
      <c r="E58" s="220"/>
      <c r="F58" s="220"/>
    </row>
    <row r="59" spans="1:6" ht="25.5">
      <c r="A59" s="335" t="s">
        <v>311</v>
      </c>
      <c r="B59" s="239" t="s">
        <v>312</v>
      </c>
      <c r="C59" s="220">
        <v>0</v>
      </c>
      <c r="D59" s="220"/>
      <c r="E59" s="220"/>
      <c r="F59" s="220"/>
    </row>
    <row r="60" spans="1:6">
      <c r="A60" s="335" t="s">
        <v>313</v>
      </c>
      <c r="B60" s="239" t="s">
        <v>314</v>
      </c>
      <c r="C60" s="220">
        <v>-252988</v>
      </c>
      <c r="D60" s="223">
        <v>-328008</v>
      </c>
      <c r="E60" s="220">
        <v>275188</v>
      </c>
      <c r="F60" s="220">
        <v>469279</v>
      </c>
    </row>
    <row r="61" spans="1:6">
      <c r="A61" s="335" t="s">
        <v>315</v>
      </c>
      <c r="B61" s="239" t="s">
        <v>316</v>
      </c>
      <c r="C61" s="220">
        <v>-329078</v>
      </c>
      <c r="D61" s="223">
        <v>-987271</v>
      </c>
      <c r="E61" s="220">
        <v>274839</v>
      </c>
      <c r="F61" s="220">
        <v>488743</v>
      </c>
    </row>
    <row r="62" spans="1:6">
      <c r="A62" s="335" t="s">
        <v>317</v>
      </c>
      <c r="B62" s="239" t="s">
        <v>318</v>
      </c>
      <c r="C62" s="220">
        <v>10563</v>
      </c>
      <c r="D62" s="223">
        <v>-77172</v>
      </c>
      <c r="E62" s="220">
        <v>-11888</v>
      </c>
      <c r="F62" s="220">
        <v>-47892</v>
      </c>
    </row>
    <row r="63" spans="1:6" ht="25.5">
      <c r="A63" s="335" t="s">
        <v>319</v>
      </c>
      <c r="B63" s="239" t="s">
        <v>320</v>
      </c>
      <c r="C63" s="220">
        <v>16056</v>
      </c>
      <c r="D63" s="223">
        <v>-36793</v>
      </c>
      <c r="E63" s="220">
        <v>-63011</v>
      </c>
      <c r="F63" s="220">
        <v>-324101</v>
      </c>
    </row>
    <row r="64" spans="1:6" hidden="1">
      <c r="A64" s="335"/>
      <c r="B64" s="239"/>
      <c r="C64" s="220">
        <v>0</v>
      </c>
      <c r="D64" s="223">
        <v>0</v>
      </c>
      <c r="E64" s="220">
        <v>0</v>
      </c>
      <c r="F64" s="220">
        <v>0</v>
      </c>
    </row>
    <row r="65" spans="1:6" hidden="1">
      <c r="A65" s="335"/>
      <c r="B65" s="239"/>
      <c r="C65" s="220">
        <v>0</v>
      </c>
      <c r="D65" s="223">
        <v>0</v>
      </c>
      <c r="E65" s="220">
        <v>0</v>
      </c>
      <c r="F65" s="220">
        <v>0</v>
      </c>
    </row>
    <row r="66" spans="1:6">
      <c r="A66" s="335" t="s">
        <v>323</v>
      </c>
      <c r="B66" s="239" t="s">
        <v>321</v>
      </c>
      <c r="C66" s="220">
        <v>52646</v>
      </c>
      <c r="D66" s="220">
        <v>314719</v>
      </c>
      <c r="E66" s="220">
        <v>48827</v>
      </c>
      <c r="F66" s="220">
        <v>233496</v>
      </c>
    </row>
    <row r="67" spans="1:6">
      <c r="A67" s="335" t="s">
        <v>919</v>
      </c>
      <c r="B67" s="239" t="s">
        <v>322</v>
      </c>
      <c r="C67" s="220">
        <v>31236</v>
      </c>
      <c r="D67" s="220">
        <v>5668591</v>
      </c>
      <c r="E67" s="220">
        <v>53218</v>
      </c>
      <c r="F67" s="220">
        <v>273420</v>
      </c>
    </row>
    <row r="68" spans="1:6">
      <c r="A68" s="335" t="s">
        <v>325</v>
      </c>
      <c r="B68" s="239" t="s">
        <v>324</v>
      </c>
      <c r="C68" s="220">
        <v>280</v>
      </c>
      <c r="D68" s="220">
        <v>1544</v>
      </c>
      <c r="E68" s="220">
        <v>227</v>
      </c>
      <c r="F68" s="220">
        <v>1293</v>
      </c>
    </row>
    <row r="69" spans="1:6">
      <c r="A69" s="221" t="s">
        <v>68</v>
      </c>
      <c r="B69" s="239"/>
      <c r="C69" s="220"/>
      <c r="D69" s="220"/>
      <c r="E69" s="220"/>
      <c r="F69" s="220"/>
    </row>
    <row r="70" spans="1:6">
      <c r="A70" s="221" t="s">
        <v>327</v>
      </c>
      <c r="B70" s="239" t="s">
        <v>776</v>
      </c>
      <c r="C70" s="220">
        <v>280</v>
      </c>
      <c r="D70" s="220">
        <v>1544</v>
      </c>
      <c r="E70" s="220">
        <v>227</v>
      </c>
      <c r="F70" s="220">
        <v>1293</v>
      </c>
    </row>
    <row r="71" spans="1:6">
      <c r="A71" s="335" t="s">
        <v>328</v>
      </c>
      <c r="B71" s="239" t="s">
        <v>326</v>
      </c>
      <c r="C71" s="220">
        <v>12351</v>
      </c>
      <c r="D71" s="220">
        <v>153046</v>
      </c>
      <c r="E71" s="220">
        <v>21112</v>
      </c>
      <c r="F71" s="220">
        <v>152038</v>
      </c>
    </row>
    <row r="72" spans="1:6">
      <c r="A72" s="335" t="s">
        <v>330</v>
      </c>
      <c r="B72" s="239" t="s">
        <v>329</v>
      </c>
      <c r="C72" s="220">
        <v>4234</v>
      </c>
      <c r="D72" s="220">
        <v>36940</v>
      </c>
      <c r="E72" s="220">
        <v>1389</v>
      </c>
      <c r="F72" s="220">
        <v>191911</v>
      </c>
    </row>
    <row r="73" spans="1:6">
      <c r="A73" s="335" t="s">
        <v>332</v>
      </c>
      <c r="B73" s="239" t="s">
        <v>331</v>
      </c>
      <c r="C73" s="233">
        <v>8117</v>
      </c>
      <c r="D73" s="233">
        <v>116106</v>
      </c>
      <c r="E73" s="233">
        <v>19723</v>
      </c>
      <c r="F73" s="233">
        <v>-39873</v>
      </c>
    </row>
    <row r="74" spans="1:6">
      <c r="A74" s="335" t="s">
        <v>334</v>
      </c>
      <c r="B74" s="239" t="s">
        <v>333</v>
      </c>
      <c r="C74" s="220">
        <v>167731</v>
      </c>
      <c r="D74" s="220">
        <v>1029895</v>
      </c>
      <c r="E74" s="222">
        <v>257107</v>
      </c>
      <c r="F74" s="222">
        <v>1290981</v>
      </c>
    </row>
    <row r="75" spans="1:6">
      <c r="A75" s="221" t="s">
        <v>68</v>
      </c>
      <c r="B75" s="329"/>
      <c r="C75" s="220">
        <v>0</v>
      </c>
      <c r="D75" s="220"/>
      <c r="E75" s="222">
        <v>0</v>
      </c>
      <c r="F75" s="220"/>
    </row>
    <row r="76" spans="1:6">
      <c r="A76" s="221" t="s">
        <v>335</v>
      </c>
      <c r="B76" s="329" t="s">
        <v>777</v>
      </c>
      <c r="C76" s="220">
        <v>108686</v>
      </c>
      <c r="D76" s="220">
        <v>655051</v>
      </c>
      <c r="E76" s="222">
        <v>112911</v>
      </c>
      <c r="F76" s="222">
        <v>527529</v>
      </c>
    </row>
    <row r="77" spans="1:6" ht="25.5">
      <c r="A77" s="221" t="s">
        <v>336</v>
      </c>
      <c r="B77" s="224" t="s">
        <v>778</v>
      </c>
      <c r="C77" s="220">
        <v>10715</v>
      </c>
      <c r="D77" s="222">
        <v>66415</v>
      </c>
      <c r="E77" s="222">
        <v>11973</v>
      </c>
      <c r="F77" s="222">
        <v>55607</v>
      </c>
    </row>
    <row r="78" spans="1:6">
      <c r="A78" s="221" t="s">
        <v>337</v>
      </c>
      <c r="B78" s="329" t="s">
        <v>779</v>
      </c>
      <c r="C78" s="220">
        <v>8876</v>
      </c>
      <c r="D78" s="220">
        <v>61504</v>
      </c>
      <c r="E78" s="222">
        <v>9256</v>
      </c>
      <c r="F78" s="222">
        <v>56052</v>
      </c>
    </row>
    <row r="79" spans="1:6">
      <c r="A79" s="335" t="s">
        <v>232</v>
      </c>
      <c r="B79" s="329">
        <v>40</v>
      </c>
      <c r="C79" s="220">
        <v>3243</v>
      </c>
      <c r="D79" s="220">
        <v>20200</v>
      </c>
      <c r="E79" s="222">
        <v>3435</v>
      </c>
      <c r="F79" s="222">
        <v>18151</v>
      </c>
    </row>
    <row r="80" spans="1:6">
      <c r="A80" s="335" t="s">
        <v>338</v>
      </c>
      <c r="B80" s="329">
        <v>41</v>
      </c>
      <c r="C80" s="220">
        <v>9637</v>
      </c>
      <c r="D80" s="220">
        <v>52180</v>
      </c>
      <c r="E80" s="220">
        <v>15747</v>
      </c>
      <c r="F80" s="220">
        <v>29859</v>
      </c>
    </row>
    <row r="81" spans="1:6">
      <c r="A81" s="335" t="s">
        <v>339</v>
      </c>
      <c r="B81" s="329">
        <v>42</v>
      </c>
      <c r="C81" s="233">
        <v>449338</v>
      </c>
      <c r="D81" s="233">
        <v>8289138</v>
      </c>
      <c r="E81" s="233">
        <v>581493</v>
      </c>
      <c r="F81" s="233">
        <v>2693895</v>
      </c>
    </row>
    <row r="82" spans="1:6">
      <c r="A82" s="335" t="s">
        <v>340</v>
      </c>
      <c r="B82" s="329">
        <v>43</v>
      </c>
      <c r="C82" s="233">
        <v>118526</v>
      </c>
      <c r="D82" s="233">
        <v>226849</v>
      </c>
      <c r="E82" s="233">
        <v>-4774</v>
      </c>
      <c r="F82" s="233">
        <v>-448373</v>
      </c>
    </row>
    <row r="83" spans="1:6">
      <c r="A83" s="335" t="s">
        <v>341</v>
      </c>
      <c r="B83" s="329">
        <v>44</v>
      </c>
      <c r="C83" s="233"/>
      <c r="D83" s="233"/>
      <c r="E83" s="233"/>
      <c r="F83" s="233"/>
    </row>
    <row r="84" spans="1:6">
      <c r="A84" s="335" t="s">
        <v>342</v>
      </c>
      <c r="B84" s="329">
        <v>45</v>
      </c>
      <c r="C84" s="233">
        <v>118526</v>
      </c>
      <c r="D84" s="233">
        <v>226849</v>
      </c>
      <c r="E84" s="233">
        <v>-4774</v>
      </c>
      <c r="F84" s="233">
        <v>-448373</v>
      </c>
    </row>
    <row r="85" spans="1:6">
      <c r="A85" s="335" t="s">
        <v>343</v>
      </c>
      <c r="B85" s="329">
        <v>46</v>
      </c>
      <c r="C85" s="233">
        <v>13524</v>
      </c>
      <c r="D85" s="233">
        <v>98241</v>
      </c>
      <c r="E85" s="233">
        <v>16621</v>
      </c>
      <c r="F85" s="233">
        <v>144278</v>
      </c>
    </row>
    <row r="86" spans="1:6">
      <c r="A86" s="221" t="s">
        <v>68</v>
      </c>
      <c r="B86" s="329"/>
      <c r="C86" s="233"/>
      <c r="D86" s="233"/>
      <c r="E86" s="233"/>
      <c r="F86" s="233"/>
    </row>
    <row r="87" spans="1:6">
      <c r="A87" s="335" t="s">
        <v>344</v>
      </c>
      <c r="B87" s="329" t="s">
        <v>780</v>
      </c>
      <c r="C87" s="220">
        <v>13524</v>
      </c>
      <c r="D87" s="220">
        <v>98241</v>
      </c>
      <c r="E87" s="233">
        <v>16621</v>
      </c>
      <c r="F87" s="233">
        <v>144278</v>
      </c>
    </row>
    <row r="88" spans="1:6">
      <c r="A88" s="335" t="s">
        <v>345</v>
      </c>
      <c r="B88" s="329" t="s">
        <v>781</v>
      </c>
      <c r="C88" s="220">
        <v>0</v>
      </c>
      <c r="D88" s="220">
        <v>0</v>
      </c>
      <c r="E88" s="220"/>
      <c r="F88" s="220"/>
    </row>
    <row r="89" spans="1:6">
      <c r="A89" s="335" t="s">
        <v>346</v>
      </c>
      <c r="B89" s="329">
        <v>47</v>
      </c>
      <c r="C89" s="233">
        <v>105002</v>
      </c>
      <c r="D89" s="233">
        <v>128608</v>
      </c>
      <c r="E89" s="233">
        <v>-21395</v>
      </c>
      <c r="F89" s="233">
        <v>-592651</v>
      </c>
    </row>
    <row r="90" spans="1:6">
      <c r="A90" s="351" t="s">
        <v>1218</v>
      </c>
      <c r="B90" s="350"/>
      <c r="C90" s="352">
        <f>C89/425000</f>
        <v>0.24706352941176471</v>
      </c>
      <c r="D90" s="352">
        <f>D89/425000</f>
        <v>0.3026070588235294</v>
      </c>
      <c r="E90" s="352">
        <f>E89/425000</f>
        <v>-5.0341176470588236E-2</v>
      </c>
      <c r="F90" s="352">
        <f t="shared" ref="F90" si="0">F89/425000</f>
        <v>-1.3944729411764707</v>
      </c>
    </row>
    <row r="91" spans="1:6">
      <c r="A91" s="274" t="s">
        <v>76</v>
      </c>
      <c r="B91" s="326"/>
      <c r="D91" s="219"/>
      <c r="E91" s="219"/>
      <c r="F91" s="219"/>
    </row>
    <row r="92" spans="1:6">
      <c r="A92" s="274"/>
      <c r="B92" s="326"/>
      <c r="D92" s="219"/>
      <c r="E92" s="219"/>
    </row>
    <row r="93" spans="1:6" ht="45" customHeight="1">
      <c r="A93" s="273" t="str">
        <f>форма_1!A81</f>
        <v>Первый руководитель (на период его отсутствия – лицо, его замещающее)                                                               Касымова Амина Социаловна</v>
      </c>
      <c r="B93" s="252"/>
      <c r="C93" s="253"/>
      <c r="D93" s="226"/>
    </row>
    <row r="94" spans="1:6">
      <c r="A94" s="255"/>
      <c r="B94" s="252"/>
      <c r="C94" s="252"/>
      <c r="D94" s="257"/>
    </row>
    <row r="95" spans="1:6" ht="32.25" customHeight="1">
      <c r="A95" s="248" t="s">
        <v>1219</v>
      </c>
      <c r="B95" s="252"/>
      <c r="C95" s="253"/>
      <c r="D95" s="254"/>
    </row>
    <row r="96" spans="1:6">
      <c r="A96" s="255"/>
      <c r="B96" s="327"/>
      <c r="C96" s="255"/>
      <c r="D96" s="254"/>
      <c r="E96" s="255"/>
      <c r="F96" s="255"/>
    </row>
    <row r="97" spans="1:6">
      <c r="A97" s="255" t="s">
        <v>440</v>
      </c>
      <c r="B97" s="327"/>
      <c r="C97" s="255"/>
      <c r="D97" s="227"/>
      <c r="E97" s="255"/>
      <c r="F97" s="255"/>
    </row>
    <row r="98" spans="1:6">
      <c r="A98" s="255"/>
      <c r="B98" s="327"/>
      <c r="C98" s="255"/>
      <c r="D98" s="258"/>
      <c r="E98" s="255"/>
      <c r="F98" s="255"/>
    </row>
    <row r="99" spans="1:6">
      <c r="A99" s="260" t="str">
        <f>форма_1!A87</f>
        <v xml:space="preserve">Телефон: (727) 345-01-27 </v>
      </c>
      <c r="B99" s="327"/>
      <c r="C99" s="255"/>
      <c r="D99" s="255"/>
      <c r="E99" s="255"/>
      <c r="F99" s="255"/>
    </row>
    <row r="100" spans="1:6">
      <c r="A100" s="255"/>
      <c r="B100" s="256"/>
      <c r="C100" s="258"/>
      <c r="D100" s="255"/>
      <c r="E100" s="255"/>
      <c r="F100" s="255"/>
    </row>
    <row r="101" spans="1:6">
      <c r="A101" s="255" t="s">
        <v>77</v>
      </c>
      <c r="B101" s="256"/>
      <c r="C101" s="258"/>
      <c r="D101" s="255"/>
      <c r="E101" s="255"/>
      <c r="F101" s="255"/>
    </row>
    <row r="102" spans="1:6">
      <c r="A102" s="255"/>
      <c r="B102" s="256"/>
      <c r="C102" s="258"/>
      <c r="D102" s="255"/>
      <c r="E102" s="255"/>
      <c r="F102" s="255"/>
    </row>
    <row r="103" spans="1:6">
      <c r="A103" s="255"/>
      <c r="B103" s="256"/>
      <c r="C103" s="258"/>
      <c r="D103" s="255"/>
      <c r="E103" s="255"/>
      <c r="F103" s="255"/>
    </row>
    <row r="104" spans="1:6">
      <c r="B104" s="328"/>
      <c r="C104" s="219"/>
    </row>
    <row r="105" spans="1:6">
      <c r="B105" s="328"/>
      <c r="C105" s="219"/>
      <c r="D105" s="219"/>
    </row>
    <row r="106" spans="1:6">
      <c r="B106" s="328"/>
      <c r="C106" s="219"/>
    </row>
    <row r="107" spans="1:6">
      <c r="B107" s="328"/>
      <c r="C107" s="219"/>
    </row>
    <row r="108" spans="1:6">
      <c r="B108" s="328"/>
      <c r="C108" s="219"/>
    </row>
    <row r="109" spans="1:6">
      <c r="B109" s="326"/>
    </row>
    <row r="110" spans="1:6">
      <c r="B110" s="326"/>
    </row>
    <row r="111" spans="1:6">
      <c r="B111" s="326"/>
    </row>
    <row r="112" spans="1:6">
      <c r="B112" s="326"/>
    </row>
    <row r="113" spans="2:2">
      <c r="B113" s="326"/>
    </row>
    <row r="114" spans="2:2">
      <c r="B114" s="326"/>
    </row>
    <row r="115" spans="2:2">
      <c r="B115" s="326"/>
    </row>
    <row r="116" spans="2:2">
      <c r="B116" s="326"/>
    </row>
    <row r="117" spans="2:2">
      <c r="B117" s="326"/>
    </row>
    <row r="118" spans="2:2">
      <c r="B118" s="326"/>
    </row>
    <row r="119" spans="2:2">
      <c r="B119" s="326"/>
    </row>
    <row r="120" spans="2:2">
      <c r="B120" s="326"/>
    </row>
    <row r="121" spans="2:2">
      <c r="B121" s="326"/>
    </row>
    <row r="122" spans="2:2">
      <c r="B122" s="326"/>
    </row>
    <row r="123" spans="2:2">
      <c r="B123" s="326"/>
    </row>
    <row r="124" spans="2:2">
      <c r="B124" s="326"/>
    </row>
    <row r="125" spans="2:2">
      <c r="B125" s="326"/>
    </row>
    <row r="126" spans="2:2">
      <c r="B126" s="326"/>
    </row>
    <row r="127" spans="2:2">
      <c r="B127" s="326"/>
    </row>
    <row r="128" spans="2:2">
      <c r="B128" s="326"/>
    </row>
    <row r="129" spans="2:2">
      <c r="B129" s="326"/>
    </row>
    <row r="130" spans="2:2">
      <c r="B130" s="326"/>
    </row>
    <row r="131" spans="2:2">
      <c r="B131" s="326"/>
    </row>
    <row r="132" spans="2:2">
      <c r="B132" s="326"/>
    </row>
    <row r="133" spans="2:2">
      <c r="B133" s="326"/>
    </row>
    <row r="134" spans="2:2">
      <c r="B134" s="326"/>
    </row>
    <row r="135" spans="2:2">
      <c r="B135" s="326"/>
    </row>
    <row r="136" spans="2:2">
      <c r="B136" s="326"/>
    </row>
    <row r="137" spans="2:2">
      <c r="B137" s="326"/>
    </row>
    <row r="138" spans="2:2">
      <c r="B138" s="326"/>
    </row>
    <row r="139" spans="2:2">
      <c r="B139" s="326"/>
    </row>
    <row r="140" spans="2:2">
      <c r="B140" s="326"/>
    </row>
    <row r="141" spans="2:2">
      <c r="B141" s="326"/>
    </row>
    <row r="142" spans="2:2">
      <c r="B142" s="326"/>
    </row>
    <row r="143" spans="2:2">
      <c r="B143" s="326"/>
    </row>
    <row r="144" spans="2:2">
      <c r="B144" s="326"/>
    </row>
    <row r="145" spans="2:2">
      <c r="B145" s="326"/>
    </row>
    <row r="146" spans="2:2">
      <c r="B146" s="326"/>
    </row>
    <row r="147" spans="2:2">
      <c r="B147" s="326"/>
    </row>
    <row r="148" spans="2:2">
      <c r="B148" s="326"/>
    </row>
    <row r="149" spans="2:2">
      <c r="B149" s="326"/>
    </row>
    <row r="150" spans="2:2">
      <c r="B150" s="326"/>
    </row>
    <row r="151" spans="2:2">
      <c r="B151" s="326"/>
    </row>
    <row r="152" spans="2:2">
      <c r="B152" s="326"/>
    </row>
    <row r="153" spans="2:2">
      <c r="B153" s="326"/>
    </row>
    <row r="154" spans="2:2">
      <c r="B154" s="326"/>
    </row>
    <row r="155" spans="2:2">
      <c r="B155" s="326"/>
    </row>
    <row r="156" spans="2:2">
      <c r="B156" s="326"/>
    </row>
    <row r="157" spans="2:2">
      <c r="B157" s="326"/>
    </row>
    <row r="158" spans="2:2">
      <c r="B158" s="326"/>
    </row>
    <row r="159" spans="2:2">
      <c r="B159" s="326"/>
    </row>
    <row r="160" spans="2:2">
      <c r="B160" s="326"/>
    </row>
    <row r="161" spans="2:2">
      <c r="B161" s="326"/>
    </row>
    <row r="162" spans="2:2">
      <c r="B162" s="326"/>
    </row>
    <row r="163" spans="2:2">
      <c r="B163" s="326"/>
    </row>
    <row r="164" spans="2:2">
      <c r="B164" s="326"/>
    </row>
    <row r="165" spans="2:2">
      <c r="B165" s="326"/>
    </row>
    <row r="166" spans="2:2">
      <c r="B166" s="326"/>
    </row>
    <row r="167" spans="2:2">
      <c r="B167" s="326"/>
    </row>
    <row r="168" spans="2:2">
      <c r="B168" s="326"/>
    </row>
    <row r="169" spans="2:2">
      <c r="B169" s="326"/>
    </row>
    <row r="170" spans="2:2">
      <c r="B170" s="326"/>
    </row>
    <row r="171" spans="2:2">
      <c r="B171" s="326"/>
    </row>
    <row r="172" spans="2:2">
      <c r="B172" s="326"/>
    </row>
    <row r="173" spans="2:2">
      <c r="B173" s="326"/>
    </row>
    <row r="174" spans="2:2">
      <c r="B174" s="326"/>
    </row>
    <row r="175" spans="2:2">
      <c r="B175" s="326"/>
    </row>
    <row r="176" spans="2:2">
      <c r="B176" s="326"/>
    </row>
    <row r="177" spans="2:2">
      <c r="B177" s="326"/>
    </row>
    <row r="178" spans="2:2">
      <c r="B178" s="326"/>
    </row>
    <row r="179" spans="2:2">
      <c r="B179" s="326"/>
    </row>
    <row r="180" spans="2:2">
      <c r="B180" s="326"/>
    </row>
    <row r="181" spans="2:2">
      <c r="B181" s="326"/>
    </row>
    <row r="182" spans="2:2">
      <c r="B182" s="326"/>
    </row>
    <row r="183" spans="2:2">
      <c r="B183" s="326"/>
    </row>
    <row r="184" spans="2:2">
      <c r="B184" s="326"/>
    </row>
    <row r="185" spans="2:2">
      <c r="B185" s="326"/>
    </row>
    <row r="186" spans="2:2">
      <c r="B186" s="326"/>
    </row>
    <row r="187" spans="2:2">
      <c r="B187" s="326"/>
    </row>
    <row r="188" spans="2:2">
      <c r="B188" s="326"/>
    </row>
    <row r="189" spans="2:2">
      <c r="B189" s="326"/>
    </row>
    <row r="190" spans="2:2">
      <c r="B190" s="326"/>
    </row>
    <row r="191" spans="2:2">
      <c r="B191" s="326"/>
    </row>
    <row r="192" spans="2:2">
      <c r="B192" s="326"/>
    </row>
    <row r="193" spans="2:2">
      <c r="B193" s="326"/>
    </row>
    <row r="194" spans="2:2">
      <c r="B194" s="326"/>
    </row>
    <row r="195" spans="2:2">
      <c r="B195" s="326"/>
    </row>
    <row r="196" spans="2:2">
      <c r="B196" s="326"/>
    </row>
    <row r="197" spans="2:2">
      <c r="B197" s="326"/>
    </row>
    <row r="198" spans="2:2">
      <c r="B198" s="326"/>
    </row>
    <row r="199" spans="2:2">
      <c r="B199" s="326"/>
    </row>
    <row r="200" spans="2:2">
      <c r="B200" s="326"/>
    </row>
    <row r="201" spans="2:2">
      <c r="B201" s="326"/>
    </row>
    <row r="202" spans="2:2">
      <c r="B202" s="326"/>
    </row>
    <row r="203" spans="2:2">
      <c r="B203" s="326"/>
    </row>
    <row r="204" spans="2:2">
      <c r="B204" s="326"/>
    </row>
    <row r="205" spans="2:2">
      <c r="B205" s="326"/>
    </row>
    <row r="206" spans="2:2">
      <c r="B206" s="326"/>
    </row>
    <row r="207" spans="2:2">
      <c r="B207" s="326"/>
    </row>
    <row r="208" spans="2:2">
      <c r="B208" s="326"/>
    </row>
    <row r="209" spans="2:2">
      <c r="B209" s="326"/>
    </row>
    <row r="210" spans="2:2">
      <c r="B210" s="326"/>
    </row>
    <row r="211" spans="2:2">
      <c r="B211" s="326"/>
    </row>
    <row r="212" spans="2:2">
      <c r="B212" s="326"/>
    </row>
    <row r="213" spans="2:2">
      <c r="B213" s="326"/>
    </row>
    <row r="214" spans="2:2">
      <c r="B214" s="326"/>
    </row>
    <row r="215" spans="2:2">
      <c r="B215" s="326"/>
    </row>
    <row r="216" spans="2:2">
      <c r="B216" s="326"/>
    </row>
    <row r="217" spans="2:2">
      <c r="B217" s="326"/>
    </row>
    <row r="218" spans="2:2">
      <c r="B218" s="326"/>
    </row>
    <row r="219" spans="2:2">
      <c r="B219" s="326"/>
    </row>
    <row r="220" spans="2:2">
      <c r="B220" s="326"/>
    </row>
    <row r="221" spans="2:2">
      <c r="B221" s="326"/>
    </row>
    <row r="222" spans="2:2">
      <c r="B222" s="326"/>
    </row>
    <row r="223" spans="2:2">
      <c r="B223" s="326"/>
    </row>
    <row r="224" spans="2:2">
      <c r="B224" s="326"/>
    </row>
    <row r="225" spans="2:2">
      <c r="B225" s="326"/>
    </row>
    <row r="226" spans="2:2">
      <c r="B226" s="326"/>
    </row>
    <row r="227" spans="2:2">
      <c r="B227" s="326"/>
    </row>
    <row r="228" spans="2:2">
      <c r="B228" s="326"/>
    </row>
    <row r="229" spans="2:2">
      <c r="B229" s="326"/>
    </row>
    <row r="230" spans="2:2">
      <c r="B230" s="326"/>
    </row>
    <row r="231" spans="2:2">
      <c r="B231" s="326"/>
    </row>
    <row r="232" spans="2:2">
      <c r="B232" s="326"/>
    </row>
    <row r="233" spans="2:2">
      <c r="B233" s="326"/>
    </row>
    <row r="234" spans="2:2">
      <c r="B234" s="326"/>
    </row>
    <row r="235" spans="2:2">
      <c r="B235" s="326"/>
    </row>
    <row r="236" spans="2:2">
      <c r="B236" s="326"/>
    </row>
    <row r="237" spans="2:2">
      <c r="B237" s="326"/>
    </row>
    <row r="238" spans="2:2">
      <c r="B238" s="326"/>
    </row>
    <row r="239" spans="2:2">
      <c r="B239" s="326"/>
    </row>
    <row r="240" spans="2:2">
      <c r="B240" s="326"/>
    </row>
    <row r="241" spans="2:2">
      <c r="B241" s="326"/>
    </row>
    <row r="242" spans="2:2">
      <c r="B242" s="326"/>
    </row>
    <row r="243" spans="2:2">
      <c r="B243" s="326"/>
    </row>
    <row r="244" spans="2:2">
      <c r="B244" s="326"/>
    </row>
    <row r="245" spans="2:2">
      <c r="B245" s="326"/>
    </row>
    <row r="246" spans="2:2">
      <c r="B246" s="326"/>
    </row>
    <row r="247" spans="2:2">
      <c r="B247" s="326"/>
    </row>
    <row r="248" spans="2:2">
      <c r="B248" s="326"/>
    </row>
    <row r="249" spans="2:2">
      <c r="B249" s="326"/>
    </row>
    <row r="250" spans="2:2">
      <c r="B250" s="326"/>
    </row>
    <row r="251" spans="2:2">
      <c r="B251" s="326"/>
    </row>
    <row r="252" spans="2:2">
      <c r="B252" s="326"/>
    </row>
    <row r="253" spans="2:2">
      <c r="B253" s="326"/>
    </row>
    <row r="254" spans="2:2">
      <c r="B254" s="326"/>
    </row>
    <row r="255" spans="2:2">
      <c r="B255" s="326"/>
    </row>
    <row r="256" spans="2:2">
      <c r="B256" s="326"/>
    </row>
    <row r="257" spans="2:2">
      <c r="B257" s="326"/>
    </row>
    <row r="258" spans="2:2">
      <c r="B258" s="326"/>
    </row>
  </sheetData>
  <mergeCells count="8">
    <mergeCell ref="A7:F7"/>
    <mergeCell ref="A8:F8"/>
    <mergeCell ref="A9:F9"/>
    <mergeCell ref="E1:F1"/>
    <mergeCell ref="D2:F2"/>
    <mergeCell ref="D3:F3"/>
    <mergeCell ref="D4:F4"/>
    <mergeCell ref="D5:F5"/>
  </mergeCells>
  <pageMargins left="0.70866141732283472" right="0" top="0.35433070866141736" bottom="0.35433070866141736" header="0.31496062992125984" footer="0.31496062992125984"/>
  <pageSetup paperSize="9" scale="55" orientation="portrait" r:id="rId1"/>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D79"/>
  <sheetViews>
    <sheetView workbookViewId="0">
      <selection activeCell="B71" sqref="B71:C73"/>
    </sheetView>
  </sheetViews>
  <sheetFormatPr defaultRowHeight="12.75"/>
  <cols>
    <col min="1" max="1" width="83.28515625" style="255" customWidth="1"/>
    <col min="2" max="2" width="7.5703125" style="255" customWidth="1"/>
    <col min="3" max="3" width="17.85546875" style="255" customWidth="1"/>
    <col min="4" max="4" width="18.28515625" style="255" customWidth="1"/>
    <col min="5" max="16384" width="9.140625" style="255"/>
  </cols>
  <sheetData>
    <row r="1" spans="1:4" s="37" customFormat="1">
      <c r="D1" s="32" t="s">
        <v>357</v>
      </c>
    </row>
    <row r="2" spans="1:4" s="37" customFormat="1">
      <c r="A2" s="368" t="s">
        <v>358</v>
      </c>
      <c r="B2" s="368"/>
      <c r="C2" s="368"/>
      <c r="D2" s="368"/>
    </row>
    <row r="3" spans="1:4">
      <c r="A3" s="365" t="str">
        <f>[1]Баланс!A10</f>
        <v>АО  Страховая Компания "Казахмыс"</v>
      </c>
      <c r="B3" s="365"/>
      <c r="C3" s="365"/>
      <c r="D3" s="365"/>
    </row>
    <row r="4" spans="1:4">
      <c r="A4" s="365" t="str">
        <f>форма_1!A7</f>
        <v>по состоянию на 01 июля 2017 года</v>
      </c>
      <c r="B4" s="365"/>
      <c r="C4" s="365"/>
      <c r="D4" s="365"/>
    </row>
    <row r="5" spans="1:4" s="37" customFormat="1">
      <c r="D5" s="37" t="s">
        <v>5</v>
      </c>
    </row>
    <row r="6" spans="1:4" s="37" customFormat="1" ht="63.75">
      <c r="A6" s="33" t="s">
        <v>9</v>
      </c>
      <c r="B6" s="34" t="s">
        <v>10</v>
      </c>
      <c r="C6" s="33" t="s">
        <v>247</v>
      </c>
      <c r="D6" s="33" t="s">
        <v>248</v>
      </c>
    </row>
    <row r="7" spans="1:4" s="37" customFormat="1">
      <c r="A7" s="42">
        <v>1</v>
      </c>
      <c r="B7" s="42">
        <v>2</v>
      </c>
      <c r="C7" s="42">
        <v>3</v>
      </c>
      <c r="D7" s="42">
        <v>4</v>
      </c>
    </row>
    <row r="8" spans="1:4">
      <c r="A8" s="35" t="s">
        <v>359</v>
      </c>
      <c r="B8" s="39"/>
      <c r="C8" s="220">
        <v>226849</v>
      </c>
      <c r="D8" s="220">
        <v>-448373</v>
      </c>
    </row>
    <row r="9" spans="1:4">
      <c r="A9" s="35" t="s">
        <v>360</v>
      </c>
      <c r="B9" s="39"/>
      <c r="C9" s="220">
        <v>158445</v>
      </c>
      <c r="D9" s="220">
        <v>-39929</v>
      </c>
    </row>
    <row r="10" spans="1:4">
      <c r="A10" s="44" t="s">
        <v>361</v>
      </c>
      <c r="B10" s="39">
        <v>1</v>
      </c>
      <c r="C10" s="220">
        <v>20200</v>
      </c>
      <c r="D10" s="220">
        <v>18151</v>
      </c>
    </row>
    <row r="11" spans="1:4">
      <c r="A11" s="44" t="s">
        <v>362</v>
      </c>
      <c r="B11" s="39">
        <v>2</v>
      </c>
      <c r="C11" s="220">
        <v>116106</v>
      </c>
      <c r="D11" s="220">
        <v>-39873</v>
      </c>
    </row>
    <row r="12" spans="1:4">
      <c r="A12" s="44" t="s">
        <v>363</v>
      </c>
      <c r="B12" s="39">
        <v>3</v>
      </c>
      <c r="C12" s="220">
        <v>22139</v>
      </c>
      <c r="D12" s="220">
        <v>-18207</v>
      </c>
    </row>
    <row r="13" spans="1:4">
      <c r="A13" s="44" t="s">
        <v>364</v>
      </c>
      <c r="B13" s="39">
        <v>4</v>
      </c>
      <c r="C13" s="220"/>
      <c r="D13" s="220"/>
    </row>
    <row r="14" spans="1:4">
      <c r="A14" s="44" t="s">
        <v>365</v>
      </c>
      <c r="B14" s="39">
        <v>5</v>
      </c>
      <c r="C14" s="220"/>
      <c r="D14" s="220"/>
    </row>
    <row r="15" spans="1:4">
      <c r="A15" s="36" t="s">
        <v>366</v>
      </c>
      <c r="B15" s="39">
        <v>6</v>
      </c>
      <c r="C15" s="220"/>
      <c r="D15" s="220"/>
    </row>
    <row r="16" spans="1:4" s="37" customFormat="1">
      <c r="A16" s="72" t="s">
        <v>367</v>
      </c>
      <c r="B16" s="73"/>
      <c r="C16" s="347">
        <v>385294</v>
      </c>
      <c r="D16" s="347">
        <v>-488302</v>
      </c>
    </row>
    <row r="17" spans="1:4">
      <c r="A17" s="35" t="s">
        <v>368</v>
      </c>
      <c r="B17" s="38"/>
      <c r="C17" s="220">
        <v>-5639697</v>
      </c>
      <c r="D17" s="220">
        <v>-30788422</v>
      </c>
    </row>
    <row r="18" spans="1:4">
      <c r="A18" s="44" t="s">
        <v>369</v>
      </c>
      <c r="B18" s="38">
        <v>7</v>
      </c>
      <c r="C18" s="220">
        <v>1018398</v>
      </c>
      <c r="D18" s="220">
        <v>-10158971</v>
      </c>
    </row>
    <row r="19" spans="1:4" ht="25.5">
      <c r="A19" s="44" t="s">
        <v>370</v>
      </c>
      <c r="B19" s="38">
        <v>8</v>
      </c>
      <c r="C19" s="220">
        <v>-2174003</v>
      </c>
      <c r="D19" s="220">
        <v>16232</v>
      </c>
    </row>
    <row r="20" spans="1:4">
      <c r="A20" s="44" t="s">
        <v>371</v>
      </c>
      <c r="B20" s="38">
        <v>9</v>
      </c>
      <c r="C20" s="220">
        <v>-2787317</v>
      </c>
      <c r="D20" s="220">
        <v>-1397272</v>
      </c>
    </row>
    <row r="21" spans="1:4">
      <c r="A21" s="44" t="s">
        <v>372</v>
      </c>
      <c r="B21" s="38">
        <v>10</v>
      </c>
      <c r="C21" s="220">
        <v>-1276805</v>
      </c>
      <c r="D21" s="220">
        <v>-19865525</v>
      </c>
    </row>
    <row r="22" spans="1:4" ht="25.5">
      <c r="A22" s="44" t="s">
        <v>373</v>
      </c>
      <c r="B22" s="38">
        <v>11</v>
      </c>
      <c r="C22" s="220">
        <v>-486510</v>
      </c>
      <c r="D22" s="220">
        <v>239777</v>
      </c>
    </row>
    <row r="23" spans="1:4">
      <c r="A23" s="44"/>
      <c r="B23" s="38"/>
      <c r="C23" s="220"/>
      <c r="D23" s="220"/>
    </row>
    <row r="24" spans="1:4">
      <c r="A24" s="44" t="s">
        <v>374</v>
      </c>
      <c r="B24" s="38">
        <v>12</v>
      </c>
      <c r="C24" s="220">
        <v>28363</v>
      </c>
      <c r="D24" s="220">
        <v>445846</v>
      </c>
    </row>
    <row r="25" spans="1:4">
      <c r="A25" s="44" t="s">
        <v>375</v>
      </c>
      <c r="B25" s="38">
        <v>13</v>
      </c>
      <c r="C25" s="220"/>
      <c r="D25" s="220"/>
    </row>
    <row r="26" spans="1:4">
      <c r="A26" s="44" t="s">
        <v>376</v>
      </c>
      <c r="B26" s="38">
        <v>14</v>
      </c>
      <c r="C26" s="220">
        <v>38209</v>
      </c>
      <c r="D26" s="220">
        <v>-65931</v>
      </c>
    </row>
    <row r="27" spans="1:4">
      <c r="A27" s="44" t="s">
        <v>377</v>
      </c>
      <c r="B27" s="38">
        <v>15</v>
      </c>
      <c r="C27" s="220">
        <v>-32</v>
      </c>
      <c r="D27" s="220">
        <v>-2578</v>
      </c>
    </row>
    <row r="28" spans="1:4">
      <c r="A28" s="74" t="s">
        <v>378</v>
      </c>
      <c r="B28" s="39"/>
      <c r="C28" s="348">
        <v>5371544</v>
      </c>
      <c r="D28" s="348">
        <v>29783988</v>
      </c>
    </row>
    <row r="29" spans="1:4">
      <c r="A29" s="44" t="s">
        <v>379</v>
      </c>
      <c r="B29" s="39">
        <v>16</v>
      </c>
      <c r="C29" s="220">
        <v>1990922</v>
      </c>
      <c r="D29" s="220">
        <v>20642745</v>
      </c>
    </row>
    <row r="30" spans="1:4" ht="25.5">
      <c r="A30" s="44" t="s">
        <v>380</v>
      </c>
      <c r="B30" s="39">
        <v>17</v>
      </c>
      <c r="C30" s="220">
        <v>0</v>
      </c>
      <c r="D30" s="220">
        <v>0</v>
      </c>
    </row>
    <row r="31" spans="1:4" ht="12.75" customHeight="1">
      <c r="A31" s="44" t="s">
        <v>381</v>
      </c>
      <c r="B31" s="39">
        <v>18</v>
      </c>
      <c r="C31" s="220">
        <v>0</v>
      </c>
      <c r="D31" s="220">
        <v>0</v>
      </c>
    </row>
    <row r="32" spans="1:4">
      <c r="A32" s="44" t="s">
        <v>382</v>
      </c>
      <c r="B32" s="39">
        <v>19</v>
      </c>
      <c r="C32" s="220">
        <v>-328008</v>
      </c>
      <c r="D32" s="220">
        <v>469279</v>
      </c>
    </row>
    <row r="33" spans="1:4">
      <c r="A33" s="44" t="s">
        <v>383</v>
      </c>
      <c r="B33" s="39">
        <v>20</v>
      </c>
      <c r="C33" s="220">
        <v>-77172</v>
      </c>
      <c r="D33" s="220">
        <v>-47892</v>
      </c>
    </row>
    <row r="34" spans="1:4">
      <c r="A34" s="44" t="s">
        <v>384</v>
      </c>
      <c r="B34" s="39">
        <v>21</v>
      </c>
      <c r="C34" s="220">
        <v>0</v>
      </c>
      <c r="D34" s="220">
        <v>0</v>
      </c>
    </row>
    <row r="35" spans="1:4">
      <c r="A35" s="44" t="s">
        <v>385</v>
      </c>
      <c r="B35" s="39">
        <v>22</v>
      </c>
      <c r="C35" s="220">
        <v>3489108</v>
      </c>
      <c r="D35" s="220">
        <v>9194410</v>
      </c>
    </row>
    <row r="36" spans="1:4" ht="25.5">
      <c r="A36" s="44" t="s">
        <v>386</v>
      </c>
      <c r="B36" s="39">
        <v>23</v>
      </c>
      <c r="C36" s="220">
        <v>-65315</v>
      </c>
      <c r="D36" s="220">
        <v>-47346</v>
      </c>
    </row>
    <row r="37" spans="1:4">
      <c r="A37" s="44" t="s">
        <v>387</v>
      </c>
      <c r="B37" s="39">
        <v>24</v>
      </c>
      <c r="C37" s="220">
        <v>14191</v>
      </c>
      <c r="D37" s="220">
        <v>3807</v>
      </c>
    </row>
    <row r="38" spans="1:4">
      <c r="A38" s="44" t="s">
        <v>388</v>
      </c>
      <c r="B38" s="39">
        <v>25</v>
      </c>
      <c r="C38" s="220">
        <v>8594</v>
      </c>
      <c r="D38" s="220">
        <v>-462022</v>
      </c>
    </row>
    <row r="39" spans="1:4">
      <c r="A39" s="44" t="s">
        <v>389</v>
      </c>
      <c r="B39" s="39">
        <v>26</v>
      </c>
      <c r="C39" s="220">
        <v>0</v>
      </c>
      <c r="D39" s="220">
        <v>0</v>
      </c>
    </row>
    <row r="40" spans="1:4">
      <c r="A40" s="44" t="s">
        <v>390</v>
      </c>
      <c r="B40" s="39">
        <v>27</v>
      </c>
      <c r="C40" s="220">
        <v>347016</v>
      </c>
      <c r="D40" s="220">
        <v>17490</v>
      </c>
    </row>
    <row r="41" spans="1:4">
      <c r="A41" s="44" t="s">
        <v>391</v>
      </c>
      <c r="B41" s="39">
        <v>28</v>
      </c>
      <c r="C41" s="220">
        <v>-7792</v>
      </c>
      <c r="D41" s="220">
        <v>13517</v>
      </c>
    </row>
    <row r="42" spans="1:4" s="37" customFormat="1">
      <c r="A42" s="35" t="s">
        <v>392</v>
      </c>
      <c r="B42" s="39"/>
      <c r="C42" s="122">
        <v>-268153</v>
      </c>
      <c r="D42" s="122">
        <v>-1004434</v>
      </c>
    </row>
    <row r="43" spans="1:4">
      <c r="A43" s="44" t="s">
        <v>393</v>
      </c>
      <c r="B43" s="39">
        <v>29</v>
      </c>
      <c r="C43" s="220">
        <v>98241</v>
      </c>
      <c r="D43" s="220">
        <v>144278</v>
      </c>
    </row>
    <row r="44" spans="1:4">
      <c r="A44" s="40"/>
      <c r="B44" s="39"/>
      <c r="C44" s="220"/>
      <c r="D44" s="220"/>
    </row>
    <row r="45" spans="1:4" s="37" customFormat="1">
      <c r="A45" s="41" t="s">
        <v>394</v>
      </c>
      <c r="B45" s="42"/>
      <c r="C45" s="122">
        <v>-366394</v>
      </c>
      <c r="D45" s="122">
        <v>-1148712</v>
      </c>
    </row>
    <row r="46" spans="1:4">
      <c r="A46" s="35"/>
      <c r="B46" s="39"/>
      <c r="C46" s="220"/>
      <c r="D46" s="220"/>
    </row>
    <row r="47" spans="1:4">
      <c r="A47" s="44" t="s">
        <v>395</v>
      </c>
      <c r="B47" s="39"/>
      <c r="C47" s="220"/>
      <c r="D47" s="220"/>
    </row>
    <row r="48" spans="1:4">
      <c r="A48" s="35" t="s">
        <v>396</v>
      </c>
      <c r="B48" s="39">
        <v>30</v>
      </c>
      <c r="C48" s="220">
        <v>-2296</v>
      </c>
      <c r="D48" s="220">
        <v>-399895</v>
      </c>
    </row>
    <row r="49" spans="1:4">
      <c r="A49" s="35" t="s">
        <v>397</v>
      </c>
      <c r="B49" s="39">
        <v>31</v>
      </c>
      <c r="C49" s="220">
        <v>-10136</v>
      </c>
      <c r="D49" s="220">
        <v>-22198</v>
      </c>
    </row>
    <row r="50" spans="1:4">
      <c r="A50" s="35" t="s">
        <v>398</v>
      </c>
      <c r="B50" s="39">
        <v>32</v>
      </c>
      <c r="C50" s="220"/>
      <c r="D50" s="220"/>
    </row>
    <row r="51" spans="1:4">
      <c r="A51" s="35" t="s">
        <v>399</v>
      </c>
      <c r="B51" s="342">
        <v>33</v>
      </c>
      <c r="C51" s="220"/>
      <c r="D51" s="220"/>
    </row>
    <row r="52" spans="1:4">
      <c r="A52" s="35" t="s">
        <v>400</v>
      </c>
      <c r="B52" s="39">
        <v>34</v>
      </c>
      <c r="C52" s="220"/>
      <c r="D52" s="220"/>
    </row>
    <row r="53" spans="1:4" s="37" customFormat="1">
      <c r="A53" s="35" t="s">
        <v>401</v>
      </c>
      <c r="B53" s="39"/>
      <c r="C53" s="122">
        <v>-12432</v>
      </c>
      <c r="D53" s="122">
        <v>-422093</v>
      </c>
    </row>
    <row r="54" spans="1:4">
      <c r="A54" s="35"/>
      <c r="B54" s="39"/>
      <c r="C54" s="220"/>
      <c r="D54" s="220"/>
    </row>
    <row r="55" spans="1:4">
      <c r="A55" s="44" t="s">
        <v>402</v>
      </c>
      <c r="B55" s="39"/>
      <c r="C55" s="220"/>
      <c r="D55" s="220"/>
    </row>
    <row r="56" spans="1:4">
      <c r="A56" s="35" t="s">
        <v>403</v>
      </c>
      <c r="B56" s="39">
        <v>35</v>
      </c>
      <c r="C56" s="220">
        <v>0</v>
      </c>
      <c r="D56" s="220">
        <v>3600000</v>
      </c>
    </row>
    <row r="57" spans="1:4">
      <c r="A57" s="35" t="s">
        <v>404</v>
      </c>
      <c r="B57" s="39">
        <v>36</v>
      </c>
      <c r="C57" s="220"/>
      <c r="D57" s="220"/>
    </row>
    <row r="58" spans="1:4">
      <c r="A58" s="35" t="s">
        <v>47</v>
      </c>
      <c r="B58" s="39">
        <v>37</v>
      </c>
      <c r="C58" s="220"/>
      <c r="D58" s="220"/>
    </row>
    <row r="59" spans="1:4">
      <c r="A59" s="35" t="s">
        <v>405</v>
      </c>
      <c r="B59" s="39">
        <v>38</v>
      </c>
      <c r="C59" s="220"/>
      <c r="D59" s="220"/>
    </row>
    <row r="60" spans="1:4">
      <c r="A60" s="35" t="s">
        <v>400</v>
      </c>
      <c r="B60" s="39">
        <v>39</v>
      </c>
      <c r="C60" s="220"/>
      <c r="D60" s="220"/>
    </row>
    <row r="61" spans="1:4" s="37" customFormat="1">
      <c r="A61" s="35" t="s">
        <v>406</v>
      </c>
      <c r="B61" s="39"/>
      <c r="C61" s="122">
        <v>0</v>
      </c>
      <c r="D61" s="122">
        <v>3600000</v>
      </c>
    </row>
    <row r="62" spans="1:4">
      <c r="A62" s="35"/>
      <c r="B62" s="39"/>
      <c r="C62" s="220"/>
      <c r="D62" s="220"/>
    </row>
    <row r="63" spans="1:4" s="37" customFormat="1">
      <c r="A63" s="44" t="s">
        <v>407</v>
      </c>
      <c r="B63" s="39"/>
      <c r="C63" s="122">
        <v>6468</v>
      </c>
      <c r="D63" s="122">
        <v>1540893</v>
      </c>
    </row>
    <row r="64" spans="1:4">
      <c r="A64" s="44"/>
      <c r="B64" s="39"/>
      <c r="C64" s="220"/>
      <c r="D64" s="220"/>
    </row>
    <row r="65" spans="1:4">
      <c r="A65" s="35" t="s">
        <v>408</v>
      </c>
      <c r="B65" s="39">
        <v>40</v>
      </c>
      <c r="C65" s="220">
        <v>16354</v>
      </c>
      <c r="D65" s="220">
        <v>772139</v>
      </c>
    </row>
    <row r="66" spans="1:4" ht="20.25" customHeight="1">
      <c r="A66" s="35" t="s">
        <v>409</v>
      </c>
      <c r="B66" s="39">
        <v>41</v>
      </c>
      <c r="C66" s="220">
        <v>22822</v>
      </c>
      <c r="D66" s="220">
        <v>2313032</v>
      </c>
    </row>
    <row r="67" spans="1:4" s="37" customFormat="1" ht="12" hidden="1" customHeight="1">
      <c r="A67" s="45"/>
      <c r="C67" s="46">
        <f>C66-C65</f>
        <v>6468</v>
      </c>
      <c r="D67" s="46">
        <f>D66-D65</f>
        <v>1540893</v>
      </c>
    </row>
    <row r="68" spans="1:4" s="37" customFormat="1" ht="12.75" hidden="1" customHeight="1">
      <c r="A68" s="45"/>
      <c r="C68" s="46">
        <f>C63-C67</f>
        <v>0</v>
      </c>
      <c r="D68" s="46">
        <f>D63-D67</f>
        <v>0</v>
      </c>
    </row>
    <row r="69" spans="1:4" s="37" customFormat="1">
      <c r="A69" s="47" t="s">
        <v>76</v>
      </c>
    </row>
    <row r="70" spans="1:4">
      <c r="A70" s="48"/>
    </row>
    <row r="71" spans="1:4" ht="38.25" customHeight="1">
      <c r="A71" s="338" t="str">
        <f>форма_1!A81</f>
        <v>Первый руководитель (на период его отсутствия – лицо, его замещающее)                                                               Касымова Амина Социаловна</v>
      </c>
      <c r="B71" s="256"/>
      <c r="C71" s="143"/>
    </row>
    <row r="72" spans="1:4">
      <c r="B72" s="256"/>
    </row>
    <row r="73" spans="1:4" ht="25.5">
      <c r="A73" s="338" t="str">
        <f>форма_2!A95</f>
        <v xml:space="preserve">Главный бухгалтер  (на период его отсутствия – лицо, его замещающее)                                            Жаксылыкова Сандугаш Сатбаевна </v>
      </c>
      <c r="B73" s="256"/>
      <c r="C73" s="143"/>
    </row>
    <row r="75" spans="1:4">
      <c r="A75" s="255" t="s">
        <v>789</v>
      </c>
    </row>
    <row r="77" spans="1:4">
      <c r="A77" s="260" t="str">
        <f>форма_1!A87</f>
        <v xml:space="preserve">Телефон: (727) 345-01-27 </v>
      </c>
    </row>
    <row r="79" spans="1:4">
      <c r="A79" s="255" t="s">
        <v>77</v>
      </c>
    </row>
  </sheetData>
  <mergeCells count="3">
    <mergeCell ref="A2:D2"/>
    <mergeCell ref="A3:D3"/>
    <mergeCell ref="A4:D4"/>
  </mergeCells>
  <pageMargins left="0.70866141732283472" right="0.70866141732283472" top="0.74803149606299213" bottom="0.74803149606299213" header="0.31496062992125984" footer="0.31496062992125984"/>
  <pageSetup paperSize="9" scale="68" orientation="portrait" verticalDpi="0" r:id="rId1"/>
</worksheet>
</file>

<file path=xl/worksheets/sheet6.xml><?xml version="1.0" encoding="utf-8"?>
<worksheet xmlns="http://schemas.openxmlformats.org/spreadsheetml/2006/main" xmlns:r="http://schemas.openxmlformats.org/officeDocument/2006/relationships">
  <sheetPr>
    <pageSetUpPr fitToPage="1"/>
  </sheetPr>
  <dimension ref="A1:H64"/>
  <sheetViews>
    <sheetView workbookViewId="0">
      <selection activeCell="E48" sqref="E48"/>
    </sheetView>
  </sheetViews>
  <sheetFormatPr defaultRowHeight="12.75"/>
  <cols>
    <col min="1" max="1" width="41.28515625" style="275" customWidth="1"/>
    <col min="2" max="2" width="11.140625" style="275" customWidth="1"/>
    <col min="3" max="3" width="11.7109375" style="275" customWidth="1"/>
    <col min="4" max="4" width="13.7109375" style="275" customWidth="1"/>
    <col min="5" max="5" width="12.85546875" style="275" customWidth="1"/>
    <col min="6" max="6" width="17.7109375" style="275" customWidth="1"/>
    <col min="7" max="7" width="14.5703125" style="275" customWidth="1"/>
    <col min="8" max="8" width="13.28515625" style="275" customWidth="1"/>
    <col min="9" max="9" width="13.5703125" style="275" customWidth="1"/>
    <col min="10" max="11" width="9.140625" style="275"/>
    <col min="12" max="12" width="15.7109375" style="275" bestFit="1" customWidth="1"/>
    <col min="13" max="14" width="14.5703125" style="275" bestFit="1" customWidth="1"/>
    <col min="15" max="15" width="9.140625" style="275"/>
    <col min="16" max="16" width="14.5703125" style="275" bestFit="1" customWidth="1"/>
    <col min="17" max="16384" width="9.140625" style="275"/>
  </cols>
  <sheetData>
    <row r="1" spans="1:8">
      <c r="H1" s="341" t="s">
        <v>410</v>
      </c>
    </row>
    <row r="3" spans="1:8">
      <c r="A3" s="364" t="s">
        <v>411</v>
      </c>
      <c r="B3" s="364"/>
      <c r="C3" s="364"/>
      <c r="D3" s="364"/>
      <c r="E3" s="364"/>
      <c r="F3" s="364"/>
      <c r="G3" s="364"/>
      <c r="H3" s="364"/>
    </row>
    <row r="4" spans="1:8">
      <c r="A4" s="365" t="str">
        <f>[1]Баланс!A10</f>
        <v>АО  Страховая Компания "Казахмыс"</v>
      </c>
      <c r="B4" s="365"/>
      <c r="C4" s="365"/>
      <c r="D4" s="365"/>
      <c r="E4" s="365"/>
      <c r="F4" s="365"/>
      <c r="G4" s="365"/>
      <c r="H4" s="365"/>
    </row>
    <row r="5" spans="1:8">
      <c r="A5" s="365" t="str">
        <f>форма_1!A7</f>
        <v>по состоянию на 01 июля 2017 года</v>
      </c>
      <c r="B5" s="365"/>
      <c r="C5" s="365"/>
      <c r="D5" s="365"/>
      <c r="E5" s="365"/>
      <c r="F5" s="365"/>
      <c r="G5" s="365"/>
      <c r="H5" s="365"/>
    </row>
    <row r="6" spans="1:8">
      <c r="D6" s="340"/>
      <c r="E6" s="340"/>
      <c r="F6" s="340"/>
      <c r="G6" s="340"/>
      <c r="H6" s="341" t="s">
        <v>5</v>
      </c>
    </row>
    <row r="7" spans="1:8" ht="41.25" customHeight="1">
      <c r="A7" s="370"/>
      <c r="B7" s="370" t="s">
        <v>412</v>
      </c>
      <c r="C7" s="370"/>
      <c r="D7" s="370"/>
      <c r="E7" s="370"/>
      <c r="F7" s="370"/>
      <c r="G7" s="371" t="s">
        <v>413</v>
      </c>
      <c r="H7" s="371" t="s">
        <v>414</v>
      </c>
    </row>
    <row r="8" spans="1:8" ht="38.25">
      <c r="A8" s="370"/>
      <c r="B8" s="344" t="s">
        <v>415</v>
      </c>
      <c r="C8" s="344" t="s">
        <v>64</v>
      </c>
      <c r="D8" s="344" t="s">
        <v>416</v>
      </c>
      <c r="E8" s="344" t="s">
        <v>417</v>
      </c>
      <c r="F8" s="344" t="s">
        <v>87</v>
      </c>
      <c r="G8" s="371"/>
      <c r="H8" s="371"/>
    </row>
    <row r="9" spans="1:8" s="340" customFormat="1">
      <c r="A9" s="343">
        <v>1</v>
      </c>
      <c r="B9" s="343">
        <v>2</v>
      </c>
      <c r="C9" s="343">
        <v>3</v>
      </c>
      <c r="D9" s="343">
        <v>4</v>
      </c>
      <c r="E9" s="343">
        <f>D9+1</f>
        <v>5</v>
      </c>
      <c r="F9" s="343">
        <f>E9+1</f>
        <v>6</v>
      </c>
      <c r="G9" s="343">
        <f>F9+1</f>
        <v>7</v>
      </c>
      <c r="H9" s="343">
        <f>G9+1</f>
        <v>8</v>
      </c>
    </row>
    <row r="10" spans="1:8">
      <c r="A10" s="325" t="s">
        <v>418</v>
      </c>
      <c r="B10" s="220">
        <v>650000</v>
      </c>
      <c r="C10" s="220">
        <v>889887</v>
      </c>
      <c r="D10" s="220">
        <v>-50312</v>
      </c>
      <c r="E10" s="220">
        <v>2517717</v>
      </c>
      <c r="F10" s="220">
        <v>4007292</v>
      </c>
      <c r="G10" s="220">
        <v>0</v>
      </c>
      <c r="H10" s="220">
        <v>4007292</v>
      </c>
    </row>
    <row r="11" spans="1:8" ht="25.5">
      <c r="A11" s="325" t="s">
        <v>419</v>
      </c>
      <c r="B11" s="54"/>
      <c r="C11" s="54"/>
      <c r="D11" s="54"/>
      <c r="E11" s="54"/>
      <c r="F11" s="220">
        <v>0</v>
      </c>
      <c r="G11" s="54"/>
      <c r="H11" s="220">
        <v>0</v>
      </c>
    </row>
    <row r="12" spans="1:8" ht="25.5">
      <c r="A12" s="325" t="s">
        <v>420</v>
      </c>
      <c r="B12" s="220">
        <v>650000</v>
      </c>
      <c r="C12" s="220">
        <v>889887</v>
      </c>
      <c r="D12" s="220">
        <v>-50312</v>
      </c>
      <c r="E12" s="220">
        <v>2517717</v>
      </c>
      <c r="F12" s="220">
        <v>4007292</v>
      </c>
      <c r="G12" s="220">
        <v>0</v>
      </c>
      <c r="H12" s="220">
        <v>4007292</v>
      </c>
    </row>
    <row r="13" spans="1:8">
      <c r="A13" s="325" t="s">
        <v>421</v>
      </c>
      <c r="B13" s="220"/>
      <c r="C13" s="220"/>
      <c r="D13" s="220"/>
      <c r="E13" s="220"/>
      <c r="F13" s="220">
        <v>0</v>
      </c>
      <c r="G13" s="220"/>
      <c r="H13" s="220">
        <v>0</v>
      </c>
    </row>
    <row r="14" spans="1:8" ht="25.5">
      <c r="A14" s="325" t="s">
        <v>422</v>
      </c>
      <c r="B14" s="220"/>
      <c r="C14" s="220"/>
      <c r="D14" s="220">
        <v>18314</v>
      </c>
      <c r="E14" s="220"/>
      <c r="F14" s="220">
        <v>18314</v>
      </c>
      <c r="G14" s="220"/>
      <c r="H14" s="220">
        <v>18314</v>
      </c>
    </row>
    <row r="15" spans="1:8">
      <c r="A15" s="325" t="s">
        <v>423</v>
      </c>
      <c r="B15" s="220"/>
      <c r="C15" s="220"/>
      <c r="D15" s="220"/>
      <c r="E15" s="220"/>
      <c r="F15" s="220">
        <v>0</v>
      </c>
      <c r="G15" s="220"/>
      <c r="H15" s="220">
        <v>0</v>
      </c>
    </row>
    <row r="16" spans="1:8">
      <c r="A16" s="325" t="s">
        <v>424</v>
      </c>
      <c r="B16" s="220"/>
      <c r="C16" s="220"/>
      <c r="D16" s="220"/>
      <c r="E16" s="220"/>
      <c r="F16" s="220">
        <v>0</v>
      </c>
      <c r="G16" s="220"/>
      <c r="H16" s="220">
        <v>0</v>
      </c>
    </row>
    <row r="17" spans="1:8" ht="25.5">
      <c r="A17" s="325" t="s">
        <v>425</v>
      </c>
      <c r="B17" s="220"/>
      <c r="C17" s="220"/>
      <c r="D17" s="220"/>
      <c r="E17" s="220"/>
      <c r="F17" s="220">
        <v>0</v>
      </c>
      <c r="G17" s="220"/>
      <c r="H17" s="220">
        <v>0</v>
      </c>
    </row>
    <row r="18" spans="1:8">
      <c r="A18" s="325" t="s">
        <v>340</v>
      </c>
      <c r="B18" s="220"/>
      <c r="C18" s="220"/>
      <c r="D18" s="220"/>
      <c r="E18" s="220">
        <v>354885</v>
      </c>
      <c r="F18" s="220">
        <v>354885</v>
      </c>
      <c r="G18" s="220"/>
      <c r="H18" s="220">
        <v>354885</v>
      </c>
    </row>
    <row r="19" spans="1:8">
      <c r="A19" s="325" t="s">
        <v>426</v>
      </c>
      <c r="B19" s="220">
        <v>0</v>
      </c>
      <c r="C19" s="220">
        <v>0</v>
      </c>
      <c r="D19" s="220">
        <v>0</v>
      </c>
      <c r="E19" s="220">
        <v>354885</v>
      </c>
      <c r="F19" s="220">
        <v>354885</v>
      </c>
      <c r="G19" s="220"/>
      <c r="H19" s="220">
        <v>354885</v>
      </c>
    </row>
    <row r="20" spans="1:8">
      <c r="A20" s="325" t="s">
        <v>427</v>
      </c>
      <c r="B20" s="220"/>
      <c r="C20" s="220"/>
      <c r="D20" s="220"/>
      <c r="E20" s="220"/>
      <c r="F20" s="220">
        <v>0</v>
      </c>
      <c r="G20" s="220"/>
      <c r="H20" s="220">
        <v>0</v>
      </c>
    </row>
    <row r="21" spans="1:8">
      <c r="A21" s="325" t="s">
        <v>428</v>
      </c>
      <c r="B21" s="220">
        <v>3600000</v>
      </c>
      <c r="C21" s="220"/>
      <c r="D21" s="220"/>
      <c r="E21" s="220"/>
      <c r="F21" s="220">
        <v>3600000</v>
      </c>
      <c r="G21" s="220"/>
      <c r="H21" s="220">
        <v>3600000</v>
      </c>
    </row>
    <row r="22" spans="1:8">
      <c r="A22" s="325" t="s">
        <v>429</v>
      </c>
      <c r="B22" s="220"/>
      <c r="C22" s="220"/>
      <c r="D22" s="220"/>
      <c r="E22" s="220"/>
      <c r="F22" s="220">
        <v>0</v>
      </c>
      <c r="G22" s="220"/>
      <c r="H22" s="220">
        <v>0</v>
      </c>
    </row>
    <row r="23" spans="1:8">
      <c r="A23" s="325" t="s">
        <v>430</v>
      </c>
      <c r="B23" s="220"/>
      <c r="C23" s="220"/>
      <c r="D23" s="220"/>
      <c r="E23" s="220"/>
      <c r="F23" s="220"/>
      <c r="G23" s="220"/>
      <c r="H23" s="220">
        <v>0</v>
      </c>
    </row>
    <row r="24" spans="1:8">
      <c r="A24" s="325" t="s">
        <v>68</v>
      </c>
      <c r="B24" s="220"/>
      <c r="C24" s="220"/>
      <c r="D24" s="220"/>
      <c r="E24" s="220"/>
      <c r="F24" s="220">
        <v>0</v>
      </c>
      <c r="G24" s="220"/>
      <c r="H24" s="220">
        <v>0</v>
      </c>
    </row>
    <row r="25" spans="1:8" ht="12.75" customHeight="1">
      <c r="A25" s="325" t="s">
        <v>431</v>
      </c>
      <c r="B25" s="220"/>
      <c r="C25" s="220"/>
      <c r="D25" s="220"/>
      <c r="E25" s="220"/>
      <c r="F25" s="220">
        <v>0</v>
      </c>
      <c r="G25" s="220"/>
      <c r="H25" s="220">
        <v>0</v>
      </c>
    </row>
    <row r="26" spans="1:8">
      <c r="A26" s="325" t="s">
        <v>432</v>
      </c>
      <c r="B26" s="220"/>
      <c r="C26" s="220"/>
      <c r="D26" s="220"/>
      <c r="E26" s="220"/>
      <c r="F26" s="220">
        <v>0</v>
      </c>
      <c r="G26" s="220"/>
      <c r="H26" s="220">
        <v>0</v>
      </c>
    </row>
    <row r="27" spans="1:8">
      <c r="A27" s="325" t="s">
        <v>433</v>
      </c>
      <c r="B27" s="220"/>
      <c r="C27" s="220"/>
      <c r="D27" s="220"/>
      <c r="E27" s="220">
        <v>0</v>
      </c>
      <c r="F27" s="220"/>
      <c r="G27" s="220"/>
      <c r="H27" s="220">
        <v>0</v>
      </c>
    </row>
    <row r="28" spans="1:8">
      <c r="A28" s="325" t="s">
        <v>434</v>
      </c>
      <c r="B28" s="220">
        <v>4250000</v>
      </c>
      <c r="C28" s="220">
        <v>889887</v>
      </c>
      <c r="D28" s="220">
        <v>-31998</v>
      </c>
      <c r="E28" s="220">
        <v>2872602</v>
      </c>
      <c r="F28" s="220">
        <v>7980491</v>
      </c>
      <c r="G28" s="220">
        <v>0</v>
      </c>
      <c r="H28" s="220">
        <v>7980491</v>
      </c>
    </row>
    <row r="29" spans="1:8" ht="25.5">
      <c r="A29" s="325" t="s">
        <v>419</v>
      </c>
      <c r="B29" s="220"/>
      <c r="C29" s="220"/>
      <c r="D29" s="220"/>
      <c r="E29" s="220"/>
      <c r="F29" s="220">
        <v>0</v>
      </c>
      <c r="G29" s="220"/>
      <c r="H29" s="220">
        <v>0</v>
      </c>
    </row>
    <row r="30" spans="1:8" ht="25.5">
      <c r="A30" s="325" t="s">
        <v>435</v>
      </c>
      <c r="B30" s="220">
        <v>4250000</v>
      </c>
      <c r="C30" s="220">
        <v>889887</v>
      </c>
      <c r="D30" s="220">
        <v>-31998</v>
      </c>
      <c r="E30" s="220">
        <v>2872602</v>
      </c>
      <c r="F30" s="220">
        <v>7980491</v>
      </c>
      <c r="G30" s="220">
        <v>0</v>
      </c>
      <c r="H30" s="220">
        <v>7980491</v>
      </c>
    </row>
    <row r="31" spans="1:8">
      <c r="A31" s="346" t="s">
        <v>421</v>
      </c>
      <c r="B31" s="220"/>
      <c r="C31" s="220"/>
      <c r="D31" s="220"/>
      <c r="E31" s="220"/>
      <c r="F31" s="220">
        <v>0</v>
      </c>
      <c r="G31" s="220"/>
      <c r="H31" s="220">
        <v>0</v>
      </c>
    </row>
    <row r="32" spans="1:8" ht="25.5">
      <c r="A32" s="345" t="s">
        <v>422</v>
      </c>
      <c r="B32" s="220"/>
      <c r="C32" s="220"/>
      <c r="D32" s="220">
        <v>22139</v>
      </c>
      <c r="E32" s="220">
        <v>0</v>
      </c>
      <c r="F32" s="220">
        <v>22139</v>
      </c>
      <c r="G32" s="220"/>
      <c r="H32" s="220">
        <v>22139</v>
      </c>
    </row>
    <row r="33" spans="1:8">
      <c r="A33" s="345" t="s">
        <v>423</v>
      </c>
      <c r="B33" s="220"/>
      <c r="C33" s="220"/>
      <c r="D33" s="220"/>
      <c r="E33" s="220"/>
      <c r="F33" s="220">
        <v>0</v>
      </c>
      <c r="G33" s="220"/>
      <c r="H33" s="220">
        <v>0</v>
      </c>
    </row>
    <row r="34" spans="1:8">
      <c r="A34" s="345" t="s">
        <v>424</v>
      </c>
      <c r="B34" s="220"/>
      <c r="C34" s="220"/>
      <c r="D34" s="220"/>
      <c r="E34" s="220"/>
      <c r="F34" s="220">
        <v>0</v>
      </c>
      <c r="G34" s="220"/>
      <c r="H34" s="220">
        <v>0</v>
      </c>
    </row>
    <row r="35" spans="1:8" ht="25.5">
      <c r="A35" s="345" t="s">
        <v>425</v>
      </c>
      <c r="B35" s="220"/>
      <c r="C35" s="220"/>
      <c r="D35" s="220"/>
      <c r="E35" s="220"/>
      <c r="F35" s="220">
        <v>0</v>
      </c>
      <c r="G35" s="220"/>
      <c r="H35" s="220">
        <v>0</v>
      </c>
    </row>
    <row r="36" spans="1:8">
      <c r="A36" s="345" t="s">
        <v>340</v>
      </c>
      <c r="B36" s="220"/>
      <c r="C36" s="220"/>
      <c r="D36" s="220"/>
      <c r="E36" s="220">
        <v>128608</v>
      </c>
      <c r="F36" s="220">
        <v>128608</v>
      </c>
      <c r="G36" s="220"/>
      <c r="H36" s="220">
        <v>128608</v>
      </c>
    </row>
    <row r="37" spans="1:8">
      <c r="A37" s="345" t="s">
        <v>426</v>
      </c>
      <c r="B37" s="220"/>
      <c r="C37" s="220"/>
      <c r="D37" s="220"/>
      <c r="E37" s="220">
        <v>128608</v>
      </c>
      <c r="F37" s="220">
        <v>128608</v>
      </c>
      <c r="G37" s="220">
        <v>0</v>
      </c>
      <c r="H37" s="220">
        <v>128608</v>
      </c>
    </row>
    <row r="38" spans="1:8">
      <c r="A38" s="325" t="s">
        <v>427</v>
      </c>
      <c r="B38" s="220"/>
      <c r="C38" s="220"/>
      <c r="D38" s="220"/>
      <c r="E38" s="220"/>
      <c r="F38" s="220">
        <v>0</v>
      </c>
      <c r="G38" s="220"/>
      <c r="H38" s="220">
        <v>0</v>
      </c>
    </row>
    <row r="39" spans="1:8">
      <c r="A39" s="325" t="s">
        <v>428</v>
      </c>
      <c r="B39" s="220">
        <v>0</v>
      </c>
      <c r="C39" s="220"/>
      <c r="D39" s="220"/>
      <c r="E39" s="220"/>
      <c r="F39" s="220">
        <v>0</v>
      </c>
      <c r="G39" s="220"/>
      <c r="H39" s="220">
        <v>0</v>
      </c>
    </row>
    <row r="40" spans="1:8">
      <c r="A40" s="325" t="s">
        <v>429</v>
      </c>
      <c r="B40" s="220"/>
      <c r="C40" s="220"/>
      <c r="D40" s="220"/>
      <c r="E40" s="220"/>
      <c r="F40" s="220">
        <v>0</v>
      </c>
      <c r="G40" s="220"/>
      <c r="H40" s="220">
        <v>0</v>
      </c>
    </row>
    <row r="41" spans="1:8">
      <c r="A41" s="325" t="s">
        <v>430</v>
      </c>
      <c r="B41" s="220"/>
      <c r="C41" s="220"/>
      <c r="D41" s="220">
        <v>0</v>
      </c>
      <c r="E41" s="220">
        <v>0</v>
      </c>
      <c r="F41" s="220">
        <v>0</v>
      </c>
      <c r="G41" s="220"/>
      <c r="H41" s="220">
        <v>0</v>
      </c>
    </row>
    <row r="42" spans="1:8" ht="15.75" customHeight="1">
      <c r="A42" s="325" t="s">
        <v>68</v>
      </c>
      <c r="B42" s="220"/>
      <c r="C42" s="220"/>
      <c r="D42" s="220"/>
      <c r="E42" s="220"/>
      <c r="F42" s="220">
        <v>0</v>
      </c>
      <c r="G42" s="220"/>
      <c r="H42" s="220">
        <v>0</v>
      </c>
    </row>
    <row r="43" spans="1:8" ht="21.75" customHeight="1">
      <c r="A43" s="55" t="s">
        <v>436</v>
      </c>
      <c r="B43" s="220">
        <v>0</v>
      </c>
      <c r="C43" s="220">
        <v>0</v>
      </c>
      <c r="D43" s="220"/>
      <c r="E43" s="220"/>
      <c r="F43" s="220">
        <v>0</v>
      </c>
      <c r="G43" s="220"/>
      <c r="H43" s="220">
        <v>0</v>
      </c>
    </row>
    <row r="44" spans="1:8">
      <c r="A44" s="56" t="s">
        <v>432</v>
      </c>
      <c r="B44" s="220"/>
      <c r="C44" s="220"/>
      <c r="D44" s="220"/>
      <c r="E44" s="220"/>
      <c r="F44" s="220">
        <v>0</v>
      </c>
      <c r="G44" s="220"/>
      <c r="H44" s="220">
        <v>0</v>
      </c>
    </row>
    <row r="45" spans="1:8">
      <c r="A45" s="56" t="s">
        <v>433</v>
      </c>
      <c r="B45" s="220"/>
      <c r="C45" s="220"/>
      <c r="D45" s="220"/>
      <c r="E45" s="220">
        <v>0</v>
      </c>
      <c r="F45" s="220">
        <v>0</v>
      </c>
      <c r="G45" s="220"/>
      <c r="H45" s="220">
        <v>0</v>
      </c>
    </row>
    <row r="46" spans="1:8" ht="18" customHeight="1">
      <c r="A46" s="325" t="s">
        <v>437</v>
      </c>
      <c r="B46" s="220">
        <v>4250000</v>
      </c>
      <c r="C46" s="220">
        <v>889887</v>
      </c>
      <c r="D46" s="220">
        <v>-9859</v>
      </c>
      <c r="E46" s="220">
        <v>3001210</v>
      </c>
      <c r="F46" s="220">
        <v>8131238</v>
      </c>
      <c r="G46" s="220"/>
      <c r="H46" s="220">
        <v>8131238</v>
      </c>
    </row>
    <row r="47" spans="1:8" ht="18.75" customHeight="1">
      <c r="A47" s="248"/>
      <c r="B47" s="225"/>
    </row>
    <row r="48" spans="1:8" ht="51.75" customHeight="1">
      <c r="A48" s="372" t="str">
        <f>форма_1!A81</f>
        <v>Первый руководитель (на период его отсутствия – лицо, его замещающее)                                                               Касымова Амина Социаловна</v>
      </c>
      <c r="B48" s="372"/>
      <c r="C48" s="372"/>
      <c r="D48" s="255"/>
      <c r="E48" s="256"/>
      <c r="F48" s="143"/>
      <c r="G48" s="255"/>
      <c r="H48" s="258"/>
    </row>
    <row r="49" spans="1:8" ht="12.75" customHeight="1">
      <c r="A49" s="58"/>
      <c r="D49" s="255"/>
      <c r="E49" s="256"/>
      <c r="F49" s="255"/>
      <c r="G49" s="255"/>
      <c r="H49" s="255"/>
    </row>
    <row r="50" spans="1:8" ht="36" customHeight="1">
      <c r="A50" s="369" t="str">
        <f>форма_3!A73</f>
        <v xml:space="preserve">Главный бухгалтер  (на период его отсутствия – лицо, его замещающее)                                            Жаксылыкова Сандугаш Сатбаевна </v>
      </c>
      <c r="B50" s="369"/>
      <c r="C50" s="369"/>
      <c r="D50" s="369"/>
      <c r="E50" s="256"/>
      <c r="F50" s="143"/>
      <c r="G50" s="255"/>
      <c r="H50" s="255"/>
    </row>
    <row r="51" spans="1:8" ht="12.75" customHeight="1">
      <c r="A51" s="58"/>
      <c r="D51" s="255"/>
      <c r="E51" s="255"/>
      <c r="F51" s="255"/>
      <c r="G51" s="255"/>
      <c r="H51" s="255"/>
    </row>
    <row r="52" spans="1:8">
      <c r="A52" s="58" t="s">
        <v>553</v>
      </c>
      <c r="D52" s="255"/>
      <c r="E52" s="255"/>
      <c r="F52" s="255"/>
      <c r="G52" s="255"/>
      <c r="H52" s="255"/>
    </row>
    <row r="53" spans="1:8">
      <c r="A53" s="58"/>
      <c r="D53" s="255"/>
      <c r="E53" s="255"/>
      <c r="F53" s="255"/>
      <c r="G53" s="255"/>
      <c r="H53" s="255"/>
    </row>
    <row r="54" spans="1:8">
      <c r="A54" s="260" t="str">
        <f>форма_1!A87</f>
        <v xml:space="preserve">Телефон: (727) 345-01-27 </v>
      </c>
      <c r="D54" s="255"/>
      <c r="E54" s="255"/>
      <c r="F54" s="255"/>
      <c r="G54" s="255"/>
      <c r="H54" s="255"/>
    </row>
    <row r="55" spans="1:8">
      <c r="A55" s="58"/>
      <c r="D55" s="255"/>
      <c r="E55" s="255"/>
      <c r="F55" s="255"/>
      <c r="G55" s="255"/>
      <c r="H55" s="255"/>
    </row>
    <row r="56" spans="1:8">
      <c r="A56" s="58" t="s">
        <v>77</v>
      </c>
      <c r="D56" s="255"/>
      <c r="E56" s="255"/>
      <c r="F56" s="255"/>
      <c r="G56" s="255"/>
      <c r="H56" s="255"/>
    </row>
    <row r="57" spans="1:8">
      <c r="A57" s="59"/>
      <c r="B57" s="58"/>
      <c r="C57" s="255"/>
      <c r="D57" s="255"/>
      <c r="E57" s="255"/>
      <c r="F57" s="255"/>
      <c r="G57" s="255"/>
      <c r="H57" s="255"/>
    </row>
    <row r="58" spans="1:8">
      <c r="A58" s="59"/>
      <c r="B58" s="58"/>
      <c r="C58" s="255"/>
      <c r="D58" s="255"/>
      <c r="E58" s="255"/>
      <c r="F58" s="255"/>
      <c r="G58" s="255"/>
      <c r="H58" s="255"/>
    </row>
    <row r="59" spans="1:8">
      <c r="A59" s="338"/>
      <c r="B59" s="255"/>
      <c r="C59" s="255"/>
      <c r="D59" s="255"/>
      <c r="E59" s="255"/>
      <c r="F59" s="255"/>
      <c r="G59" s="255"/>
      <c r="H59" s="255"/>
    </row>
    <row r="60" spans="1:8">
      <c r="A60" s="338"/>
      <c r="B60" s="255"/>
      <c r="C60" s="255"/>
      <c r="D60" s="255"/>
      <c r="E60" s="255"/>
      <c r="F60" s="255"/>
      <c r="G60" s="255"/>
      <c r="H60" s="255"/>
    </row>
    <row r="61" spans="1:8">
      <c r="A61" s="242"/>
    </row>
    <row r="62" spans="1:8">
      <c r="A62" s="242"/>
    </row>
    <row r="63" spans="1:8">
      <c r="A63" s="242"/>
    </row>
    <row r="64" spans="1:8">
      <c r="A64" s="242"/>
    </row>
  </sheetData>
  <mergeCells count="9">
    <mergeCell ref="A50:D50"/>
    <mergeCell ref="A3:H3"/>
    <mergeCell ref="A4:H4"/>
    <mergeCell ref="A5:H5"/>
    <mergeCell ref="A7:A8"/>
    <mergeCell ref="B7:F7"/>
    <mergeCell ref="G7:G8"/>
    <mergeCell ref="H7:H8"/>
    <mergeCell ref="A48:C48"/>
  </mergeCells>
  <pageMargins left="0.70866141732283472" right="0.70866141732283472" top="0.74803149606299213" bottom="0.74803149606299213" header="0.31496062992125984" footer="0.31496062992125984"/>
  <pageSetup paperSize="9" scale="63" orientation="portrait" verticalDpi="0" r:id="rId1"/>
</worksheet>
</file>

<file path=xl/worksheets/sheet7.xml><?xml version="1.0" encoding="utf-8"?>
<worksheet xmlns="http://schemas.openxmlformats.org/spreadsheetml/2006/main" xmlns:r="http://schemas.openxmlformats.org/officeDocument/2006/relationships">
  <sheetPr>
    <tabColor rgb="FFFFFF00"/>
  </sheetPr>
  <dimension ref="A1:K40"/>
  <sheetViews>
    <sheetView zoomScale="85" zoomScaleNormal="85" workbookViewId="0">
      <selection activeCell="C23" sqref="C23"/>
    </sheetView>
  </sheetViews>
  <sheetFormatPr defaultRowHeight="12.75"/>
  <cols>
    <col min="1" max="1" width="6" style="22" customWidth="1"/>
    <col min="2" max="2" width="55.7109375" style="22" customWidth="1"/>
    <col min="3" max="3" width="20" style="134" customWidth="1"/>
    <col min="4" max="4" width="20" style="22" customWidth="1"/>
    <col min="5" max="5" width="9.140625" style="22" customWidth="1"/>
    <col min="6" max="6" width="9.140625" style="22"/>
    <col min="7" max="7" width="15.42578125" style="22" customWidth="1"/>
    <col min="8" max="8" width="13.42578125" style="22" customWidth="1"/>
    <col min="9" max="9" width="15.5703125" style="22" customWidth="1"/>
    <col min="10" max="10" width="9.140625" style="22" customWidth="1"/>
    <col min="11" max="16384" width="9.140625" style="22"/>
  </cols>
  <sheetData>
    <row r="1" spans="1:11" ht="25.5">
      <c r="D1" s="111" t="s">
        <v>441</v>
      </c>
    </row>
    <row r="3" spans="1:11">
      <c r="A3" s="374" t="s">
        <v>442</v>
      </c>
      <c r="B3" s="374"/>
      <c r="C3" s="374"/>
      <c r="D3" s="374"/>
    </row>
    <row r="4" spans="1:11">
      <c r="A4" s="375" t="str">
        <f>[1]Баланс!A10</f>
        <v>АО  Страховая Компания "Казахмыс"</v>
      </c>
      <c r="B4" s="375"/>
      <c r="C4" s="375"/>
      <c r="D4" s="375"/>
    </row>
    <row r="5" spans="1:11">
      <c r="A5" s="375" t="str">
        <f>форма_1!A7</f>
        <v>по состоянию на 01 июля 2017 года</v>
      </c>
      <c r="B5" s="375"/>
      <c r="C5" s="375"/>
      <c r="D5" s="375"/>
    </row>
    <row r="6" spans="1:11" ht="15">
      <c r="D6" s="60" t="s">
        <v>5</v>
      </c>
      <c r="G6" s="302" t="s">
        <v>796</v>
      </c>
      <c r="H6" s="304"/>
      <c r="I6" s="305">
        <v>4240807.6900000004</v>
      </c>
    </row>
    <row r="7" spans="1:11" ht="15">
      <c r="A7" s="376" t="s">
        <v>443</v>
      </c>
      <c r="B7" s="376" t="s">
        <v>208</v>
      </c>
      <c r="C7" s="376" t="s">
        <v>231</v>
      </c>
      <c r="D7" s="371" t="s">
        <v>6</v>
      </c>
      <c r="E7" s="19"/>
      <c r="F7" s="19"/>
      <c r="G7" s="302" t="s">
        <v>797</v>
      </c>
      <c r="H7" s="303">
        <v>47063532.729999997</v>
      </c>
      <c r="I7" s="263"/>
    </row>
    <row r="8" spans="1:11">
      <c r="A8" s="377"/>
      <c r="B8" s="377"/>
      <c r="C8" s="377"/>
      <c r="D8" s="371"/>
      <c r="E8" s="19"/>
      <c r="F8" s="19"/>
      <c r="G8" s="19"/>
      <c r="H8" s="112"/>
      <c r="I8" s="109">
        <f>I6-H7</f>
        <v>-42822725.039999999</v>
      </c>
    </row>
    <row r="9" spans="1:11">
      <c r="A9" s="61" t="s">
        <v>444</v>
      </c>
      <c r="B9" s="62">
        <v>2</v>
      </c>
      <c r="C9" s="62">
        <v>3</v>
      </c>
      <c r="D9" s="17">
        <v>4</v>
      </c>
      <c r="E9" s="19"/>
      <c r="F9" s="19"/>
      <c r="G9" s="19"/>
      <c r="H9" s="106"/>
      <c r="I9" s="19">
        <f>I8/1000</f>
        <v>-42822.725039999998</v>
      </c>
    </row>
    <row r="10" spans="1:11" s="26" customFormat="1">
      <c r="A10" s="63" t="s">
        <v>445</v>
      </c>
      <c r="B10" s="6" t="s">
        <v>283</v>
      </c>
      <c r="C10" s="172">
        <f>C11+C12+C13</f>
        <v>-41522</v>
      </c>
      <c r="D10" s="110"/>
      <c r="E10" s="107"/>
      <c r="F10" s="107"/>
      <c r="G10" s="107"/>
      <c r="H10" s="108"/>
      <c r="I10" s="213">
        <f>I9-C11</f>
        <v>0.27496000000246568</v>
      </c>
    </row>
    <row r="11" spans="1:11">
      <c r="A11" s="61" t="s">
        <v>446</v>
      </c>
      <c r="B11" s="64" t="s">
        <v>447</v>
      </c>
      <c r="C11" s="323">
        <f>4241-47064</f>
        <v>-42823</v>
      </c>
      <c r="D11" s="66"/>
      <c r="E11" s="19"/>
      <c r="F11" s="19"/>
      <c r="G11" s="19"/>
      <c r="H11" s="112"/>
      <c r="I11" s="19"/>
    </row>
    <row r="12" spans="1:11">
      <c r="A12" s="61" t="s">
        <v>448</v>
      </c>
      <c r="B12" s="64" t="s">
        <v>449</v>
      </c>
      <c r="C12" s="229"/>
      <c r="D12" s="66"/>
      <c r="E12" s="19"/>
      <c r="F12" s="19"/>
      <c r="G12" s="123">
        <v>6270</v>
      </c>
      <c r="H12" s="124"/>
      <c r="I12" s="125"/>
    </row>
    <row r="13" spans="1:11" ht="15">
      <c r="A13" s="61" t="s">
        <v>450</v>
      </c>
      <c r="B13" s="64" t="s">
        <v>229</v>
      </c>
      <c r="C13" s="323">
        <v>1301</v>
      </c>
      <c r="D13" s="66"/>
      <c r="E13" s="19"/>
      <c r="F13" s="19"/>
      <c r="G13" s="302" t="s">
        <v>794</v>
      </c>
      <c r="H13" s="304"/>
      <c r="I13" s="305">
        <v>122332582.41</v>
      </c>
    </row>
    <row r="14" spans="1:11" s="26" customFormat="1" ht="15">
      <c r="A14" s="63" t="s">
        <v>451</v>
      </c>
      <c r="B14" s="6" t="s">
        <v>287</v>
      </c>
      <c r="C14" s="172">
        <f>C15+C16+C17+C18+C19+C20+C21+C22+C23</f>
        <v>122333</v>
      </c>
      <c r="D14" s="110"/>
      <c r="E14" s="107"/>
      <c r="F14" s="107"/>
      <c r="G14" s="302" t="s">
        <v>795</v>
      </c>
      <c r="H14" s="304"/>
      <c r="I14" s="305">
        <v>1301169.72</v>
      </c>
      <c r="J14" s="26" t="s">
        <v>798</v>
      </c>
    </row>
    <row r="15" spans="1:11">
      <c r="A15" s="61" t="s">
        <v>452</v>
      </c>
      <c r="B15" s="64" t="s">
        <v>453</v>
      </c>
      <c r="C15" s="65"/>
      <c r="D15" s="66"/>
      <c r="E15" s="19"/>
      <c r="F15" s="19"/>
      <c r="G15" s="19"/>
      <c r="H15" s="106"/>
      <c r="I15" s="109">
        <f>I14+I13+I12</f>
        <v>123633752.13</v>
      </c>
      <c r="K15" s="243"/>
    </row>
    <row r="16" spans="1:11">
      <c r="A16" s="61" t="s">
        <v>454</v>
      </c>
      <c r="B16" s="64" t="s">
        <v>455</v>
      </c>
      <c r="C16" s="324">
        <v>37932</v>
      </c>
      <c r="D16" s="66"/>
      <c r="E16" s="19"/>
      <c r="F16" s="19"/>
      <c r="G16" s="19"/>
      <c r="H16" s="106"/>
      <c r="I16" s="19"/>
    </row>
    <row r="17" spans="1:11">
      <c r="A17" s="61" t="s">
        <v>456</v>
      </c>
      <c r="B17" s="64" t="s">
        <v>457</v>
      </c>
      <c r="C17" s="96"/>
      <c r="D17" s="66"/>
      <c r="E17" s="19"/>
      <c r="F17" s="19"/>
      <c r="G17" s="19"/>
      <c r="H17" s="19"/>
      <c r="I17" s="113">
        <f>(I8)+I15</f>
        <v>80811027.090000004</v>
      </c>
      <c r="K17" s="243"/>
    </row>
    <row r="18" spans="1:11">
      <c r="A18" s="61" t="s">
        <v>458</v>
      </c>
      <c r="B18" s="64" t="s">
        <v>459</v>
      </c>
      <c r="C18" s="96"/>
      <c r="D18" s="66"/>
      <c r="I18" s="22">
        <f>I17/1000</f>
        <v>80811.027090000003</v>
      </c>
    </row>
    <row r="19" spans="1:11">
      <c r="A19" s="61" t="s">
        <v>460</v>
      </c>
      <c r="B19" s="64" t="s">
        <v>461</v>
      </c>
      <c r="C19" s="96"/>
      <c r="D19" s="66"/>
      <c r="I19" s="230">
        <f>C24-I18</f>
        <v>-2.7090000003227033E-2</v>
      </c>
    </row>
    <row r="20" spans="1:11">
      <c r="A20" s="61" t="s">
        <v>264</v>
      </c>
      <c r="B20" s="64" t="s">
        <v>462</v>
      </c>
      <c r="C20" s="324">
        <v>14202</v>
      </c>
      <c r="D20" s="66"/>
    </row>
    <row r="21" spans="1:11">
      <c r="A21" s="61" t="s">
        <v>272</v>
      </c>
      <c r="B21" s="64" t="s">
        <v>463</v>
      </c>
      <c r="C21" s="96">
        <v>0</v>
      </c>
      <c r="D21" s="66"/>
    </row>
    <row r="22" spans="1:11">
      <c r="A22" s="61" t="s">
        <v>282</v>
      </c>
      <c r="B22" s="64" t="s">
        <v>464</v>
      </c>
      <c r="C22" s="324">
        <f>31</f>
        <v>31</v>
      </c>
      <c r="D22" s="66"/>
    </row>
    <row r="23" spans="1:11">
      <c r="A23" s="61" t="s">
        <v>284</v>
      </c>
      <c r="B23" s="64" t="s">
        <v>229</v>
      </c>
      <c r="C23" s="324">
        <f>2+69981+184+1</f>
        <v>70168</v>
      </c>
      <c r="D23" s="66"/>
      <c r="E23" s="126"/>
    </row>
    <row r="24" spans="1:11">
      <c r="A24" s="61" t="s">
        <v>27</v>
      </c>
      <c r="B24" s="67" t="s">
        <v>87</v>
      </c>
      <c r="C24" s="68">
        <f>C10+C14</f>
        <v>80811</v>
      </c>
      <c r="D24" s="66"/>
    </row>
    <row r="25" spans="1:11">
      <c r="A25" s="69"/>
      <c r="B25" s="19"/>
      <c r="C25" s="128"/>
      <c r="D25" s="19"/>
    </row>
    <row r="26" spans="1:11">
      <c r="A26" s="19"/>
      <c r="B26" s="19"/>
      <c r="C26" s="128"/>
      <c r="D26" s="19"/>
    </row>
    <row r="27" spans="1:11">
      <c r="A27" s="19"/>
      <c r="B27" s="19"/>
      <c r="C27" s="128"/>
      <c r="D27" s="19"/>
    </row>
    <row r="28" spans="1:11">
      <c r="A28" s="19"/>
      <c r="B28" s="19"/>
      <c r="C28" s="128"/>
      <c r="D28" s="19"/>
    </row>
    <row r="29" spans="1:11">
      <c r="A29" s="373" t="str">
        <f>форма_1!A81</f>
        <v>Первый руководитель (на период его отсутствия – лицо, его замещающее)                                                               Касымова Амина Социаловна</v>
      </c>
      <c r="B29" s="373"/>
      <c r="C29" s="92" t="s">
        <v>347</v>
      </c>
      <c r="D29" s="97">
        <f>форма_1!C81</f>
        <v>0</v>
      </c>
    </row>
    <row r="30" spans="1:11">
      <c r="A30" s="373"/>
      <c r="B30" s="373"/>
      <c r="C30" s="92"/>
      <c r="D30" s="70"/>
    </row>
    <row r="31" spans="1:11">
      <c r="A31" s="18" t="str">
        <f>[1]Баланс!A89</f>
        <v>Главный бухгалтер  (на период его отсутствия – лицо, его замещающее) Раштан Мария Раштанкызы____________</v>
      </c>
      <c r="C31" s="92" t="s">
        <v>347</v>
      </c>
      <c r="D31" s="97">
        <f>форма_1!C83</f>
        <v>0</v>
      </c>
    </row>
    <row r="32" spans="1:11">
      <c r="A32" s="70"/>
      <c r="C32" s="70"/>
      <c r="D32" s="70"/>
    </row>
    <row r="33" spans="1:4">
      <c r="A33" s="70" t="s">
        <v>465</v>
      </c>
      <c r="C33" s="70"/>
      <c r="D33" s="70"/>
    </row>
    <row r="34" spans="1:4">
      <c r="A34" s="70"/>
      <c r="B34" s="70"/>
      <c r="C34" s="70"/>
      <c r="D34" s="70"/>
    </row>
    <row r="35" spans="1:4">
      <c r="A35" s="70" t="str">
        <f>[1]Баланс!A93</f>
        <v>Телефон:      345 01 25</v>
      </c>
      <c r="B35" s="49"/>
      <c r="C35" s="70"/>
      <c r="D35" s="70"/>
    </row>
    <row r="36" spans="1:4">
      <c r="A36" s="70"/>
      <c r="B36" s="70"/>
      <c r="C36" s="70"/>
      <c r="D36" s="70"/>
    </row>
    <row r="37" spans="1:4">
      <c r="A37" s="70"/>
      <c r="B37" s="70"/>
      <c r="C37" s="70"/>
      <c r="D37" s="70"/>
    </row>
    <row r="38" spans="1:4">
      <c r="A38" s="70"/>
      <c r="B38" s="70" t="s">
        <v>77</v>
      </c>
      <c r="C38" s="70"/>
      <c r="D38" s="70"/>
    </row>
    <row r="39" spans="1:4">
      <c r="A39" s="70"/>
      <c r="B39" s="70"/>
      <c r="C39" s="70"/>
      <c r="D39" s="70"/>
    </row>
    <row r="40" spans="1:4">
      <c r="A40" s="70"/>
      <c r="B40" s="70"/>
      <c r="C40" s="70"/>
      <c r="D40" s="70"/>
    </row>
  </sheetData>
  <mergeCells count="8">
    <mergeCell ref="A29:B30"/>
    <mergeCell ref="A3:D3"/>
    <mergeCell ref="A4:D4"/>
    <mergeCell ref="A5:D5"/>
    <mergeCell ref="A7:A8"/>
    <mergeCell ref="B7:B8"/>
    <mergeCell ref="C7:C8"/>
    <mergeCell ref="D7:D8"/>
  </mergeCells>
  <pageMargins left="0.7" right="0.7" top="0.75" bottom="0.75" header="0.3" footer="0.3"/>
  <pageSetup paperSize="9" orientation="portrait" verticalDpi="0" r:id="rId1"/>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Q62"/>
  <sheetViews>
    <sheetView view="pageBreakPreview" topLeftCell="A7" zoomScale="85" zoomScaleSheetLayoutView="85" workbookViewId="0">
      <pane xSplit="2" ySplit="4" topLeftCell="C44" activePane="bottomRight" state="frozen"/>
      <selection activeCell="C57" sqref="C57:F57"/>
      <selection pane="topRight" activeCell="C57" sqref="C57:F57"/>
      <selection pane="bottomLeft" activeCell="C57" sqref="C57:F57"/>
      <selection pane="bottomRight" activeCell="F47" sqref="F47"/>
    </sheetView>
  </sheetViews>
  <sheetFormatPr defaultRowHeight="12.75"/>
  <cols>
    <col min="1" max="1" width="7" style="241" customWidth="1"/>
    <col min="2" max="2" width="35.7109375" style="241" customWidth="1"/>
    <col min="3" max="3" width="13.140625" style="270" customWidth="1"/>
    <col min="4" max="5" width="12.85546875" style="270" customWidth="1"/>
    <col min="6" max="6" width="11.28515625" style="270" customWidth="1"/>
    <col min="7" max="7" width="12.42578125" style="270" customWidth="1"/>
    <col min="8" max="11" width="11.28515625" style="270" customWidth="1"/>
    <col min="12" max="12" width="10.140625" style="270" customWidth="1"/>
    <col min="13" max="13" width="9.140625" style="270"/>
    <col min="14" max="17" width="0" style="270" hidden="1" customWidth="1"/>
    <col min="18" max="16384" width="9.140625" style="241"/>
  </cols>
  <sheetData>
    <row r="1" spans="1:17">
      <c r="Q1" s="270" t="s">
        <v>222</v>
      </c>
    </row>
    <row r="2" spans="1:17" ht="12.75" customHeight="1">
      <c r="A2" s="378" t="s">
        <v>466</v>
      </c>
      <c r="B2" s="378"/>
      <c r="C2" s="378"/>
      <c r="D2" s="378"/>
      <c r="E2" s="378"/>
      <c r="F2" s="378"/>
      <c r="G2" s="378"/>
      <c r="H2" s="378"/>
      <c r="I2" s="378"/>
      <c r="J2" s="378"/>
      <c r="K2" s="378"/>
      <c r="L2" s="378"/>
      <c r="M2" s="378"/>
      <c r="N2" s="378"/>
      <c r="O2" s="378"/>
      <c r="P2" s="378"/>
      <c r="Q2" s="378"/>
    </row>
    <row r="3" spans="1:17" ht="12.75" customHeight="1">
      <c r="A3" s="375" t="str">
        <f>[2]Баланс!A10</f>
        <v>АО  Страховая Компания "Казахмыс"</v>
      </c>
      <c r="B3" s="375"/>
      <c r="C3" s="375"/>
      <c r="D3" s="375"/>
      <c r="E3" s="375"/>
      <c r="F3" s="375"/>
      <c r="G3" s="375"/>
      <c r="H3" s="375"/>
      <c r="I3" s="375"/>
      <c r="J3" s="375"/>
      <c r="K3" s="375"/>
      <c r="L3" s="375"/>
      <c r="M3" s="375"/>
      <c r="N3" s="375"/>
      <c r="O3" s="375"/>
      <c r="P3" s="375"/>
      <c r="Q3" s="375"/>
    </row>
    <row r="4" spans="1:17" ht="12.75" customHeight="1">
      <c r="A4" s="375" t="str">
        <f>форма_1!A7</f>
        <v>по состоянию на 01 июля 2017 года</v>
      </c>
      <c r="B4" s="375"/>
      <c r="C4" s="375"/>
      <c r="D4" s="375"/>
      <c r="E4" s="375"/>
      <c r="F4" s="375"/>
      <c r="G4" s="375"/>
      <c r="H4" s="375"/>
      <c r="I4" s="375"/>
      <c r="J4" s="375"/>
      <c r="K4" s="375"/>
      <c r="L4" s="375"/>
      <c r="M4" s="375"/>
      <c r="N4" s="375"/>
      <c r="O4" s="375"/>
      <c r="P4" s="375"/>
      <c r="Q4" s="375"/>
    </row>
    <row r="5" spans="1:17">
      <c r="A5" s="269"/>
      <c r="B5" s="269"/>
    </row>
    <row r="6" spans="1:17">
      <c r="Q6" s="270" t="s">
        <v>5</v>
      </c>
    </row>
    <row r="7" spans="1:17" ht="36.75" customHeight="1">
      <c r="A7" s="376" t="s">
        <v>443</v>
      </c>
      <c r="B7" s="376" t="s">
        <v>182</v>
      </c>
      <c r="C7" s="376" t="s">
        <v>467</v>
      </c>
      <c r="D7" s="376" t="s">
        <v>468</v>
      </c>
      <c r="E7" s="371" t="s">
        <v>469</v>
      </c>
      <c r="F7" s="371"/>
      <c r="G7" s="371"/>
      <c r="H7" s="376" t="s">
        <v>470</v>
      </c>
      <c r="I7" s="376" t="s">
        <v>471</v>
      </c>
      <c r="J7" s="371" t="s">
        <v>472</v>
      </c>
      <c r="K7" s="371"/>
      <c r="L7" s="371"/>
      <c r="M7" s="376" t="s">
        <v>473</v>
      </c>
      <c r="N7" s="376" t="s">
        <v>474</v>
      </c>
      <c r="O7" s="371" t="s">
        <v>475</v>
      </c>
      <c r="P7" s="371"/>
      <c r="Q7" s="371"/>
    </row>
    <row r="8" spans="1:17" ht="68.25" customHeight="1">
      <c r="A8" s="377"/>
      <c r="B8" s="377"/>
      <c r="C8" s="377"/>
      <c r="D8" s="377"/>
      <c r="E8" s="267" t="s">
        <v>210</v>
      </c>
      <c r="F8" s="268" t="s">
        <v>476</v>
      </c>
      <c r="G8" s="268" t="s">
        <v>477</v>
      </c>
      <c r="H8" s="377"/>
      <c r="I8" s="377"/>
      <c r="J8" s="267" t="s">
        <v>210</v>
      </c>
      <c r="K8" s="268" t="s">
        <v>476</v>
      </c>
      <c r="L8" s="268" t="s">
        <v>477</v>
      </c>
      <c r="M8" s="377"/>
      <c r="N8" s="377"/>
      <c r="O8" s="267" t="s">
        <v>210</v>
      </c>
      <c r="P8" s="268" t="s">
        <v>476</v>
      </c>
      <c r="Q8" s="268" t="s">
        <v>477</v>
      </c>
    </row>
    <row r="9" spans="1:17">
      <c r="A9" s="267">
        <v>1</v>
      </c>
      <c r="B9" s="267">
        <v>2</v>
      </c>
      <c r="C9" s="267">
        <v>3</v>
      </c>
      <c r="D9" s="267">
        <v>4</v>
      </c>
      <c r="E9" s="267">
        <v>5</v>
      </c>
      <c r="F9" s="267">
        <v>6</v>
      </c>
      <c r="G9" s="267">
        <v>7</v>
      </c>
      <c r="H9" s="267">
        <v>8</v>
      </c>
      <c r="I9" s="267">
        <v>9</v>
      </c>
      <c r="J9" s="267">
        <v>10</v>
      </c>
      <c r="K9" s="267">
        <v>11</v>
      </c>
      <c r="L9" s="267">
        <v>12</v>
      </c>
      <c r="M9" s="267">
        <v>13</v>
      </c>
      <c r="N9" s="267">
        <v>14</v>
      </c>
      <c r="O9" s="267">
        <v>15</v>
      </c>
      <c r="P9" s="267">
        <v>16</v>
      </c>
      <c r="Q9" s="267">
        <v>17</v>
      </c>
    </row>
    <row r="10" spans="1:17" s="185" customFormat="1">
      <c r="A10" s="278" t="s">
        <v>444</v>
      </c>
      <c r="B10" s="279" t="s">
        <v>183</v>
      </c>
      <c r="C10" s="277">
        <f t="shared" ref="C10:Q10" si="0">SUM(C11:C20)</f>
        <v>303139</v>
      </c>
      <c r="D10" s="277">
        <f>SUM(D11:D20)</f>
        <v>-126739</v>
      </c>
      <c r="E10" s="277">
        <f t="shared" si="0"/>
        <v>-429878</v>
      </c>
      <c r="F10" s="277">
        <f t="shared" si="0"/>
        <v>-429878</v>
      </c>
      <c r="G10" s="277">
        <f t="shared" si="0"/>
        <v>0</v>
      </c>
      <c r="H10" s="277">
        <f>SUM(H11:H20)</f>
        <v>-80221</v>
      </c>
      <c r="I10" s="277">
        <f t="shared" si="0"/>
        <v>-66570</v>
      </c>
      <c r="J10" s="277">
        <f t="shared" si="0"/>
        <v>13651</v>
      </c>
      <c r="K10" s="277">
        <f t="shared" si="0"/>
        <v>13651</v>
      </c>
      <c r="L10" s="277">
        <f t="shared" si="0"/>
        <v>0</v>
      </c>
      <c r="M10" s="277">
        <f t="shared" si="0"/>
        <v>0</v>
      </c>
      <c r="N10" s="277">
        <f t="shared" si="0"/>
        <v>0</v>
      </c>
      <c r="O10" s="277">
        <f t="shared" si="0"/>
        <v>0</v>
      </c>
      <c r="P10" s="277">
        <f t="shared" si="0"/>
        <v>0</v>
      </c>
      <c r="Q10" s="277">
        <f t="shared" si="0"/>
        <v>0</v>
      </c>
    </row>
    <row r="11" spans="1:17" ht="25.5">
      <c r="A11" s="210" t="s">
        <v>478</v>
      </c>
      <c r="B11" s="235" t="s">
        <v>211</v>
      </c>
      <c r="C11" s="245">
        <f t="shared" ref="C11:C50" si="1">D11-E11</f>
        <v>6035</v>
      </c>
      <c r="D11" s="307">
        <v>6035</v>
      </c>
      <c r="E11" s="245">
        <f>F11+G11</f>
        <v>0</v>
      </c>
      <c r="F11" s="307">
        <v>0</v>
      </c>
      <c r="G11" s="307">
        <v>0</v>
      </c>
      <c r="H11" s="245">
        <f>I11-J11</f>
        <v>-68828</v>
      </c>
      <c r="I11" s="307">
        <v>-68828</v>
      </c>
      <c r="J11" s="245">
        <f>K11+L11</f>
        <v>0</v>
      </c>
      <c r="K11" s="307">
        <v>0</v>
      </c>
      <c r="L11" s="307">
        <v>0</v>
      </c>
      <c r="M11" s="245">
        <f>N11-O11</f>
        <v>0</v>
      </c>
      <c r="N11" s="135"/>
      <c r="O11" s="228">
        <f>P11+Q11</f>
        <v>0</v>
      </c>
      <c r="P11" s="135"/>
      <c r="Q11" s="135"/>
    </row>
    <row r="12" spans="1:17" ht="25.5">
      <c r="A12" s="210" t="s">
        <v>479</v>
      </c>
      <c r="B12" s="235" t="s">
        <v>212</v>
      </c>
      <c r="C12" s="245">
        <f t="shared" si="1"/>
        <v>-772</v>
      </c>
      <c r="D12" s="307">
        <v>-772</v>
      </c>
      <c r="E12" s="245">
        <f t="shared" ref="E12:E50" si="2">F12+G12</f>
        <v>0</v>
      </c>
      <c r="F12" s="307">
        <v>0</v>
      </c>
      <c r="G12" s="307">
        <v>0</v>
      </c>
      <c r="H12" s="245">
        <f t="shared" ref="H12:H50" si="3">I12-J12</f>
        <v>-427</v>
      </c>
      <c r="I12" s="307">
        <v>-427</v>
      </c>
      <c r="J12" s="245">
        <f t="shared" ref="J12:J50" si="4">K12+L12</f>
        <v>0</v>
      </c>
      <c r="K12" s="307">
        <v>0</v>
      </c>
      <c r="L12" s="307">
        <v>0</v>
      </c>
      <c r="M12" s="245">
        <f t="shared" ref="M12:M50" si="5">N12-O12</f>
        <v>0</v>
      </c>
      <c r="N12" s="135"/>
      <c r="O12" s="228">
        <f t="shared" ref="O12:O50" si="6">P12+Q12</f>
        <v>0</v>
      </c>
      <c r="P12" s="135"/>
      <c r="Q12" s="135"/>
    </row>
    <row r="13" spans="1:17" ht="15">
      <c r="A13" s="210" t="s">
        <v>480</v>
      </c>
      <c r="B13" s="235" t="s">
        <v>184</v>
      </c>
      <c r="C13" s="245">
        <f t="shared" si="1"/>
        <v>0</v>
      </c>
      <c r="D13" s="307">
        <v>0</v>
      </c>
      <c r="E13" s="245">
        <f t="shared" si="2"/>
        <v>0</v>
      </c>
      <c r="F13" s="307">
        <v>0</v>
      </c>
      <c r="G13" s="307">
        <v>0</v>
      </c>
      <c r="H13" s="245">
        <f t="shared" si="3"/>
        <v>0</v>
      </c>
      <c r="I13" s="307">
        <v>0</v>
      </c>
      <c r="J13" s="245">
        <f t="shared" si="4"/>
        <v>0</v>
      </c>
      <c r="K13" s="307">
        <v>0</v>
      </c>
      <c r="L13" s="307">
        <v>0</v>
      </c>
      <c r="M13" s="245">
        <f t="shared" si="5"/>
        <v>0</v>
      </c>
      <c r="N13" s="135"/>
      <c r="O13" s="228">
        <f t="shared" si="6"/>
        <v>0</v>
      </c>
      <c r="P13" s="135"/>
      <c r="Q13" s="135"/>
    </row>
    <row r="14" spans="1:17" ht="25.5">
      <c r="A14" s="210" t="s">
        <v>481</v>
      </c>
      <c r="B14" s="235" t="s">
        <v>185</v>
      </c>
      <c r="C14" s="245">
        <f t="shared" si="1"/>
        <v>4</v>
      </c>
      <c r="D14" s="307">
        <v>4</v>
      </c>
      <c r="E14" s="245">
        <f t="shared" si="2"/>
        <v>0</v>
      </c>
      <c r="F14" s="307">
        <v>0</v>
      </c>
      <c r="G14" s="307">
        <v>0</v>
      </c>
      <c r="H14" s="245">
        <f t="shared" si="3"/>
        <v>0</v>
      </c>
      <c r="I14" s="307">
        <v>0</v>
      </c>
      <c r="J14" s="245">
        <f t="shared" si="4"/>
        <v>0</v>
      </c>
      <c r="K14" s="307">
        <v>0</v>
      </c>
      <c r="L14" s="307">
        <v>0</v>
      </c>
      <c r="M14" s="245">
        <f t="shared" si="5"/>
        <v>0</v>
      </c>
      <c r="N14" s="135"/>
      <c r="O14" s="228">
        <f t="shared" si="6"/>
        <v>0</v>
      </c>
      <c r="P14" s="135"/>
      <c r="Q14" s="135"/>
    </row>
    <row r="15" spans="1:17" ht="15">
      <c r="A15" s="210" t="s">
        <v>482</v>
      </c>
      <c r="B15" s="235" t="s">
        <v>483</v>
      </c>
      <c r="C15" s="245">
        <f>D15-E15</f>
        <v>386</v>
      </c>
      <c r="D15" s="307">
        <v>359</v>
      </c>
      <c r="E15" s="245">
        <f t="shared" si="2"/>
        <v>-27</v>
      </c>
      <c r="F15" s="307">
        <v>-27</v>
      </c>
      <c r="G15" s="307">
        <v>0</v>
      </c>
      <c r="H15" s="245">
        <f t="shared" si="3"/>
        <v>22952</v>
      </c>
      <c r="I15" s="307">
        <v>22952</v>
      </c>
      <c r="J15" s="245">
        <f t="shared" si="4"/>
        <v>0</v>
      </c>
      <c r="K15" s="307">
        <v>0</v>
      </c>
      <c r="L15" s="307">
        <v>0</v>
      </c>
      <c r="M15" s="245">
        <f t="shared" si="5"/>
        <v>0</v>
      </c>
      <c r="N15" s="135"/>
      <c r="O15" s="228">
        <f t="shared" si="6"/>
        <v>0</v>
      </c>
      <c r="P15" s="135"/>
      <c r="Q15" s="135"/>
    </row>
    <row r="16" spans="1:17" ht="25.5">
      <c r="A16" s="210" t="s">
        <v>484</v>
      </c>
      <c r="B16" s="235" t="s">
        <v>485</v>
      </c>
      <c r="C16" s="245">
        <f t="shared" si="1"/>
        <v>0</v>
      </c>
      <c r="D16" s="307">
        <v>0</v>
      </c>
      <c r="E16" s="245">
        <f t="shared" si="2"/>
        <v>0</v>
      </c>
      <c r="F16" s="307">
        <v>0</v>
      </c>
      <c r="G16" s="307">
        <v>0</v>
      </c>
      <c r="H16" s="245">
        <f t="shared" si="3"/>
        <v>0</v>
      </c>
      <c r="I16" s="307">
        <v>0</v>
      </c>
      <c r="J16" s="245">
        <f t="shared" si="4"/>
        <v>0</v>
      </c>
      <c r="K16" s="307">
        <v>0</v>
      </c>
      <c r="L16" s="307">
        <v>0</v>
      </c>
      <c r="M16" s="245">
        <f t="shared" si="5"/>
        <v>0</v>
      </c>
      <c r="N16" s="135"/>
      <c r="O16" s="228">
        <f t="shared" si="6"/>
        <v>0</v>
      </c>
      <c r="P16" s="135"/>
      <c r="Q16" s="135"/>
    </row>
    <row r="17" spans="1:17" ht="25.5">
      <c r="A17" s="210" t="s">
        <v>486</v>
      </c>
      <c r="B17" s="235" t="s">
        <v>213</v>
      </c>
      <c r="C17" s="245">
        <f t="shared" si="1"/>
        <v>0</v>
      </c>
      <c r="D17" s="307">
        <v>0</v>
      </c>
      <c r="E17" s="245">
        <f t="shared" si="2"/>
        <v>0</v>
      </c>
      <c r="F17" s="307">
        <v>0</v>
      </c>
      <c r="G17" s="307">
        <v>0</v>
      </c>
      <c r="H17" s="245">
        <f t="shared" si="3"/>
        <v>0</v>
      </c>
      <c r="I17" s="307">
        <v>0</v>
      </c>
      <c r="J17" s="245">
        <f t="shared" si="4"/>
        <v>0</v>
      </c>
      <c r="K17" s="307">
        <v>0</v>
      </c>
      <c r="L17" s="307">
        <v>0</v>
      </c>
      <c r="M17" s="245">
        <f t="shared" si="5"/>
        <v>0</v>
      </c>
      <c r="N17" s="135"/>
      <c r="O17" s="228">
        <f t="shared" si="6"/>
        <v>0</v>
      </c>
      <c r="P17" s="135"/>
      <c r="Q17" s="135"/>
    </row>
    <row r="18" spans="1:17" ht="63.75">
      <c r="A18" s="210" t="s">
        <v>487</v>
      </c>
      <c r="B18" s="235" t="s">
        <v>488</v>
      </c>
      <c r="C18" s="245">
        <f>D18-E18</f>
        <v>82</v>
      </c>
      <c r="D18" s="307">
        <v>82</v>
      </c>
      <c r="E18" s="245">
        <f t="shared" si="2"/>
        <v>0</v>
      </c>
      <c r="F18" s="307">
        <v>0</v>
      </c>
      <c r="G18" s="307">
        <v>0</v>
      </c>
      <c r="H18" s="245">
        <f t="shared" si="3"/>
        <v>716</v>
      </c>
      <c r="I18" s="307">
        <v>716</v>
      </c>
      <c r="J18" s="245">
        <f t="shared" si="4"/>
        <v>0</v>
      </c>
      <c r="K18" s="307">
        <v>0</v>
      </c>
      <c r="L18" s="307">
        <v>0</v>
      </c>
      <c r="M18" s="245">
        <f t="shared" si="5"/>
        <v>0</v>
      </c>
      <c r="N18" s="135"/>
      <c r="O18" s="228">
        <f t="shared" si="6"/>
        <v>0</v>
      </c>
      <c r="P18" s="135"/>
      <c r="Q18" s="135"/>
    </row>
    <row r="19" spans="1:17" ht="63.75">
      <c r="A19" s="210" t="s">
        <v>489</v>
      </c>
      <c r="B19" s="235" t="s">
        <v>490</v>
      </c>
      <c r="C19" s="245">
        <f t="shared" si="1"/>
        <v>297404</v>
      </c>
      <c r="D19" s="307">
        <v>-132447</v>
      </c>
      <c r="E19" s="245">
        <f t="shared" si="2"/>
        <v>-429851</v>
      </c>
      <c r="F19" s="307">
        <v>-429851</v>
      </c>
      <c r="G19" s="307">
        <v>0</v>
      </c>
      <c r="H19" s="245">
        <f t="shared" si="3"/>
        <v>-34634</v>
      </c>
      <c r="I19" s="307">
        <v>-20983</v>
      </c>
      <c r="J19" s="245">
        <f>K19+L19</f>
        <v>13651</v>
      </c>
      <c r="K19" s="307">
        <v>13651</v>
      </c>
      <c r="L19" s="307">
        <v>0</v>
      </c>
      <c r="M19" s="245">
        <f t="shared" si="5"/>
        <v>0</v>
      </c>
      <c r="N19" s="135"/>
      <c r="O19" s="228">
        <f t="shared" si="6"/>
        <v>0</v>
      </c>
      <c r="P19" s="135"/>
      <c r="Q19" s="135"/>
    </row>
    <row r="20" spans="1:17" ht="15">
      <c r="A20" s="239" t="s">
        <v>110</v>
      </c>
      <c r="B20" s="235" t="s">
        <v>189</v>
      </c>
      <c r="C20" s="245">
        <f t="shared" si="1"/>
        <v>0</v>
      </c>
      <c r="D20" s="307">
        <v>0</v>
      </c>
      <c r="E20" s="245">
        <f t="shared" si="2"/>
        <v>0</v>
      </c>
      <c r="F20" s="307">
        <v>0</v>
      </c>
      <c r="G20" s="307">
        <v>0</v>
      </c>
      <c r="H20" s="245">
        <f t="shared" si="3"/>
        <v>0</v>
      </c>
      <c r="I20" s="272">
        <v>0</v>
      </c>
      <c r="J20" s="245">
        <f t="shared" si="4"/>
        <v>0</v>
      </c>
      <c r="K20" s="272">
        <v>0</v>
      </c>
      <c r="L20" s="272">
        <v>0</v>
      </c>
      <c r="M20" s="245">
        <f t="shared" si="5"/>
        <v>0</v>
      </c>
      <c r="N20" s="135"/>
      <c r="O20" s="228">
        <f t="shared" si="6"/>
        <v>0</v>
      </c>
      <c r="P20" s="135"/>
      <c r="Q20" s="135"/>
    </row>
    <row r="21" spans="1:17" s="185" customFormat="1">
      <c r="A21" s="280" t="s">
        <v>491</v>
      </c>
      <c r="B21" s="281" t="s">
        <v>190</v>
      </c>
      <c r="C21" s="282">
        <f t="shared" ref="C21:Q21" si="7">C22+C23+C27+C28+C29+C30+C31</f>
        <v>300244</v>
      </c>
      <c r="D21" s="282">
        <f t="shared" si="7"/>
        <v>316727</v>
      </c>
      <c r="E21" s="282">
        <f t="shared" si="7"/>
        <v>16483</v>
      </c>
      <c r="F21" s="282">
        <f>F22+F23+F27+F28+F29+F30+F31</f>
        <v>9885</v>
      </c>
      <c r="G21" s="282">
        <f t="shared" si="7"/>
        <v>6598</v>
      </c>
      <c r="H21" s="282">
        <f t="shared" si="7"/>
        <v>12330</v>
      </c>
      <c r="I21" s="282">
        <f t="shared" si="7"/>
        <v>-10023</v>
      </c>
      <c r="J21" s="282">
        <f t="shared" si="7"/>
        <v>-22353</v>
      </c>
      <c r="K21" s="282">
        <f t="shared" si="7"/>
        <v>-22353</v>
      </c>
      <c r="L21" s="282">
        <f t="shared" si="7"/>
        <v>0</v>
      </c>
      <c r="M21" s="282">
        <f t="shared" si="7"/>
        <v>0</v>
      </c>
      <c r="N21" s="283">
        <f t="shared" si="7"/>
        <v>0</v>
      </c>
      <c r="O21" s="283">
        <f t="shared" si="7"/>
        <v>0</v>
      </c>
      <c r="P21" s="283">
        <f t="shared" si="7"/>
        <v>0</v>
      </c>
      <c r="Q21" s="283">
        <f t="shared" si="7"/>
        <v>0</v>
      </c>
    </row>
    <row r="22" spans="1:17" hidden="1">
      <c r="A22" s="210" t="s">
        <v>492</v>
      </c>
      <c r="B22" s="235" t="s">
        <v>215</v>
      </c>
      <c r="C22" s="136">
        <f t="shared" si="1"/>
        <v>0</v>
      </c>
      <c r="D22" s="136"/>
      <c r="E22" s="136">
        <f t="shared" si="2"/>
        <v>0</v>
      </c>
      <c r="F22" s="136"/>
      <c r="G22" s="136"/>
      <c r="H22" s="136">
        <f t="shared" si="3"/>
        <v>0</v>
      </c>
      <c r="I22" s="136"/>
      <c r="J22" s="136">
        <f t="shared" si="4"/>
        <v>0</v>
      </c>
      <c r="K22" s="136"/>
      <c r="L22" s="136"/>
      <c r="M22" s="245">
        <f t="shared" si="5"/>
        <v>0</v>
      </c>
      <c r="N22" s="246"/>
      <c r="O22" s="228">
        <f t="shared" si="6"/>
        <v>0</v>
      </c>
      <c r="P22" s="246"/>
      <c r="Q22" s="246"/>
    </row>
    <row r="23" spans="1:17" hidden="1">
      <c r="A23" s="210" t="s">
        <v>493</v>
      </c>
      <c r="B23" s="235" t="s">
        <v>494</v>
      </c>
      <c r="C23" s="245">
        <f t="shared" si="1"/>
        <v>0</v>
      </c>
      <c r="D23" s="136"/>
      <c r="E23" s="136">
        <f t="shared" ref="E23:Q23" si="8">SUM(E24:E26)</f>
        <v>0</v>
      </c>
      <c r="F23" s="136"/>
      <c r="G23" s="136"/>
      <c r="H23" s="136">
        <f t="shared" si="8"/>
        <v>0</v>
      </c>
      <c r="I23" s="136">
        <f t="shared" si="8"/>
        <v>0</v>
      </c>
      <c r="J23" s="136">
        <f t="shared" si="8"/>
        <v>0</v>
      </c>
      <c r="K23" s="136">
        <f t="shared" si="8"/>
        <v>0</v>
      </c>
      <c r="L23" s="136">
        <f t="shared" si="8"/>
        <v>0</v>
      </c>
      <c r="M23" s="136">
        <f t="shared" si="8"/>
        <v>0</v>
      </c>
      <c r="N23" s="246">
        <f t="shared" si="8"/>
        <v>0</v>
      </c>
      <c r="O23" s="246">
        <f t="shared" si="8"/>
        <v>0</v>
      </c>
      <c r="P23" s="246">
        <f t="shared" si="8"/>
        <v>0</v>
      </c>
      <c r="Q23" s="246">
        <f t="shared" si="8"/>
        <v>0</v>
      </c>
    </row>
    <row r="24" spans="1:17" hidden="1">
      <c r="A24" s="210"/>
      <c r="B24" s="235" t="s">
        <v>495</v>
      </c>
      <c r="C24" s="245">
        <f t="shared" si="1"/>
        <v>0</v>
      </c>
      <c r="D24" s="136"/>
      <c r="E24" s="245">
        <f t="shared" si="2"/>
        <v>0</v>
      </c>
      <c r="F24" s="136"/>
      <c r="G24" s="136"/>
      <c r="H24" s="245">
        <f t="shared" si="3"/>
        <v>0</v>
      </c>
      <c r="I24" s="136"/>
      <c r="J24" s="245">
        <f t="shared" si="4"/>
        <v>0</v>
      </c>
      <c r="K24" s="136"/>
      <c r="L24" s="136"/>
      <c r="M24" s="245">
        <f t="shared" si="5"/>
        <v>0</v>
      </c>
      <c r="N24" s="246"/>
      <c r="O24" s="228">
        <f t="shared" si="6"/>
        <v>0</v>
      </c>
      <c r="P24" s="246"/>
      <c r="Q24" s="246"/>
    </row>
    <row r="25" spans="1:17" hidden="1">
      <c r="A25" s="210"/>
      <c r="B25" s="235" t="s">
        <v>496</v>
      </c>
      <c r="C25" s="245">
        <f t="shared" si="1"/>
        <v>0</v>
      </c>
      <c r="D25" s="136"/>
      <c r="E25" s="245">
        <f t="shared" si="2"/>
        <v>0</v>
      </c>
      <c r="F25" s="136"/>
      <c r="G25" s="136"/>
      <c r="H25" s="245">
        <f t="shared" si="3"/>
        <v>0</v>
      </c>
      <c r="I25" s="136"/>
      <c r="J25" s="245">
        <f t="shared" si="4"/>
        <v>0</v>
      </c>
      <c r="K25" s="136"/>
      <c r="L25" s="136"/>
      <c r="M25" s="245">
        <f t="shared" si="5"/>
        <v>0</v>
      </c>
      <c r="N25" s="246"/>
      <c r="O25" s="228">
        <f t="shared" si="6"/>
        <v>0</v>
      </c>
      <c r="P25" s="246"/>
      <c r="Q25" s="246"/>
    </row>
    <row r="26" spans="1:17" hidden="1">
      <c r="A26" s="210"/>
      <c r="B26" s="235" t="s">
        <v>497</v>
      </c>
      <c r="C26" s="245">
        <f t="shared" si="1"/>
        <v>0</v>
      </c>
      <c r="D26" s="136"/>
      <c r="E26" s="245">
        <f t="shared" si="2"/>
        <v>0</v>
      </c>
      <c r="F26" s="136"/>
      <c r="G26" s="136"/>
      <c r="H26" s="245">
        <f t="shared" si="3"/>
        <v>0</v>
      </c>
      <c r="I26" s="136"/>
      <c r="J26" s="245">
        <f t="shared" si="4"/>
        <v>0</v>
      </c>
      <c r="K26" s="136"/>
      <c r="L26" s="136"/>
      <c r="M26" s="245">
        <f t="shared" si="5"/>
        <v>0</v>
      </c>
      <c r="N26" s="246"/>
      <c r="O26" s="228">
        <f t="shared" si="6"/>
        <v>0</v>
      </c>
      <c r="P26" s="246"/>
      <c r="Q26" s="246"/>
    </row>
    <row r="27" spans="1:17" ht="25.5" hidden="1">
      <c r="A27" s="210" t="s">
        <v>498</v>
      </c>
      <c r="B27" s="235" t="s">
        <v>499</v>
      </c>
      <c r="C27" s="245">
        <f t="shared" si="1"/>
        <v>0</v>
      </c>
      <c r="D27" s="136"/>
      <c r="E27" s="245">
        <f t="shared" si="2"/>
        <v>0</v>
      </c>
      <c r="F27" s="136"/>
      <c r="G27" s="136"/>
      <c r="H27" s="245">
        <f t="shared" si="3"/>
        <v>0</v>
      </c>
      <c r="I27" s="136"/>
      <c r="J27" s="245">
        <f t="shared" si="4"/>
        <v>0</v>
      </c>
      <c r="K27" s="136"/>
      <c r="L27" s="136"/>
      <c r="M27" s="245">
        <f t="shared" si="5"/>
        <v>0</v>
      </c>
      <c r="N27" s="246"/>
      <c r="O27" s="228">
        <f t="shared" si="6"/>
        <v>0</v>
      </c>
      <c r="P27" s="246"/>
      <c r="Q27" s="246"/>
    </row>
    <row r="28" spans="1:17" ht="38.25" hidden="1">
      <c r="A28" s="210" t="s">
        <v>224</v>
      </c>
      <c r="B28" s="235" t="s">
        <v>500</v>
      </c>
      <c r="C28" s="245">
        <f t="shared" si="1"/>
        <v>0</v>
      </c>
      <c r="D28" s="136"/>
      <c r="E28" s="245">
        <f t="shared" si="2"/>
        <v>0</v>
      </c>
      <c r="F28" s="136"/>
      <c r="G28" s="136"/>
      <c r="H28" s="245">
        <f t="shared" si="3"/>
        <v>0</v>
      </c>
      <c r="I28" s="136"/>
      <c r="J28" s="245">
        <f t="shared" si="4"/>
        <v>0</v>
      </c>
      <c r="K28" s="136"/>
      <c r="L28" s="136"/>
      <c r="M28" s="245">
        <f t="shared" si="5"/>
        <v>0</v>
      </c>
      <c r="N28" s="246"/>
      <c r="O28" s="228">
        <f t="shared" si="6"/>
        <v>0</v>
      </c>
      <c r="P28" s="246"/>
      <c r="Q28" s="246"/>
    </row>
    <row r="29" spans="1:17" ht="15">
      <c r="A29" s="210" t="s">
        <v>501</v>
      </c>
      <c r="B29" s="235" t="s">
        <v>782</v>
      </c>
      <c r="C29" s="245">
        <f t="shared" si="1"/>
        <v>293055</v>
      </c>
      <c r="D29" s="307">
        <v>305475</v>
      </c>
      <c r="E29" s="245">
        <f t="shared" si="2"/>
        <v>12420</v>
      </c>
      <c r="F29" s="307">
        <v>5822</v>
      </c>
      <c r="G29" s="307">
        <v>6598</v>
      </c>
      <c r="H29" s="245">
        <f>I29-J29</f>
        <v>3329</v>
      </c>
      <c r="I29" s="307">
        <v>-19024</v>
      </c>
      <c r="J29" s="245">
        <f t="shared" si="4"/>
        <v>-22353</v>
      </c>
      <c r="K29" s="307">
        <v>-22353</v>
      </c>
      <c r="L29" s="272">
        <v>0</v>
      </c>
      <c r="M29" s="245">
        <f t="shared" si="5"/>
        <v>0</v>
      </c>
      <c r="N29" s="246"/>
      <c r="O29" s="228">
        <f t="shared" si="6"/>
        <v>0</v>
      </c>
      <c r="P29" s="246"/>
      <c r="Q29" s="246"/>
    </row>
    <row r="30" spans="1:17" ht="15">
      <c r="A30" s="210" t="s">
        <v>502</v>
      </c>
      <c r="B30" s="235" t="s">
        <v>192</v>
      </c>
      <c r="C30" s="245">
        <f t="shared" si="1"/>
        <v>7189</v>
      </c>
      <c r="D30" s="307">
        <v>11252</v>
      </c>
      <c r="E30" s="245">
        <f t="shared" si="2"/>
        <v>4063</v>
      </c>
      <c r="F30" s="307">
        <v>4063</v>
      </c>
      <c r="G30" s="307">
        <v>0</v>
      </c>
      <c r="H30" s="245">
        <f t="shared" si="3"/>
        <v>9001</v>
      </c>
      <c r="I30" s="307">
        <v>9001</v>
      </c>
      <c r="J30" s="245">
        <f t="shared" si="4"/>
        <v>0</v>
      </c>
      <c r="K30" s="307">
        <v>0</v>
      </c>
      <c r="L30" s="272">
        <v>0</v>
      </c>
      <c r="M30" s="245">
        <f t="shared" si="5"/>
        <v>0</v>
      </c>
      <c r="N30" s="246"/>
      <c r="O30" s="228">
        <f t="shared" si="6"/>
        <v>0</v>
      </c>
      <c r="P30" s="246"/>
      <c r="Q30" s="246"/>
    </row>
    <row r="31" spans="1:17" ht="15">
      <c r="A31" s="210" t="s">
        <v>503</v>
      </c>
      <c r="B31" s="235" t="s">
        <v>189</v>
      </c>
      <c r="C31" s="245">
        <f t="shared" si="1"/>
        <v>0</v>
      </c>
      <c r="D31" s="307">
        <v>0</v>
      </c>
      <c r="E31" s="245">
        <f t="shared" si="2"/>
        <v>0</v>
      </c>
      <c r="F31" s="136"/>
      <c r="G31" s="136"/>
      <c r="H31" s="245">
        <f t="shared" si="3"/>
        <v>0</v>
      </c>
      <c r="I31" s="136"/>
      <c r="J31" s="245">
        <f t="shared" si="4"/>
        <v>0</v>
      </c>
      <c r="K31" s="136"/>
      <c r="L31" s="136"/>
      <c r="M31" s="245">
        <f t="shared" si="5"/>
        <v>0</v>
      </c>
      <c r="N31" s="246"/>
      <c r="O31" s="228">
        <f t="shared" si="6"/>
        <v>0</v>
      </c>
      <c r="P31" s="246"/>
      <c r="Q31" s="246"/>
    </row>
    <row r="32" spans="1:17" s="185" customFormat="1" ht="25.5">
      <c r="A32" s="280" t="s">
        <v>504</v>
      </c>
      <c r="B32" s="281" t="s">
        <v>193</v>
      </c>
      <c r="C32" s="282">
        <f t="shared" ref="C32:Q32" si="9">SUM(C33:C50)</f>
        <v>55880</v>
      </c>
      <c r="D32" s="282">
        <f t="shared" si="9"/>
        <v>-517996</v>
      </c>
      <c r="E32" s="282">
        <f t="shared" si="9"/>
        <v>-573876</v>
      </c>
      <c r="F32" s="282">
        <f t="shared" si="9"/>
        <v>289</v>
      </c>
      <c r="G32" s="282">
        <f t="shared" si="9"/>
        <v>-574165</v>
      </c>
      <c r="H32" s="282">
        <f t="shared" si="9"/>
        <v>27512</v>
      </c>
      <c r="I32" s="282">
        <f t="shared" si="9"/>
        <v>-579</v>
      </c>
      <c r="J32" s="282">
        <f t="shared" si="9"/>
        <v>-28091</v>
      </c>
      <c r="K32" s="282">
        <f t="shared" si="9"/>
        <v>-14402</v>
      </c>
      <c r="L32" s="282">
        <f t="shared" si="9"/>
        <v>-13689</v>
      </c>
      <c r="M32" s="282">
        <f t="shared" si="9"/>
        <v>0</v>
      </c>
      <c r="N32" s="283">
        <f t="shared" si="9"/>
        <v>0</v>
      </c>
      <c r="O32" s="283">
        <f t="shared" si="9"/>
        <v>0</v>
      </c>
      <c r="P32" s="283">
        <f t="shared" si="9"/>
        <v>0</v>
      </c>
      <c r="Q32" s="283">
        <f t="shared" si="9"/>
        <v>0</v>
      </c>
    </row>
    <row r="33" spans="1:17" ht="15">
      <c r="A33" s="210" t="s">
        <v>505</v>
      </c>
      <c r="B33" s="235" t="s">
        <v>194</v>
      </c>
      <c r="C33" s="245">
        <f t="shared" si="1"/>
        <v>-21955</v>
      </c>
      <c r="D33" s="307">
        <v>-15543</v>
      </c>
      <c r="E33" s="245">
        <f t="shared" si="2"/>
        <v>6412</v>
      </c>
      <c r="F33" s="307">
        <v>117</v>
      </c>
      <c r="G33" s="307">
        <v>6295</v>
      </c>
      <c r="H33" s="245">
        <f t="shared" si="3"/>
        <v>4982</v>
      </c>
      <c r="I33" s="307">
        <v>4877</v>
      </c>
      <c r="J33" s="245">
        <f t="shared" si="4"/>
        <v>-105</v>
      </c>
      <c r="K33" s="307">
        <v>-105</v>
      </c>
      <c r="L33" s="307">
        <v>0</v>
      </c>
      <c r="M33" s="245">
        <f t="shared" si="5"/>
        <v>0</v>
      </c>
      <c r="N33" s="246"/>
      <c r="O33" s="228">
        <f t="shared" si="6"/>
        <v>0</v>
      </c>
      <c r="P33" s="246"/>
      <c r="Q33" s="246"/>
    </row>
    <row r="34" spans="1:17" ht="25.5">
      <c r="A34" s="210" t="s">
        <v>506</v>
      </c>
      <c r="B34" s="235" t="s">
        <v>195</v>
      </c>
      <c r="C34" s="245">
        <f t="shared" si="1"/>
        <v>148</v>
      </c>
      <c r="D34" s="307">
        <v>-12</v>
      </c>
      <c r="E34" s="245">
        <f t="shared" si="2"/>
        <v>-160</v>
      </c>
      <c r="F34" s="307">
        <v>-11</v>
      </c>
      <c r="G34" s="307">
        <v>-149</v>
      </c>
      <c r="H34" s="245">
        <f t="shared" si="3"/>
        <v>7676</v>
      </c>
      <c r="I34" s="307">
        <v>7676</v>
      </c>
      <c r="J34" s="245">
        <f t="shared" si="4"/>
        <v>0</v>
      </c>
      <c r="K34" s="307">
        <v>0</v>
      </c>
      <c r="L34" s="307">
        <v>0</v>
      </c>
      <c r="M34" s="245">
        <f t="shared" si="5"/>
        <v>0</v>
      </c>
      <c r="N34" s="246"/>
      <c r="O34" s="228">
        <f t="shared" si="6"/>
        <v>0</v>
      </c>
      <c r="P34" s="246"/>
      <c r="Q34" s="246"/>
    </row>
    <row r="35" spans="1:17" ht="15">
      <c r="A35" s="210" t="s">
        <v>507</v>
      </c>
      <c r="B35" s="235" t="s">
        <v>196</v>
      </c>
      <c r="C35" s="245">
        <f t="shared" si="1"/>
        <v>-429</v>
      </c>
      <c r="D35" s="307">
        <v>23140</v>
      </c>
      <c r="E35" s="245">
        <f t="shared" si="2"/>
        <v>23569</v>
      </c>
      <c r="F35" s="307">
        <v>74</v>
      </c>
      <c r="G35" s="307">
        <v>23495</v>
      </c>
      <c r="H35" s="245">
        <f t="shared" si="3"/>
        <v>0</v>
      </c>
      <c r="I35" s="307">
        <v>0</v>
      </c>
      <c r="J35" s="245">
        <f t="shared" si="4"/>
        <v>0</v>
      </c>
      <c r="K35" s="307">
        <v>0</v>
      </c>
      <c r="L35" s="307">
        <v>0</v>
      </c>
      <c r="M35" s="245">
        <f t="shared" si="5"/>
        <v>0</v>
      </c>
      <c r="N35" s="246"/>
      <c r="O35" s="228">
        <f t="shared" si="6"/>
        <v>0</v>
      </c>
      <c r="P35" s="246"/>
      <c r="Q35" s="246"/>
    </row>
    <row r="36" spans="1:17" ht="15">
      <c r="A36" s="210" t="s">
        <v>508</v>
      </c>
      <c r="B36" s="235" t="s">
        <v>197</v>
      </c>
      <c r="C36" s="245">
        <f t="shared" si="1"/>
        <v>-316</v>
      </c>
      <c r="D36" s="307">
        <v>-884</v>
      </c>
      <c r="E36" s="245">
        <f t="shared" si="2"/>
        <v>-568</v>
      </c>
      <c r="F36" s="307">
        <v>0</v>
      </c>
      <c r="G36" s="307">
        <v>-568</v>
      </c>
      <c r="H36" s="245">
        <f t="shared" si="3"/>
        <v>10028</v>
      </c>
      <c r="I36" s="307">
        <v>10028</v>
      </c>
      <c r="J36" s="245">
        <f t="shared" si="4"/>
        <v>0</v>
      </c>
      <c r="K36" s="307">
        <v>0</v>
      </c>
      <c r="L36" s="307">
        <v>0</v>
      </c>
      <c r="M36" s="245">
        <f t="shared" si="5"/>
        <v>0</v>
      </c>
      <c r="N36" s="176"/>
      <c r="O36" s="228">
        <f t="shared" si="6"/>
        <v>0</v>
      </c>
      <c r="P36" s="176"/>
      <c r="Q36" s="176"/>
    </row>
    <row r="37" spans="1:17" ht="15">
      <c r="A37" s="210" t="s">
        <v>509</v>
      </c>
      <c r="B37" s="235" t="s">
        <v>198</v>
      </c>
      <c r="C37" s="245">
        <f t="shared" si="1"/>
        <v>-1038</v>
      </c>
      <c r="D37" s="307">
        <v>-614</v>
      </c>
      <c r="E37" s="245">
        <f t="shared" si="2"/>
        <v>424</v>
      </c>
      <c r="F37" s="307">
        <v>0</v>
      </c>
      <c r="G37" s="307">
        <v>424</v>
      </c>
      <c r="H37" s="245">
        <f t="shared" si="3"/>
        <v>755</v>
      </c>
      <c r="I37" s="307">
        <v>67</v>
      </c>
      <c r="J37" s="245">
        <f t="shared" si="4"/>
        <v>-688</v>
      </c>
      <c r="K37" s="307">
        <v>0</v>
      </c>
      <c r="L37" s="307">
        <v>-688</v>
      </c>
      <c r="M37" s="245">
        <f t="shared" si="5"/>
        <v>0</v>
      </c>
      <c r="N37" s="176"/>
      <c r="O37" s="228">
        <f t="shared" si="6"/>
        <v>0</v>
      </c>
      <c r="P37" s="176"/>
      <c r="Q37" s="176"/>
    </row>
    <row r="38" spans="1:17" ht="25.5">
      <c r="A38" s="210" t="s">
        <v>510</v>
      </c>
      <c r="B38" s="235" t="s">
        <v>511</v>
      </c>
      <c r="C38" s="245">
        <f t="shared" si="1"/>
        <v>73726</v>
      </c>
      <c r="D38" s="307">
        <v>-407508</v>
      </c>
      <c r="E38" s="245">
        <f t="shared" si="2"/>
        <v>-481234</v>
      </c>
      <c r="F38" s="307">
        <v>-336</v>
      </c>
      <c r="G38" s="307">
        <v>-480898</v>
      </c>
      <c r="H38" s="245">
        <f t="shared" si="3"/>
        <v>-82</v>
      </c>
      <c r="I38" s="307">
        <v>-27380</v>
      </c>
      <c r="J38" s="245">
        <f>K38+L38</f>
        <v>-27298</v>
      </c>
      <c r="K38" s="307">
        <v>-14297</v>
      </c>
      <c r="L38" s="307">
        <v>-13001</v>
      </c>
      <c r="M38" s="245">
        <f t="shared" si="5"/>
        <v>0</v>
      </c>
      <c r="N38" s="176"/>
      <c r="O38" s="228">
        <f t="shared" si="6"/>
        <v>0</v>
      </c>
      <c r="P38" s="176"/>
      <c r="Q38" s="176"/>
    </row>
    <row r="39" spans="1:17" ht="38.25">
      <c r="A39" s="210" t="s">
        <v>512</v>
      </c>
      <c r="B39" s="235" t="s">
        <v>199</v>
      </c>
      <c r="C39" s="245">
        <f t="shared" si="1"/>
        <v>-2</v>
      </c>
      <c r="D39" s="307">
        <v>-9</v>
      </c>
      <c r="E39" s="245">
        <f t="shared" si="2"/>
        <v>-7</v>
      </c>
      <c r="F39" s="307">
        <v>-7</v>
      </c>
      <c r="G39" s="307">
        <v>0</v>
      </c>
      <c r="H39" s="245">
        <f t="shared" si="3"/>
        <v>1225</v>
      </c>
      <c r="I39" s="307">
        <v>1225</v>
      </c>
      <c r="J39" s="245">
        <f t="shared" si="4"/>
        <v>0</v>
      </c>
      <c r="K39" s="307">
        <v>0</v>
      </c>
      <c r="L39" s="307">
        <v>0</v>
      </c>
      <c r="M39" s="245">
        <f t="shared" si="5"/>
        <v>0</v>
      </c>
      <c r="N39" s="176"/>
      <c r="O39" s="228">
        <f t="shared" si="6"/>
        <v>0</v>
      </c>
      <c r="P39" s="176"/>
      <c r="Q39" s="176"/>
    </row>
    <row r="40" spans="1:17" ht="38.25">
      <c r="A40" s="210" t="s">
        <v>513</v>
      </c>
      <c r="B40" s="235" t="s">
        <v>200</v>
      </c>
      <c r="C40" s="245">
        <f>D40-E40</f>
        <v>907</v>
      </c>
      <c r="D40" s="307">
        <v>-23505</v>
      </c>
      <c r="E40" s="245">
        <f t="shared" si="2"/>
        <v>-24412</v>
      </c>
      <c r="F40" s="307">
        <v>23</v>
      </c>
      <c r="G40" s="307">
        <v>-24435</v>
      </c>
      <c r="H40" s="245">
        <f t="shared" si="3"/>
        <v>0</v>
      </c>
      <c r="I40" s="307">
        <v>0</v>
      </c>
      <c r="J40" s="245">
        <f t="shared" si="4"/>
        <v>0</v>
      </c>
      <c r="K40" s="307">
        <v>0</v>
      </c>
      <c r="L40" s="307">
        <v>0</v>
      </c>
      <c r="M40" s="245">
        <f t="shared" si="5"/>
        <v>0</v>
      </c>
      <c r="N40" s="176"/>
      <c r="O40" s="228">
        <f t="shared" si="6"/>
        <v>0</v>
      </c>
      <c r="P40" s="176"/>
      <c r="Q40" s="176"/>
    </row>
    <row r="41" spans="1:17" ht="38.25">
      <c r="A41" s="210" t="s">
        <v>514</v>
      </c>
      <c r="B41" s="235" t="s">
        <v>201</v>
      </c>
      <c r="C41" s="245">
        <f t="shared" si="1"/>
        <v>858</v>
      </c>
      <c r="D41" s="307">
        <v>11773</v>
      </c>
      <c r="E41" s="245">
        <f t="shared" si="2"/>
        <v>10915</v>
      </c>
      <c r="F41" s="307">
        <v>0</v>
      </c>
      <c r="G41" s="307">
        <v>10915</v>
      </c>
      <c r="H41" s="245">
        <f t="shared" si="3"/>
        <v>0</v>
      </c>
      <c r="I41" s="307">
        <v>0</v>
      </c>
      <c r="J41" s="245">
        <f t="shared" si="4"/>
        <v>0</v>
      </c>
      <c r="K41" s="307">
        <v>0</v>
      </c>
      <c r="L41" s="307">
        <v>0</v>
      </c>
      <c r="M41" s="245">
        <f t="shared" si="5"/>
        <v>0</v>
      </c>
      <c r="N41" s="176"/>
      <c r="O41" s="228">
        <f t="shared" si="6"/>
        <v>0</v>
      </c>
      <c r="P41" s="176"/>
      <c r="Q41" s="176"/>
    </row>
    <row r="42" spans="1:17" ht="38.25">
      <c r="A42" s="210" t="s">
        <v>219</v>
      </c>
      <c r="B42" s="235" t="s">
        <v>515</v>
      </c>
      <c r="C42" s="245">
        <f t="shared" si="1"/>
        <v>-127</v>
      </c>
      <c r="D42" s="307">
        <v>44783</v>
      </c>
      <c r="E42" s="245">
        <f t="shared" si="2"/>
        <v>44910</v>
      </c>
      <c r="F42" s="307">
        <v>68</v>
      </c>
      <c r="G42" s="307">
        <v>44842</v>
      </c>
      <c r="H42" s="245">
        <f t="shared" si="3"/>
        <v>2928</v>
      </c>
      <c r="I42" s="307">
        <v>2928</v>
      </c>
      <c r="J42" s="245">
        <f t="shared" si="4"/>
        <v>0</v>
      </c>
      <c r="K42" s="272">
        <v>0</v>
      </c>
      <c r="L42" s="272">
        <v>0</v>
      </c>
      <c r="M42" s="245">
        <f t="shared" si="5"/>
        <v>0</v>
      </c>
      <c r="N42" s="176"/>
      <c r="O42" s="228">
        <f t="shared" si="6"/>
        <v>0</v>
      </c>
      <c r="P42" s="176"/>
      <c r="Q42" s="176"/>
    </row>
    <row r="43" spans="1:17" ht="15">
      <c r="A43" s="210" t="s">
        <v>516</v>
      </c>
      <c r="B43" s="235" t="s">
        <v>202</v>
      </c>
      <c r="C43" s="245">
        <f t="shared" si="1"/>
        <v>-109</v>
      </c>
      <c r="D43" s="307">
        <v>-109</v>
      </c>
      <c r="E43" s="245">
        <f t="shared" si="2"/>
        <v>0</v>
      </c>
      <c r="F43" s="272"/>
      <c r="G43" s="272"/>
      <c r="H43" s="245">
        <f t="shared" si="3"/>
        <v>0</v>
      </c>
      <c r="I43" s="65"/>
      <c r="J43" s="245">
        <f t="shared" si="4"/>
        <v>0</v>
      </c>
      <c r="K43" s="65">
        <v>0</v>
      </c>
      <c r="L43" s="65">
        <v>0</v>
      </c>
      <c r="M43" s="245">
        <f t="shared" si="5"/>
        <v>0</v>
      </c>
      <c r="N43" s="176"/>
      <c r="O43" s="228">
        <f t="shared" si="6"/>
        <v>0</v>
      </c>
      <c r="P43" s="176"/>
      <c r="Q43" s="176"/>
    </row>
    <row r="44" spans="1:17" ht="15">
      <c r="A44" s="210" t="s">
        <v>517</v>
      </c>
      <c r="B44" s="235" t="s">
        <v>203</v>
      </c>
      <c r="C44" s="245">
        <f t="shared" si="1"/>
        <v>0</v>
      </c>
      <c r="D44" s="307">
        <v>0</v>
      </c>
      <c r="E44" s="245">
        <f t="shared" si="2"/>
        <v>0</v>
      </c>
      <c r="F44" s="272"/>
      <c r="G44" s="272"/>
      <c r="H44" s="245">
        <f t="shared" si="3"/>
        <v>0</v>
      </c>
      <c r="I44" s="65"/>
      <c r="J44" s="245">
        <f t="shared" si="4"/>
        <v>0</v>
      </c>
      <c r="K44" s="65">
        <v>0</v>
      </c>
      <c r="L44" s="65">
        <v>0</v>
      </c>
      <c r="M44" s="245">
        <f t="shared" si="5"/>
        <v>0</v>
      </c>
      <c r="N44" s="176"/>
      <c r="O44" s="228">
        <f t="shared" si="6"/>
        <v>0</v>
      </c>
      <c r="P44" s="176"/>
      <c r="Q44" s="176"/>
    </row>
    <row r="45" spans="1:17" ht="15">
      <c r="A45" s="210" t="s">
        <v>518</v>
      </c>
      <c r="B45" s="235" t="s">
        <v>204</v>
      </c>
      <c r="C45" s="245">
        <f t="shared" si="1"/>
        <v>0</v>
      </c>
      <c r="D45" s="307">
        <v>0</v>
      </c>
      <c r="E45" s="245">
        <f t="shared" si="2"/>
        <v>0</v>
      </c>
      <c r="F45" s="272"/>
      <c r="G45" s="272"/>
      <c r="H45" s="245">
        <f>I45-J45</f>
        <v>0</v>
      </c>
      <c r="I45" s="65"/>
      <c r="J45" s="245">
        <f t="shared" si="4"/>
        <v>0</v>
      </c>
      <c r="K45" s="65">
        <v>0</v>
      </c>
      <c r="L45" s="65">
        <v>0</v>
      </c>
      <c r="M45" s="245">
        <f t="shared" si="5"/>
        <v>0</v>
      </c>
      <c r="N45" s="176"/>
      <c r="O45" s="228">
        <f t="shared" si="6"/>
        <v>0</v>
      </c>
      <c r="P45" s="176"/>
      <c r="Q45" s="176"/>
    </row>
    <row r="46" spans="1:17" ht="25.5">
      <c r="A46" s="210" t="s">
        <v>519</v>
      </c>
      <c r="B46" s="235" t="s">
        <v>205</v>
      </c>
      <c r="C46" s="245">
        <f t="shared" si="1"/>
        <v>1590</v>
      </c>
      <c r="D46" s="307">
        <v>-240214</v>
      </c>
      <c r="E46" s="245">
        <f t="shared" si="2"/>
        <v>-241804</v>
      </c>
      <c r="F46" s="307">
        <v>45</v>
      </c>
      <c r="G46" s="307">
        <v>-241849</v>
      </c>
      <c r="H46" s="245">
        <f t="shared" si="3"/>
        <v>0</v>
      </c>
      <c r="I46" s="65"/>
      <c r="J46" s="245">
        <f t="shared" si="4"/>
        <v>0</v>
      </c>
      <c r="K46" s="65">
        <v>0</v>
      </c>
      <c r="L46" s="65">
        <v>0</v>
      </c>
      <c r="M46" s="245">
        <f t="shared" si="5"/>
        <v>0</v>
      </c>
      <c r="N46" s="176"/>
      <c r="O46" s="228">
        <f t="shared" si="6"/>
        <v>0</v>
      </c>
      <c r="P46" s="176"/>
      <c r="Q46" s="176"/>
    </row>
    <row r="47" spans="1:17" ht="15">
      <c r="A47" s="210" t="s">
        <v>520</v>
      </c>
      <c r="B47" s="235" t="s">
        <v>207</v>
      </c>
      <c r="C47" s="245">
        <f t="shared" si="1"/>
        <v>584</v>
      </c>
      <c r="D47" s="307">
        <v>85045</v>
      </c>
      <c r="E47" s="245">
        <f t="shared" si="2"/>
        <v>84461</v>
      </c>
      <c r="F47" s="307"/>
      <c r="G47" s="307">
        <v>84461</v>
      </c>
      <c r="H47" s="245">
        <f t="shared" si="3"/>
        <v>0</v>
      </c>
      <c r="I47" s="65"/>
      <c r="J47" s="245">
        <f t="shared" si="4"/>
        <v>0</v>
      </c>
      <c r="K47" s="65">
        <v>0</v>
      </c>
      <c r="L47" s="65">
        <v>0</v>
      </c>
      <c r="M47" s="245">
        <f t="shared" si="5"/>
        <v>0</v>
      </c>
      <c r="N47" s="176"/>
      <c r="O47" s="228">
        <f t="shared" si="6"/>
        <v>0</v>
      </c>
      <c r="P47" s="176"/>
      <c r="Q47" s="176"/>
    </row>
    <row r="48" spans="1:17" ht="15">
      <c r="A48" s="210" t="s">
        <v>521</v>
      </c>
      <c r="B48" s="235" t="s">
        <v>206</v>
      </c>
      <c r="C48" s="245">
        <f t="shared" si="1"/>
        <v>-18</v>
      </c>
      <c r="D48" s="307">
        <v>-16</v>
      </c>
      <c r="E48" s="245">
        <f t="shared" si="2"/>
        <v>2</v>
      </c>
      <c r="F48" s="307">
        <v>2</v>
      </c>
      <c r="G48" s="272"/>
      <c r="H48" s="245">
        <f t="shared" si="3"/>
        <v>0</v>
      </c>
      <c r="I48" s="65">
        <v>0</v>
      </c>
      <c r="J48" s="245">
        <f t="shared" si="4"/>
        <v>0</v>
      </c>
      <c r="K48" s="65">
        <v>0</v>
      </c>
      <c r="L48" s="65">
        <v>0</v>
      </c>
      <c r="M48" s="245">
        <f t="shared" si="5"/>
        <v>0</v>
      </c>
      <c r="N48" s="176"/>
      <c r="O48" s="228">
        <f t="shared" si="6"/>
        <v>0</v>
      </c>
      <c r="P48" s="176"/>
      <c r="Q48" s="176"/>
    </row>
    <row r="49" spans="1:17" ht="25.5">
      <c r="A49" s="210" t="s">
        <v>522</v>
      </c>
      <c r="B49" s="235" t="s">
        <v>523</v>
      </c>
      <c r="C49" s="245">
        <f t="shared" si="1"/>
        <v>2061</v>
      </c>
      <c r="D49" s="307">
        <v>5677</v>
      </c>
      <c r="E49" s="245">
        <f t="shared" si="2"/>
        <v>3616</v>
      </c>
      <c r="F49" s="307">
        <v>314</v>
      </c>
      <c r="G49" s="307">
        <v>3302</v>
      </c>
      <c r="H49" s="245">
        <f t="shared" si="3"/>
        <v>0</v>
      </c>
      <c r="I49" s="65">
        <v>0</v>
      </c>
      <c r="J49" s="245">
        <f t="shared" si="4"/>
        <v>0</v>
      </c>
      <c r="K49" s="138"/>
      <c r="L49" s="138"/>
      <c r="M49" s="245">
        <f t="shared" si="5"/>
        <v>0</v>
      </c>
      <c r="N49" s="176"/>
      <c r="O49" s="228">
        <f t="shared" si="6"/>
        <v>0</v>
      </c>
      <c r="P49" s="176"/>
      <c r="Q49" s="176"/>
    </row>
    <row r="50" spans="1:17">
      <c r="A50" s="210" t="s">
        <v>524</v>
      </c>
      <c r="B50" s="235" t="s">
        <v>189</v>
      </c>
      <c r="C50" s="245">
        <f t="shared" si="1"/>
        <v>0</v>
      </c>
      <c r="D50" s="65">
        <v>0</v>
      </c>
      <c r="E50" s="245">
        <f t="shared" si="2"/>
        <v>0</v>
      </c>
      <c r="F50" s="138">
        <v>0</v>
      </c>
      <c r="G50" s="138">
        <v>0</v>
      </c>
      <c r="H50" s="245">
        <f t="shared" si="3"/>
        <v>0</v>
      </c>
      <c r="I50" s="65">
        <v>0</v>
      </c>
      <c r="J50" s="245">
        <f t="shared" si="4"/>
        <v>0</v>
      </c>
      <c r="K50" s="138"/>
      <c r="L50" s="138"/>
      <c r="M50" s="245">
        <f t="shared" si="5"/>
        <v>0</v>
      </c>
      <c r="N50" s="176"/>
      <c r="O50" s="228">
        <f t="shared" si="6"/>
        <v>0</v>
      </c>
      <c r="P50" s="176"/>
      <c r="Q50" s="176"/>
    </row>
    <row r="51" spans="1:17">
      <c r="A51" s="210" t="s">
        <v>525</v>
      </c>
      <c r="B51" s="231" t="s">
        <v>87</v>
      </c>
      <c r="C51" s="232">
        <f>C32+C21+C10</f>
        <v>659263</v>
      </c>
      <c r="D51" s="232">
        <f>D10+D21+D32</f>
        <v>-328008</v>
      </c>
      <c r="E51" s="232">
        <f t="shared" ref="E51:L51" si="10">E10+E21+E32</f>
        <v>-987271</v>
      </c>
      <c r="F51" s="232">
        <f t="shared" si="10"/>
        <v>-419704</v>
      </c>
      <c r="G51" s="232">
        <f t="shared" si="10"/>
        <v>-567567</v>
      </c>
      <c r="H51" s="232">
        <f t="shared" si="10"/>
        <v>-40379</v>
      </c>
      <c r="I51" s="232">
        <f t="shared" si="10"/>
        <v>-77172</v>
      </c>
      <c r="J51" s="232">
        <f t="shared" si="10"/>
        <v>-36793</v>
      </c>
      <c r="K51" s="232">
        <f t="shared" si="10"/>
        <v>-23104</v>
      </c>
      <c r="L51" s="232">
        <f t="shared" si="10"/>
        <v>-13689</v>
      </c>
      <c r="M51" s="232">
        <f>M10+M21+M32</f>
        <v>0</v>
      </c>
      <c r="N51" s="176">
        <f>N10+N21+N32</f>
        <v>0</v>
      </c>
      <c r="O51" s="176">
        <f>O10+O21+O32</f>
        <v>0</v>
      </c>
      <c r="P51" s="176">
        <f>P10+P21+P32</f>
        <v>0</v>
      </c>
      <c r="Q51" s="176">
        <f>Q10+Q21+Q32</f>
        <v>0</v>
      </c>
    </row>
    <row r="52" spans="1:17">
      <c r="C52" s="137"/>
      <c r="D52" s="137"/>
      <c r="E52" s="137"/>
      <c r="F52" s="137"/>
      <c r="G52" s="137"/>
      <c r="H52" s="137"/>
      <c r="I52" s="137"/>
      <c r="J52" s="137"/>
      <c r="K52" s="137"/>
      <c r="L52" s="137"/>
      <c r="M52" s="137"/>
    </row>
    <row r="54" spans="1:17">
      <c r="B54" s="241" t="str">
        <f>форма_1!A81</f>
        <v>Первый руководитель (на период его отсутствия – лицо, его замещающее)                                                               Касымова Амина Социаловна</v>
      </c>
    </row>
    <row r="56" spans="1:17">
      <c r="B56" s="241" t="str">
        <f>[2]Баланс!A89</f>
        <v>Главный бухгалтер  (на период его отсутствия – лицо, его замещающее) Раштан Мария Раштанқызы____________</v>
      </c>
    </row>
    <row r="58" spans="1:17">
      <c r="B58" s="241" t="s">
        <v>786</v>
      </c>
    </row>
    <row r="60" spans="1:17">
      <c r="B60" s="241" t="str">
        <f>[2]Баланс!A93</f>
        <v>Телефон:      345 01 25</v>
      </c>
    </row>
    <row r="62" spans="1:17">
      <c r="B62" s="241" t="str">
        <f>[2]Баланс!A95</f>
        <v>Место для печати</v>
      </c>
    </row>
  </sheetData>
  <mergeCells count="14">
    <mergeCell ref="A2:Q2"/>
    <mergeCell ref="A3:Q3"/>
    <mergeCell ref="A4:Q4"/>
    <mergeCell ref="A7:A8"/>
    <mergeCell ref="B7:B8"/>
    <mergeCell ref="C7:C8"/>
    <mergeCell ref="D7:D8"/>
    <mergeCell ref="E7:G7"/>
    <mergeCell ref="H7:H8"/>
    <mergeCell ref="I7:I8"/>
    <mergeCell ref="J7:L7"/>
    <mergeCell ref="M7:M8"/>
    <mergeCell ref="N7:N8"/>
    <mergeCell ref="O7:Q7"/>
  </mergeCells>
  <pageMargins left="0.11811023622047245" right="0.11811023622047245" top="0.15748031496062992" bottom="0.15748031496062992" header="0.31496062992125984" footer="0.31496062992125984"/>
  <pageSetup paperSize="9" scale="51" orientation="landscape" r:id="rId1"/>
  <legacyDrawing r:id="rId2"/>
</worksheet>
</file>

<file path=xl/worksheets/sheet9.xml><?xml version="1.0" encoding="utf-8"?>
<worksheet xmlns="http://schemas.openxmlformats.org/spreadsheetml/2006/main" xmlns:r="http://schemas.openxmlformats.org/officeDocument/2006/relationships">
  <dimension ref="A1:T120"/>
  <sheetViews>
    <sheetView view="pageBreakPreview" zoomScaleSheetLayoutView="100" workbookViewId="0">
      <pane xSplit="2" ySplit="12" topLeftCell="C13" activePane="bottomRight" state="frozen"/>
      <selection pane="topRight" activeCell="C1" sqref="C1"/>
      <selection pane="bottomLeft" activeCell="A13" sqref="A13"/>
      <selection pane="bottomRight" activeCell="C13" sqref="C13"/>
    </sheetView>
  </sheetViews>
  <sheetFormatPr defaultRowHeight="12.75"/>
  <cols>
    <col min="2" max="2" width="29" customWidth="1"/>
    <col min="3" max="3" width="24.28515625" customWidth="1"/>
    <col min="4" max="4" width="20.85546875" customWidth="1"/>
    <col min="5" max="8" width="15.140625" customWidth="1"/>
    <col min="9" max="9" width="24.140625" customWidth="1"/>
    <col min="10" max="10" width="23.140625" customWidth="1"/>
  </cols>
  <sheetData>
    <row r="1" spans="1:20">
      <c r="A1" s="14" t="s">
        <v>526</v>
      </c>
    </row>
    <row r="2" spans="1:20">
      <c r="F2" s="13" t="s">
        <v>236</v>
      </c>
    </row>
    <row r="3" spans="1:20">
      <c r="F3" s="13" t="s">
        <v>178</v>
      </c>
    </row>
    <row r="4" spans="1:20">
      <c r="F4" s="13" t="s">
        <v>179</v>
      </c>
    </row>
    <row r="5" spans="1:20">
      <c r="F5" s="1" t="s">
        <v>2</v>
      </c>
    </row>
    <row r="6" spans="1:20">
      <c r="F6" s="13" t="s">
        <v>3</v>
      </c>
    </row>
    <row r="7" spans="1:20">
      <c r="C7" s="11" t="s">
        <v>237</v>
      </c>
      <c r="T7" s="13"/>
    </row>
    <row r="8" spans="1:20">
      <c r="A8" s="12"/>
      <c r="C8" s="16" t="e">
        <f>#REF!</f>
        <v>#REF!</v>
      </c>
      <c r="H8" s="2"/>
      <c r="J8" s="2"/>
      <c r="K8" s="2"/>
      <c r="T8" s="13"/>
    </row>
    <row r="9" spans="1:20">
      <c r="A9" s="12"/>
      <c r="C9" s="16" t="str">
        <f>форма_1!A7</f>
        <v>по состоянию на 01 июля 2017 года</v>
      </c>
      <c r="H9" s="2"/>
      <c r="J9" s="2"/>
      <c r="K9" s="2"/>
      <c r="T9" s="13"/>
    </row>
    <row r="10" spans="1:20">
      <c r="A10" s="12"/>
      <c r="T10" s="13"/>
    </row>
    <row r="11" spans="1:20" ht="63.75">
      <c r="A11" s="130" t="s">
        <v>545</v>
      </c>
      <c r="B11" s="130" t="s">
        <v>355</v>
      </c>
      <c r="C11" s="127" t="s">
        <v>850</v>
      </c>
      <c r="D11" s="127" t="s">
        <v>220</v>
      </c>
      <c r="E11" s="127" t="s">
        <v>251</v>
      </c>
      <c r="F11" s="127" t="s">
        <v>851</v>
      </c>
      <c r="T11" s="13"/>
    </row>
    <row r="12" spans="1:20">
      <c r="A12" s="131">
        <v>1</v>
      </c>
      <c r="B12" s="131">
        <v>2</v>
      </c>
      <c r="C12" s="131">
        <v>3</v>
      </c>
      <c r="D12" s="131">
        <v>4</v>
      </c>
      <c r="E12" s="131">
        <v>5</v>
      </c>
      <c r="F12" s="131">
        <v>6</v>
      </c>
    </row>
    <row r="13" spans="1:20" s="14" customFormat="1" ht="38.25">
      <c r="A13" s="132">
        <v>1</v>
      </c>
      <c r="B13" s="132" t="s">
        <v>239</v>
      </c>
      <c r="C13" s="133">
        <v>37614335</v>
      </c>
      <c r="D13" s="133">
        <v>8779</v>
      </c>
      <c r="E13" s="133">
        <v>45622.000000000007</v>
      </c>
      <c r="F13" s="133">
        <v>0</v>
      </c>
    </row>
    <row r="14" spans="1:20" s="14" customFormat="1">
      <c r="A14" s="132">
        <v>1.1000000000000001</v>
      </c>
      <c r="B14" s="132" t="s">
        <v>825</v>
      </c>
      <c r="C14" s="133">
        <v>174284</v>
      </c>
      <c r="D14" s="133">
        <v>0</v>
      </c>
      <c r="E14" s="133">
        <v>0</v>
      </c>
      <c r="F14" s="133">
        <v>0</v>
      </c>
    </row>
    <row r="15" spans="1:20" s="14" customFormat="1">
      <c r="A15" s="132">
        <v>1.2</v>
      </c>
      <c r="B15" s="132" t="s">
        <v>752</v>
      </c>
      <c r="C15" s="133">
        <v>23008</v>
      </c>
      <c r="D15" s="133">
        <v>0</v>
      </c>
      <c r="E15" s="133">
        <v>0</v>
      </c>
      <c r="F15" s="133">
        <v>0</v>
      </c>
    </row>
    <row r="16" spans="1:20" s="14" customFormat="1">
      <c r="A16" s="132">
        <v>1.3</v>
      </c>
      <c r="B16" s="132" t="s">
        <v>538</v>
      </c>
      <c r="C16" s="133">
        <v>268526</v>
      </c>
      <c r="D16" s="133">
        <v>0</v>
      </c>
      <c r="E16" s="133">
        <v>0</v>
      </c>
      <c r="F16" s="133">
        <v>0</v>
      </c>
    </row>
    <row r="17" spans="1:6" s="14" customFormat="1">
      <c r="A17" s="132">
        <v>1.4</v>
      </c>
      <c r="B17" s="132" t="s">
        <v>839</v>
      </c>
      <c r="C17" s="133">
        <v>55856</v>
      </c>
      <c r="D17" s="133">
        <v>0</v>
      </c>
      <c r="E17" s="133">
        <v>0</v>
      </c>
      <c r="F17" s="133">
        <v>0</v>
      </c>
    </row>
    <row r="18" spans="1:6" s="14" customFormat="1">
      <c r="A18" s="132">
        <v>1.5</v>
      </c>
      <c r="B18" s="132" t="s">
        <v>808</v>
      </c>
      <c r="C18" s="133">
        <v>145603</v>
      </c>
      <c r="D18" s="133">
        <v>5208</v>
      </c>
      <c r="E18" s="133">
        <v>0</v>
      </c>
      <c r="F18" s="133">
        <v>0</v>
      </c>
    </row>
    <row r="19" spans="1:6" s="14" customFormat="1">
      <c r="A19" s="132">
        <v>1.6</v>
      </c>
      <c r="B19" s="132" t="s">
        <v>841</v>
      </c>
      <c r="C19" s="133">
        <v>296931</v>
      </c>
      <c r="D19" s="133">
        <v>0</v>
      </c>
      <c r="E19" s="133">
        <v>0</v>
      </c>
      <c r="F19" s="133">
        <v>0</v>
      </c>
    </row>
    <row r="20" spans="1:6" s="14" customFormat="1">
      <c r="A20" s="132">
        <v>1.7</v>
      </c>
      <c r="B20" s="132" t="s">
        <v>848</v>
      </c>
      <c r="C20" s="133">
        <v>17072</v>
      </c>
      <c r="D20" s="133">
        <v>0</v>
      </c>
      <c r="E20" s="133">
        <v>0</v>
      </c>
      <c r="F20" s="133">
        <v>0</v>
      </c>
    </row>
    <row r="21" spans="1:6" s="14" customFormat="1" ht="25.5">
      <c r="A21" s="132">
        <v>1.8</v>
      </c>
      <c r="B21" s="132" t="s">
        <v>844</v>
      </c>
      <c r="C21" s="133">
        <v>11746</v>
      </c>
      <c r="D21" s="133">
        <v>0</v>
      </c>
      <c r="E21" s="133">
        <v>0</v>
      </c>
      <c r="F21" s="133">
        <v>0</v>
      </c>
    </row>
    <row r="22" spans="1:6" s="129" customFormat="1" ht="25.5">
      <c r="A22" s="132">
        <v>1.9</v>
      </c>
      <c r="B22" s="132" t="s">
        <v>846</v>
      </c>
      <c r="C22" s="133">
        <v>29147</v>
      </c>
      <c r="D22" s="133">
        <v>0</v>
      </c>
      <c r="E22" s="133">
        <v>0</v>
      </c>
      <c r="F22" s="133">
        <v>0</v>
      </c>
    </row>
    <row r="23" spans="1:6" s="129" customFormat="1" ht="25.5">
      <c r="A23" s="132">
        <v>1.1000000000000001</v>
      </c>
      <c r="B23" s="132" t="s">
        <v>528</v>
      </c>
      <c r="C23" s="133">
        <v>0</v>
      </c>
      <c r="D23" s="133">
        <v>2192</v>
      </c>
      <c r="E23" s="133">
        <v>0</v>
      </c>
      <c r="F23" s="133">
        <v>0</v>
      </c>
    </row>
    <row r="24" spans="1:6" s="129" customFormat="1" ht="38.25">
      <c r="A24" s="132">
        <v>1.1100000000000001</v>
      </c>
      <c r="B24" s="132" t="s">
        <v>543</v>
      </c>
      <c r="C24" s="133">
        <v>2105935</v>
      </c>
      <c r="D24" s="133">
        <v>0</v>
      </c>
      <c r="E24" s="133">
        <v>0</v>
      </c>
      <c r="F24" s="133">
        <v>0</v>
      </c>
    </row>
    <row r="25" spans="1:6" s="129" customFormat="1">
      <c r="A25" s="132">
        <v>1.1200000000000001</v>
      </c>
      <c r="B25" s="132" t="s">
        <v>819</v>
      </c>
      <c r="C25" s="133">
        <v>0</v>
      </c>
      <c r="D25" s="133">
        <v>0</v>
      </c>
      <c r="E25" s="133">
        <v>41979</v>
      </c>
      <c r="F25" s="133">
        <v>0</v>
      </c>
    </row>
    <row r="26" spans="1:6" s="129" customFormat="1" ht="25.5">
      <c r="A26" s="132">
        <v>1.1299999999999999</v>
      </c>
      <c r="B26" s="132" t="s">
        <v>739</v>
      </c>
      <c r="C26" s="133">
        <v>51503</v>
      </c>
      <c r="D26" s="133">
        <v>0</v>
      </c>
      <c r="E26" s="133">
        <v>0</v>
      </c>
      <c r="F26" s="133">
        <v>0</v>
      </c>
    </row>
    <row r="27" spans="1:6" s="129" customFormat="1" ht="25.5">
      <c r="A27" s="132">
        <v>1.1399999999999999</v>
      </c>
      <c r="B27" s="132" t="s">
        <v>738</v>
      </c>
      <c r="C27" s="133">
        <v>65272</v>
      </c>
      <c r="D27" s="133">
        <v>0</v>
      </c>
      <c r="E27" s="133">
        <v>0</v>
      </c>
      <c r="F27" s="133">
        <v>0</v>
      </c>
    </row>
    <row r="28" spans="1:6" s="129" customFormat="1" ht="25.5">
      <c r="A28" s="132">
        <v>1.1499999999999999</v>
      </c>
      <c r="B28" s="132" t="s">
        <v>746</v>
      </c>
      <c r="C28" s="133">
        <v>643</v>
      </c>
      <c r="D28" s="133">
        <v>0</v>
      </c>
      <c r="E28" s="133">
        <v>0</v>
      </c>
      <c r="F28" s="133">
        <v>0</v>
      </c>
    </row>
    <row r="29" spans="1:6" s="129" customFormat="1">
      <c r="A29" s="132">
        <v>1.1599999999999999</v>
      </c>
      <c r="B29" s="132" t="s">
        <v>740</v>
      </c>
      <c r="C29" s="133">
        <v>5295</v>
      </c>
      <c r="D29" s="133">
        <v>0</v>
      </c>
      <c r="E29" s="133">
        <v>0</v>
      </c>
      <c r="F29" s="133">
        <v>0</v>
      </c>
    </row>
    <row r="30" spans="1:6" s="129" customFormat="1">
      <c r="A30" s="132">
        <v>1.17</v>
      </c>
      <c r="B30" s="132" t="s">
        <v>852</v>
      </c>
      <c r="C30" s="133">
        <v>0</v>
      </c>
      <c r="D30" s="133">
        <v>0</v>
      </c>
      <c r="E30" s="133">
        <v>3017</v>
      </c>
      <c r="F30" s="133">
        <v>0</v>
      </c>
    </row>
    <row r="31" spans="1:6" s="129" customFormat="1" ht="25.5">
      <c r="A31" s="132">
        <v>1.18</v>
      </c>
      <c r="B31" s="132" t="s">
        <v>760</v>
      </c>
      <c r="C31" s="133">
        <v>5093829</v>
      </c>
      <c r="D31" s="133">
        <v>0</v>
      </c>
      <c r="E31" s="133">
        <v>0</v>
      </c>
      <c r="F31" s="133">
        <v>0</v>
      </c>
    </row>
    <row r="32" spans="1:6" s="129" customFormat="1" ht="25.5">
      <c r="A32" s="132">
        <v>1.19</v>
      </c>
      <c r="B32" s="132" t="s">
        <v>758</v>
      </c>
      <c r="C32" s="133">
        <v>68262</v>
      </c>
      <c r="D32" s="133">
        <v>0</v>
      </c>
      <c r="E32" s="133">
        <v>0</v>
      </c>
      <c r="F32" s="133">
        <v>0</v>
      </c>
    </row>
    <row r="33" spans="1:6" s="129" customFormat="1">
      <c r="A33" s="132">
        <v>1.2</v>
      </c>
      <c r="B33" s="132" t="s">
        <v>759</v>
      </c>
      <c r="C33" s="133">
        <v>102437</v>
      </c>
      <c r="D33" s="133">
        <v>0</v>
      </c>
      <c r="E33" s="133">
        <v>0</v>
      </c>
      <c r="F33" s="133">
        <v>0</v>
      </c>
    </row>
    <row r="34" spans="1:6" s="129" customFormat="1">
      <c r="A34" s="132">
        <v>1.21</v>
      </c>
      <c r="B34" s="132" t="s">
        <v>802</v>
      </c>
      <c r="C34" s="133">
        <v>11806</v>
      </c>
      <c r="D34" s="133">
        <v>0</v>
      </c>
      <c r="E34" s="133">
        <v>0</v>
      </c>
      <c r="F34" s="133">
        <v>0</v>
      </c>
    </row>
    <row r="35" spans="1:6" s="129" customFormat="1" ht="25.5">
      <c r="A35" s="132">
        <v>1.22</v>
      </c>
      <c r="B35" s="132" t="s">
        <v>761</v>
      </c>
      <c r="C35" s="133">
        <v>3629</v>
      </c>
      <c r="D35" s="133">
        <v>0</v>
      </c>
      <c r="E35" s="133">
        <v>0</v>
      </c>
      <c r="F35" s="133">
        <v>0</v>
      </c>
    </row>
    <row r="36" spans="1:6" s="129" customFormat="1">
      <c r="A36" s="132">
        <v>1.23</v>
      </c>
      <c r="B36" s="132" t="s">
        <v>762</v>
      </c>
      <c r="C36" s="133">
        <v>13888</v>
      </c>
      <c r="D36" s="133">
        <v>0</v>
      </c>
      <c r="E36" s="133">
        <v>0</v>
      </c>
      <c r="F36" s="133">
        <v>0</v>
      </c>
    </row>
    <row r="37" spans="1:6" s="129" customFormat="1">
      <c r="A37" s="132">
        <v>1.24</v>
      </c>
      <c r="B37" s="132" t="s">
        <v>801</v>
      </c>
      <c r="C37" s="133">
        <v>19</v>
      </c>
      <c r="D37" s="133">
        <v>0</v>
      </c>
      <c r="E37" s="133">
        <v>0</v>
      </c>
      <c r="F37" s="133">
        <v>0</v>
      </c>
    </row>
    <row r="38" spans="1:6" s="129" customFormat="1">
      <c r="A38" s="132">
        <v>1.25</v>
      </c>
      <c r="B38" s="132" t="s">
        <v>800</v>
      </c>
      <c r="C38" s="133">
        <v>8</v>
      </c>
      <c r="D38" s="133">
        <v>0</v>
      </c>
      <c r="E38" s="133">
        <v>0</v>
      </c>
      <c r="F38" s="133">
        <v>0</v>
      </c>
    </row>
    <row r="39" spans="1:6" s="129" customFormat="1" ht="25.5">
      <c r="A39" s="132">
        <v>1.26</v>
      </c>
      <c r="B39" s="132" t="s">
        <v>830</v>
      </c>
      <c r="C39" s="133">
        <v>8332</v>
      </c>
      <c r="D39" s="133">
        <v>0</v>
      </c>
      <c r="E39" s="133">
        <v>0</v>
      </c>
      <c r="F39" s="133">
        <v>0</v>
      </c>
    </row>
    <row r="40" spans="1:6" s="129" customFormat="1" ht="38.25">
      <c r="A40" s="132">
        <v>1.27</v>
      </c>
      <c r="B40" s="132" t="s">
        <v>833</v>
      </c>
      <c r="C40" s="133">
        <v>15970</v>
      </c>
      <c r="D40" s="133">
        <v>0</v>
      </c>
      <c r="E40" s="133">
        <v>0</v>
      </c>
      <c r="F40" s="133">
        <v>0</v>
      </c>
    </row>
    <row r="41" spans="1:6" s="129" customFormat="1" ht="25.5">
      <c r="A41" s="132">
        <v>1.28</v>
      </c>
      <c r="B41" s="132" t="s">
        <v>803</v>
      </c>
      <c r="C41" s="133">
        <v>85349</v>
      </c>
      <c r="D41" s="133">
        <v>0</v>
      </c>
      <c r="E41" s="133">
        <v>0</v>
      </c>
      <c r="F41" s="133">
        <v>0</v>
      </c>
    </row>
    <row r="42" spans="1:6" s="129" customFormat="1">
      <c r="A42" s="132">
        <v>1.29</v>
      </c>
      <c r="B42" s="132" t="s">
        <v>787</v>
      </c>
      <c r="C42" s="133">
        <v>1912112</v>
      </c>
      <c r="D42" s="133">
        <v>0</v>
      </c>
      <c r="E42" s="133">
        <v>0</v>
      </c>
      <c r="F42" s="133">
        <v>0</v>
      </c>
    </row>
    <row r="43" spans="1:6" s="129" customFormat="1" ht="25.5">
      <c r="A43" s="132">
        <v>1.3</v>
      </c>
      <c r="B43" s="132" t="s">
        <v>783</v>
      </c>
      <c r="C43" s="133">
        <v>3542</v>
      </c>
      <c r="D43" s="133">
        <v>0</v>
      </c>
      <c r="E43" s="133">
        <v>0</v>
      </c>
      <c r="F43" s="133">
        <v>0</v>
      </c>
    </row>
    <row r="44" spans="1:6" s="129" customFormat="1" ht="25.5">
      <c r="A44" s="132">
        <v>1.31</v>
      </c>
      <c r="B44" s="132" t="s">
        <v>788</v>
      </c>
      <c r="C44" s="133">
        <v>1948</v>
      </c>
      <c r="D44" s="133">
        <v>0</v>
      </c>
      <c r="E44" s="133">
        <v>0</v>
      </c>
      <c r="F44" s="133">
        <v>0</v>
      </c>
    </row>
    <row r="45" spans="1:6" s="129" customFormat="1" ht="25.5">
      <c r="A45" s="132">
        <v>1.32</v>
      </c>
      <c r="B45" s="132" t="s">
        <v>824</v>
      </c>
      <c r="C45" s="133">
        <v>8402</v>
      </c>
      <c r="D45" s="133">
        <v>0</v>
      </c>
      <c r="E45" s="133">
        <v>0</v>
      </c>
      <c r="F45" s="133">
        <v>0</v>
      </c>
    </row>
    <row r="46" spans="1:6" s="129" customFormat="1">
      <c r="A46" s="132">
        <v>1.33</v>
      </c>
      <c r="B46" s="132" t="s">
        <v>836</v>
      </c>
      <c r="C46" s="133">
        <v>53010</v>
      </c>
      <c r="D46" s="133">
        <v>0</v>
      </c>
      <c r="E46" s="133">
        <v>0</v>
      </c>
      <c r="F46" s="133">
        <v>0</v>
      </c>
    </row>
    <row r="47" spans="1:6" s="129" customFormat="1" ht="25.5">
      <c r="A47" s="132">
        <v>1.34</v>
      </c>
      <c r="B47" s="132" t="s">
        <v>532</v>
      </c>
      <c r="C47" s="133">
        <v>24048</v>
      </c>
      <c r="D47" s="133">
        <v>0</v>
      </c>
      <c r="E47" s="133">
        <v>0</v>
      </c>
      <c r="F47" s="133">
        <v>0</v>
      </c>
    </row>
    <row r="48" spans="1:6" s="129" customFormat="1">
      <c r="A48" s="132">
        <v>1.35</v>
      </c>
      <c r="B48" s="132" t="s">
        <v>843</v>
      </c>
      <c r="C48" s="133">
        <v>17837</v>
      </c>
      <c r="D48" s="133">
        <v>0</v>
      </c>
      <c r="E48" s="133">
        <v>0</v>
      </c>
      <c r="F48" s="133">
        <v>0</v>
      </c>
    </row>
    <row r="49" spans="1:6" s="129" customFormat="1" ht="25.5">
      <c r="A49" s="132">
        <v>1.36</v>
      </c>
      <c r="B49" s="132" t="s">
        <v>842</v>
      </c>
      <c r="C49" s="133">
        <v>91218</v>
      </c>
      <c r="D49" s="133">
        <v>0</v>
      </c>
      <c r="E49" s="133">
        <v>0</v>
      </c>
      <c r="F49" s="133">
        <v>0</v>
      </c>
    </row>
    <row r="50" spans="1:6" s="129" customFormat="1" ht="25.5">
      <c r="A50" s="132">
        <v>1.37</v>
      </c>
      <c r="B50" s="132" t="s">
        <v>533</v>
      </c>
      <c r="C50" s="133">
        <v>5876974</v>
      </c>
      <c r="D50" s="133">
        <v>1379</v>
      </c>
      <c r="E50" s="133">
        <v>0</v>
      </c>
      <c r="F50" s="133">
        <v>0</v>
      </c>
    </row>
    <row r="51" spans="1:6" s="129" customFormat="1" ht="25.5">
      <c r="A51" s="132">
        <v>1.38</v>
      </c>
      <c r="B51" s="132" t="s">
        <v>799</v>
      </c>
      <c r="C51" s="133">
        <v>80302</v>
      </c>
      <c r="D51" s="133">
        <v>0</v>
      </c>
      <c r="E51" s="133">
        <v>0</v>
      </c>
      <c r="F51" s="133">
        <v>0</v>
      </c>
    </row>
    <row r="52" spans="1:6" s="129" customFormat="1" ht="25.5">
      <c r="A52" s="132">
        <v>1.39</v>
      </c>
      <c r="B52" s="132" t="s">
        <v>535</v>
      </c>
      <c r="C52" s="133">
        <v>742</v>
      </c>
      <c r="D52" s="133">
        <v>0</v>
      </c>
      <c r="E52" s="133">
        <v>0</v>
      </c>
      <c r="F52" s="133">
        <v>0</v>
      </c>
    </row>
    <row r="53" spans="1:6" s="129" customFormat="1">
      <c r="A53" s="132">
        <v>1.4</v>
      </c>
      <c r="B53" s="132" t="s">
        <v>534</v>
      </c>
      <c r="C53" s="133">
        <v>297</v>
      </c>
      <c r="D53" s="133">
        <v>0</v>
      </c>
      <c r="E53" s="133">
        <v>0</v>
      </c>
      <c r="F53" s="133">
        <v>0</v>
      </c>
    </row>
    <row r="54" spans="1:6" s="129" customFormat="1">
      <c r="A54" s="132">
        <v>1.41</v>
      </c>
      <c r="B54" s="132" t="s">
        <v>536</v>
      </c>
      <c r="C54" s="133">
        <v>448</v>
      </c>
      <c r="D54" s="133">
        <v>0</v>
      </c>
      <c r="E54" s="133">
        <v>0</v>
      </c>
      <c r="F54" s="133">
        <v>0</v>
      </c>
    </row>
    <row r="55" spans="1:6" s="129" customFormat="1" ht="25.5">
      <c r="A55" s="132">
        <v>1.42</v>
      </c>
      <c r="B55" s="132" t="s">
        <v>849</v>
      </c>
      <c r="C55" s="133">
        <v>1039</v>
      </c>
      <c r="D55" s="133">
        <v>0</v>
      </c>
      <c r="E55" s="133">
        <v>0</v>
      </c>
      <c r="F55" s="133">
        <v>0</v>
      </c>
    </row>
    <row r="56" spans="1:6" s="129" customFormat="1">
      <c r="A56" s="132">
        <v>1.43</v>
      </c>
      <c r="B56" s="132" t="s">
        <v>834</v>
      </c>
      <c r="C56" s="133">
        <v>776</v>
      </c>
      <c r="D56" s="133">
        <v>0</v>
      </c>
      <c r="E56" s="133">
        <v>0</v>
      </c>
      <c r="F56" s="133">
        <v>0</v>
      </c>
    </row>
    <row r="57" spans="1:6" s="129" customFormat="1">
      <c r="A57" s="132">
        <v>1.44</v>
      </c>
      <c r="B57" s="132" t="s">
        <v>832</v>
      </c>
      <c r="C57" s="133">
        <v>416</v>
      </c>
      <c r="D57" s="133">
        <v>0</v>
      </c>
      <c r="E57" s="133">
        <v>0</v>
      </c>
      <c r="F57" s="133">
        <v>0</v>
      </c>
    </row>
    <row r="58" spans="1:6" s="129" customFormat="1" ht="25.5">
      <c r="A58" s="132">
        <v>1.45</v>
      </c>
      <c r="B58" s="132" t="s">
        <v>835</v>
      </c>
      <c r="C58" s="133">
        <v>44795</v>
      </c>
      <c r="D58" s="133">
        <v>0</v>
      </c>
      <c r="E58" s="133">
        <v>0</v>
      </c>
      <c r="F58" s="133">
        <v>0</v>
      </c>
    </row>
    <row r="59" spans="1:6" s="129" customFormat="1" ht="38.25">
      <c r="A59" s="132">
        <v>1.46</v>
      </c>
      <c r="B59" s="132" t="s">
        <v>827</v>
      </c>
      <c r="C59" s="133">
        <v>23492</v>
      </c>
      <c r="D59" s="133">
        <v>0</v>
      </c>
      <c r="E59" s="133">
        <v>0</v>
      </c>
      <c r="F59" s="133">
        <v>0</v>
      </c>
    </row>
    <row r="60" spans="1:6" s="129" customFormat="1">
      <c r="A60" s="132">
        <v>1.47</v>
      </c>
      <c r="B60" s="132" t="s">
        <v>826</v>
      </c>
      <c r="C60" s="133">
        <v>18793</v>
      </c>
      <c r="D60" s="133">
        <v>0</v>
      </c>
      <c r="E60" s="133">
        <v>0</v>
      </c>
      <c r="F60" s="133">
        <v>0</v>
      </c>
    </row>
    <row r="61" spans="1:6" s="129" customFormat="1" ht="25.5">
      <c r="A61" s="132">
        <v>1.48</v>
      </c>
      <c r="B61" s="132" t="s">
        <v>530</v>
      </c>
      <c r="C61" s="133">
        <v>41778</v>
      </c>
      <c r="D61" s="133">
        <v>0</v>
      </c>
      <c r="E61" s="133">
        <v>0</v>
      </c>
      <c r="F61" s="133">
        <v>0</v>
      </c>
    </row>
    <row r="62" spans="1:6" s="129" customFormat="1">
      <c r="A62" s="132">
        <v>1.49</v>
      </c>
      <c r="B62" s="132" t="s">
        <v>531</v>
      </c>
      <c r="C62" s="133">
        <v>28191</v>
      </c>
      <c r="D62" s="133">
        <v>0</v>
      </c>
      <c r="E62" s="133">
        <v>0</v>
      </c>
      <c r="F62" s="133">
        <v>0</v>
      </c>
    </row>
    <row r="63" spans="1:6" s="129" customFormat="1" ht="25.5">
      <c r="A63" s="132">
        <v>1.5</v>
      </c>
      <c r="B63" s="132" t="s">
        <v>529</v>
      </c>
      <c r="C63" s="133">
        <v>16002</v>
      </c>
      <c r="D63" s="133">
        <v>0</v>
      </c>
      <c r="E63" s="133">
        <v>0</v>
      </c>
      <c r="F63" s="133">
        <v>0</v>
      </c>
    </row>
    <row r="64" spans="1:6" s="129" customFormat="1" ht="25.5">
      <c r="A64" s="132">
        <v>1.51</v>
      </c>
      <c r="B64" s="132" t="s">
        <v>537</v>
      </c>
      <c r="C64" s="133">
        <v>28174</v>
      </c>
      <c r="D64" s="133">
        <v>0</v>
      </c>
      <c r="E64" s="133">
        <v>0</v>
      </c>
      <c r="F64" s="133">
        <v>0</v>
      </c>
    </row>
    <row r="65" spans="1:6" s="129" customFormat="1" ht="25.5">
      <c r="A65" s="132">
        <v>1.52</v>
      </c>
      <c r="B65" s="132" t="s">
        <v>540</v>
      </c>
      <c r="C65" s="133">
        <v>2141</v>
      </c>
      <c r="D65" s="133">
        <v>0</v>
      </c>
      <c r="E65" s="133">
        <v>0</v>
      </c>
      <c r="F65" s="133">
        <v>0</v>
      </c>
    </row>
    <row r="66" spans="1:6" s="129" customFormat="1">
      <c r="A66" s="132">
        <v>1.53</v>
      </c>
      <c r="B66" s="132" t="s">
        <v>539</v>
      </c>
      <c r="C66" s="133">
        <v>11584891</v>
      </c>
      <c r="D66" s="133">
        <v>0</v>
      </c>
      <c r="E66" s="133">
        <v>0</v>
      </c>
      <c r="F66" s="133">
        <v>0</v>
      </c>
    </row>
    <row r="67" spans="1:6" s="129" customFormat="1">
      <c r="A67" s="132">
        <v>1.54</v>
      </c>
      <c r="B67" s="132" t="s">
        <v>838</v>
      </c>
      <c r="C67" s="133">
        <v>941953</v>
      </c>
      <c r="D67" s="133">
        <v>0</v>
      </c>
      <c r="E67" s="133">
        <v>0</v>
      </c>
      <c r="F67" s="133">
        <v>0</v>
      </c>
    </row>
    <row r="68" spans="1:6" s="129" customFormat="1">
      <c r="A68" s="132">
        <v>1.55</v>
      </c>
      <c r="B68" s="132" t="s">
        <v>840</v>
      </c>
      <c r="C68" s="133">
        <v>117295</v>
      </c>
      <c r="D68" s="133">
        <v>0</v>
      </c>
      <c r="E68" s="133">
        <v>0</v>
      </c>
      <c r="F68" s="133">
        <v>0</v>
      </c>
    </row>
    <row r="69" spans="1:6" s="129" customFormat="1">
      <c r="A69" s="132">
        <v>1.56</v>
      </c>
      <c r="B69" s="132" t="s">
        <v>831</v>
      </c>
      <c r="C69" s="133">
        <v>1898379</v>
      </c>
      <c r="D69" s="133">
        <v>0</v>
      </c>
      <c r="E69" s="133">
        <v>0</v>
      </c>
      <c r="F69" s="133">
        <v>0</v>
      </c>
    </row>
    <row r="70" spans="1:6" s="129" customFormat="1" ht="25.5">
      <c r="A70" s="132">
        <v>1.57</v>
      </c>
      <c r="B70" s="132" t="s">
        <v>845</v>
      </c>
      <c r="C70" s="133">
        <v>42022</v>
      </c>
      <c r="D70" s="133">
        <v>0</v>
      </c>
      <c r="E70" s="133">
        <v>0</v>
      </c>
      <c r="F70" s="133">
        <v>0</v>
      </c>
    </row>
    <row r="71" spans="1:6" s="129" customFormat="1" ht="25.5">
      <c r="A71" s="132">
        <v>1.58</v>
      </c>
      <c r="B71" s="132" t="s">
        <v>847</v>
      </c>
      <c r="C71" s="133">
        <v>34720</v>
      </c>
      <c r="D71" s="133">
        <v>0</v>
      </c>
      <c r="E71" s="133">
        <v>0</v>
      </c>
      <c r="F71" s="133">
        <v>0</v>
      </c>
    </row>
    <row r="72" spans="1:6" s="129" customFormat="1" ht="25.5">
      <c r="A72" s="132">
        <v>1.59</v>
      </c>
      <c r="B72" s="132" t="s">
        <v>837</v>
      </c>
      <c r="C72" s="133">
        <v>119769</v>
      </c>
      <c r="D72" s="133">
        <v>0</v>
      </c>
      <c r="E72" s="133">
        <v>0</v>
      </c>
      <c r="F72" s="133">
        <v>0</v>
      </c>
    </row>
    <row r="73" spans="1:6" s="129" customFormat="1" ht="25.5">
      <c r="A73" s="132">
        <v>1.6</v>
      </c>
      <c r="B73" s="132" t="s">
        <v>823</v>
      </c>
      <c r="C73" s="133">
        <v>5944479</v>
      </c>
      <c r="D73" s="133">
        <v>0</v>
      </c>
      <c r="E73" s="133">
        <v>0</v>
      </c>
      <c r="F73" s="133">
        <v>0</v>
      </c>
    </row>
    <row r="74" spans="1:6" s="129" customFormat="1" ht="25.5">
      <c r="A74" s="132">
        <v>1.61</v>
      </c>
      <c r="B74" s="132" t="s">
        <v>853</v>
      </c>
      <c r="C74" s="131"/>
      <c r="D74" s="131"/>
      <c r="E74" s="133">
        <v>626</v>
      </c>
      <c r="F74" s="131"/>
    </row>
    <row r="75" spans="1:6" s="129" customFormat="1" ht="38.25">
      <c r="A75" s="132">
        <v>2</v>
      </c>
      <c r="B75" s="132" t="s">
        <v>238</v>
      </c>
      <c r="C75" s="133">
        <v>1920150.0000000002</v>
      </c>
      <c r="D75" s="133">
        <v>288416</v>
      </c>
      <c r="E75" s="133">
        <v>1788523.0000000002</v>
      </c>
      <c r="F75" s="133">
        <v>182206.00000000003</v>
      </c>
    </row>
    <row r="76" spans="1:6" s="129" customFormat="1" ht="25.5">
      <c r="A76" s="132">
        <v>2.1</v>
      </c>
      <c r="B76" s="132" t="s">
        <v>816</v>
      </c>
      <c r="C76" s="131"/>
      <c r="D76" s="133">
        <v>0</v>
      </c>
      <c r="E76" s="133">
        <v>1004</v>
      </c>
      <c r="F76" s="133">
        <v>0</v>
      </c>
    </row>
    <row r="77" spans="1:6" s="129" customFormat="1">
      <c r="A77" s="132">
        <v>2.2000000000000002</v>
      </c>
      <c r="B77" s="132" t="s">
        <v>854</v>
      </c>
      <c r="C77" s="133">
        <v>0</v>
      </c>
      <c r="D77" s="133">
        <v>369</v>
      </c>
      <c r="E77" s="133">
        <v>0</v>
      </c>
      <c r="F77" s="133">
        <v>0</v>
      </c>
    </row>
    <row r="78" spans="1:6" s="129" customFormat="1">
      <c r="A78" s="132">
        <v>2.2999999999999998</v>
      </c>
      <c r="B78" s="132" t="s">
        <v>804</v>
      </c>
      <c r="C78" s="133">
        <v>108032</v>
      </c>
      <c r="D78" s="133">
        <v>0</v>
      </c>
      <c r="E78" s="133">
        <v>0</v>
      </c>
      <c r="F78" s="133">
        <v>0</v>
      </c>
    </row>
    <row r="79" spans="1:6" s="129" customFormat="1">
      <c r="A79" s="132">
        <v>2.4</v>
      </c>
      <c r="B79" s="132" t="s">
        <v>809</v>
      </c>
      <c r="C79" s="133">
        <v>863</v>
      </c>
      <c r="D79" s="133">
        <v>52884</v>
      </c>
      <c r="E79" s="133">
        <v>1219</v>
      </c>
      <c r="F79" s="133">
        <v>0</v>
      </c>
    </row>
    <row r="80" spans="1:6" s="129" customFormat="1" ht="38.25">
      <c r="A80" s="132">
        <v>2.5</v>
      </c>
      <c r="B80" s="132" t="s">
        <v>820</v>
      </c>
      <c r="C80" s="133">
        <v>0</v>
      </c>
      <c r="D80" s="133">
        <v>0</v>
      </c>
      <c r="E80" s="133">
        <v>37858</v>
      </c>
      <c r="F80" s="133">
        <v>0</v>
      </c>
    </row>
    <row r="81" spans="1:6" s="129" customFormat="1">
      <c r="A81" s="132">
        <v>2.6</v>
      </c>
      <c r="B81" s="132" t="s">
        <v>855</v>
      </c>
      <c r="C81" s="133">
        <v>129246</v>
      </c>
      <c r="D81" s="133">
        <v>0</v>
      </c>
      <c r="E81" s="133">
        <v>0</v>
      </c>
      <c r="F81" s="133">
        <v>0</v>
      </c>
    </row>
    <row r="82" spans="1:6" s="129" customFormat="1" ht="38.25">
      <c r="A82" s="132">
        <v>2.7</v>
      </c>
      <c r="B82" s="132" t="s">
        <v>856</v>
      </c>
      <c r="C82" s="133">
        <v>14783</v>
      </c>
      <c r="D82" s="133">
        <v>1816</v>
      </c>
      <c r="E82" s="133">
        <v>0</v>
      </c>
      <c r="F82" s="133">
        <v>0</v>
      </c>
    </row>
    <row r="83" spans="1:6" s="129" customFormat="1" ht="38.25">
      <c r="A83" s="132">
        <v>2.8</v>
      </c>
      <c r="B83" s="132" t="s">
        <v>857</v>
      </c>
      <c r="C83" s="133">
        <v>0</v>
      </c>
      <c r="D83" s="133">
        <v>0</v>
      </c>
      <c r="E83" s="133">
        <v>496</v>
      </c>
      <c r="F83" s="133">
        <v>0</v>
      </c>
    </row>
    <row r="84" spans="1:6" s="129" customFormat="1">
      <c r="A84" s="132">
        <v>2.9</v>
      </c>
      <c r="B84" s="132" t="s">
        <v>813</v>
      </c>
      <c r="C84" s="133">
        <v>3038</v>
      </c>
      <c r="D84" s="133">
        <v>2063</v>
      </c>
      <c r="E84" s="133">
        <v>634</v>
      </c>
      <c r="F84" s="133">
        <v>0</v>
      </c>
    </row>
    <row r="85" spans="1:6" s="129" customFormat="1" ht="25.5">
      <c r="A85" s="132">
        <v>2.1</v>
      </c>
      <c r="B85" s="132" t="s">
        <v>817</v>
      </c>
      <c r="C85" s="133">
        <v>0</v>
      </c>
      <c r="D85" s="133">
        <v>0</v>
      </c>
      <c r="E85" s="133">
        <v>247</v>
      </c>
      <c r="F85" s="133">
        <v>0</v>
      </c>
    </row>
    <row r="86" spans="1:6" s="129" customFormat="1">
      <c r="A86" s="132">
        <v>2.11</v>
      </c>
      <c r="B86" s="132" t="s">
        <v>815</v>
      </c>
      <c r="C86" s="133">
        <v>0</v>
      </c>
      <c r="D86" s="133">
        <v>0</v>
      </c>
      <c r="E86" s="133">
        <v>1235178</v>
      </c>
      <c r="F86" s="133">
        <v>0</v>
      </c>
    </row>
    <row r="87" spans="1:6" s="129" customFormat="1" ht="25.5">
      <c r="A87" s="132">
        <v>2.12</v>
      </c>
      <c r="B87" s="132" t="s">
        <v>858</v>
      </c>
      <c r="C87" s="133">
        <v>0</v>
      </c>
      <c r="D87" s="133">
        <v>0</v>
      </c>
      <c r="E87" s="133">
        <v>0</v>
      </c>
      <c r="F87" s="133">
        <v>4701</v>
      </c>
    </row>
    <row r="88" spans="1:6" s="129" customFormat="1" ht="25.5">
      <c r="A88" s="132">
        <v>2.13</v>
      </c>
      <c r="B88" s="132" t="s">
        <v>859</v>
      </c>
      <c r="C88" s="133">
        <v>1313989</v>
      </c>
      <c r="D88" s="133">
        <v>152</v>
      </c>
      <c r="E88" s="133">
        <v>594</v>
      </c>
      <c r="F88" s="133">
        <v>0</v>
      </c>
    </row>
    <row r="89" spans="1:6" s="129" customFormat="1" ht="25.5">
      <c r="A89" s="132">
        <v>2.14</v>
      </c>
      <c r="B89" s="132" t="s">
        <v>853</v>
      </c>
      <c r="C89" s="133">
        <v>0</v>
      </c>
      <c r="D89" s="133">
        <v>0</v>
      </c>
      <c r="E89" s="133">
        <v>509</v>
      </c>
      <c r="F89" s="133">
        <v>0</v>
      </c>
    </row>
    <row r="90" spans="1:6" s="129" customFormat="1">
      <c r="A90" s="132">
        <v>2.15</v>
      </c>
      <c r="B90" s="132" t="s">
        <v>822</v>
      </c>
      <c r="C90" s="133">
        <v>0</v>
      </c>
      <c r="D90" s="133">
        <v>0</v>
      </c>
      <c r="E90" s="133">
        <v>24306</v>
      </c>
      <c r="F90" s="133">
        <v>0</v>
      </c>
    </row>
    <row r="91" spans="1:6" s="129" customFormat="1">
      <c r="A91" s="132">
        <v>2.16</v>
      </c>
      <c r="B91" s="132" t="s">
        <v>810</v>
      </c>
      <c r="C91" s="133">
        <v>3366</v>
      </c>
      <c r="D91" s="133">
        <v>536</v>
      </c>
      <c r="E91" s="133">
        <v>903</v>
      </c>
      <c r="F91" s="133">
        <v>0</v>
      </c>
    </row>
    <row r="92" spans="1:6" s="129" customFormat="1">
      <c r="A92" s="132">
        <v>2.17</v>
      </c>
      <c r="B92" s="132" t="s">
        <v>818</v>
      </c>
      <c r="C92" s="133">
        <v>0</v>
      </c>
      <c r="D92" s="133">
        <v>0</v>
      </c>
      <c r="E92" s="133">
        <v>85603</v>
      </c>
      <c r="F92" s="133">
        <v>152</v>
      </c>
    </row>
    <row r="93" spans="1:6" s="129" customFormat="1">
      <c r="A93" s="132">
        <v>2.1800000000000002</v>
      </c>
      <c r="B93" s="132" t="s">
        <v>860</v>
      </c>
      <c r="C93" s="133">
        <v>0</v>
      </c>
      <c r="D93" s="133">
        <v>0</v>
      </c>
      <c r="E93" s="133">
        <v>0</v>
      </c>
      <c r="F93" s="133">
        <v>6711</v>
      </c>
    </row>
    <row r="94" spans="1:6" s="129" customFormat="1">
      <c r="A94" s="132">
        <v>2.19</v>
      </c>
      <c r="B94" s="132" t="s">
        <v>541</v>
      </c>
      <c r="C94" s="133">
        <v>7803</v>
      </c>
      <c r="D94" s="133">
        <v>189</v>
      </c>
      <c r="E94" s="133">
        <v>1183</v>
      </c>
      <c r="F94" s="133">
        <v>0</v>
      </c>
    </row>
    <row r="95" spans="1:6" s="129" customFormat="1">
      <c r="A95" s="132">
        <v>2.2000000000000002</v>
      </c>
      <c r="B95" s="132" t="s">
        <v>807</v>
      </c>
      <c r="C95" s="133">
        <v>6335</v>
      </c>
      <c r="D95" s="133">
        <v>223418</v>
      </c>
      <c r="E95" s="133">
        <v>0</v>
      </c>
      <c r="F95" s="133">
        <v>0</v>
      </c>
    </row>
    <row r="96" spans="1:6" s="129" customFormat="1" ht="25.5">
      <c r="A96" s="132">
        <v>2.21</v>
      </c>
      <c r="B96" s="132" t="s">
        <v>861</v>
      </c>
      <c r="C96" s="133">
        <v>0</v>
      </c>
      <c r="D96" s="133">
        <v>4491</v>
      </c>
      <c r="E96" s="133">
        <v>1836</v>
      </c>
      <c r="F96" s="133">
        <v>0</v>
      </c>
    </row>
    <row r="97" spans="1:6" s="129" customFormat="1">
      <c r="A97" s="132">
        <v>2.2200000000000002</v>
      </c>
      <c r="B97" s="132" t="s">
        <v>811</v>
      </c>
      <c r="C97" s="133">
        <v>6705</v>
      </c>
      <c r="D97" s="133">
        <v>466</v>
      </c>
      <c r="E97" s="133">
        <v>184</v>
      </c>
      <c r="F97" s="133">
        <v>0</v>
      </c>
    </row>
    <row r="98" spans="1:6" s="129" customFormat="1">
      <c r="A98" s="132">
        <v>2.23</v>
      </c>
      <c r="B98" s="132" t="s">
        <v>862</v>
      </c>
      <c r="C98" s="133">
        <v>0</v>
      </c>
      <c r="D98" s="133">
        <v>0</v>
      </c>
      <c r="E98" s="133">
        <v>380069</v>
      </c>
      <c r="F98" s="133">
        <v>0</v>
      </c>
    </row>
    <row r="99" spans="1:6" s="129" customFormat="1" ht="25.5">
      <c r="A99" s="132">
        <v>2.2400000000000002</v>
      </c>
      <c r="B99" s="132" t="s">
        <v>812</v>
      </c>
      <c r="C99" s="133">
        <v>2155</v>
      </c>
      <c r="D99" s="133">
        <v>454</v>
      </c>
      <c r="E99" s="133">
        <v>8432</v>
      </c>
      <c r="F99" s="133">
        <v>0</v>
      </c>
    </row>
    <row r="100" spans="1:6" s="129" customFormat="1">
      <c r="A100" s="132">
        <v>2.25</v>
      </c>
      <c r="B100" s="132" t="s">
        <v>814</v>
      </c>
      <c r="C100" s="133">
        <v>654</v>
      </c>
      <c r="D100" s="133">
        <v>142</v>
      </c>
      <c r="E100" s="133">
        <v>757</v>
      </c>
      <c r="F100" s="133">
        <v>0</v>
      </c>
    </row>
    <row r="101" spans="1:6" s="129" customFormat="1" ht="25.5">
      <c r="A101" s="132">
        <v>2.2599999999999998</v>
      </c>
      <c r="B101" s="132" t="s">
        <v>821</v>
      </c>
      <c r="C101" s="133">
        <v>1091</v>
      </c>
      <c r="D101" s="133">
        <v>970</v>
      </c>
      <c r="E101" s="133">
        <v>1829</v>
      </c>
      <c r="F101" s="133">
        <v>0</v>
      </c>
    </row>
    <row r="102" spans="1:6" s="129" customFormat="1">
      <c r="A102" s="132">
        <v>2.27</v>
      </c>
      <c r="B102" s="132" t="s">
        <v>793</v>
      </c>
      <c r="C102" s="133">
        <v>318669</v>
      </c>
      <c r="D102" s="133">
        <v>0</v>
      </c>
      <c r="E102" s="133">
        <v>1425</v>
      </c>
      <c r="F102" s="133">
        <v>0</v>
      </c>
    </row>
    <row r="103" spans="1:6" s="129" customFormat="1">
      <c r="A103" s="132">
        <v>2.2799999999999998</v>
      </c>
      <c r="B103" s="132" t="s">
        <v>863</v>
      </c>
      <c r="C103" s="133">
        <v>0</v>
      </c>
      <c r="D103" s="133">
        <v>0</v>
      </c>
      <c r="E103" s="133">
        <v>1107</v>
      </c>
      <c r="F103" s="133">
        <v>170642</v>
      </c>
    </row>
    <row r="104" spans="1:6" s="129" customFormat="1">
      <c r="A104" s="132">
        <v>2.29</v>
      </c>
      <c r="B104" s="132" t="s">
        <v>864</v>
      </c>
      <c r="C104" s="133">
        <v>2717</v>
      </c>
      <c r="D104" s="133">
        <v>182</v>
      </c>
      <c r="E104" s="133">
        <v>325</v>
      </c>
      <c r="F104" s="133">
        <v>0</v>
      </c>
    </row>
    <row r="105" spans="1:6" s="129" customFormat="1">
      <c r="A105" s="132">
        <v>2.2999999999999998</v>
      </c>
      <c r="B105" s="132" t="s">
        <v>542</v>
      </c>
      <c r="C105" s="133">
        <v>704</v>
      </c>
      <c r="D105" s="133">
        <v>284</v>
      </c>
      <c r="E105" s="133">
        <v>2825</v>
      </c>
      <c r="F105" s="133">
        <v>0</v>
      </c>
    </row>
    <row r="106" spans="1:6" s="129" customFormat="1">
      <c r="A106" s="132">
        <v>3</v>
      </c>
      <c r="B106" s="132" t="s">
        <v>87</v>
      </c>
      <c r="C106" s="133">
        <v>39534485</v>
      </c>
      <c r="D106" s="133">
        <v>297195</v>
      </c>
      <c r="E106" s="133">
        <v>1834145</v>
      </c>
      <c r="F106" s="133">
        <v>182206</v>
      </c>
    </row>
    <row r="107" spans="1:6" s="129" customFormat="1"/>
    <row r="108" spans="1:6" s="14" customFormat="1">
      <c r="A108" s="14" t="s">
        <v>180</v>
      </c>
    </row>
    <row r="109" spans="1:6" s="14" customFormat="1">
      <c r="A109" s="14" t="s">
        <v>78</v>
      </c>
    </row>
    <row r="110" spans="1:6" s="14" customFormat="1">
      <c r="A110" s="14" t="s">
        <v>79</v>
      </c>
    </row>
    <row r="111" spans="1:6" s="14" customFormat="1"/>
    <row r="112" spans="1:6" s="14" customFormat="1">
      <c r="A112" s="14" t="s">
        <v>80</v>
      </c>
    </row>
    <row r="113" spans="1:1" s="14" customFormat="1">
      <c r="A113" s="14" t="s">
        <v>81</v>
      </c>
    </row>
    <row r="114" spans="1:1" s="14" customFormat="1"/>
    <row r="115" spans="1:1" s="14" customFormat="1">
      <c r="A115" s="14" t="s">
        <v>82</v>
      </c>
    </row>
    <row r="116" spans="1:1" s="14" customFormat="1">
      <c r="A116" s="14" t="s">
        <v>83</v>
      </c>
    </row>
    <row r="117" spans="1:1" s="14" customFormat="1"/>
    <row r="118" spans="1:1" s="14" customFormat="1">
      <c r="A118" s="14" t="s">
        <v>84</v>
      </c>
    </row>
    <row r="119" spans="1:1" s="14" customFormat="1"/>
    <row r="120" spans="1:1" s="14" customFormat="1">
      <c r="A120" s="14" t="s">
        <v>85</v>
      </c>
    </row>
  </sheetData>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6</vt:i4>
      </vt:variant>
    </vt:vector>
  </HeadingPairs>
  <TitlesOfParts>
    <vt:vector size="21" baseType="lpstr">
      <vt:lpstr>список отчетов</vt:lpstr>
      <vt:lpstr>ОСВ</vt:lpstr>
      <vt:lpstr>форма_1</vt:lpstr>
      <vt:lpstr>форма_2</vt:lpstr>
      <vt:lpstr>форма_3</vt:lpstr>
      <vt:lpstr>форма_4</vt:lpstr>
      <vt:lpstr>2-3</vt:lpstr>
      <vt:lpstr>11-2</vt:lpstr>
      <vt:lpstr>40</vt:lpstr>
      <vt:lpstr>доп к пруд</vt:lpstr>
      <vt:lpstr>Лист7</vt:lpstr>
      <vt:lpstr>стаб резерв</vt:lpstr>
      <vt:lpstr>ф4-2</vt:lpstr>
      <vt:lpstr>проч расходы</vt:lpstr>
      <vt:lpstr>Лист1</vt:lpstr>
      <vt:lpstr>'11-2'!Область_печати</vt:lpstr>
      <vt:lpstr>'список отчетов'!Область_печати</vt:lpstr>
      <vt:lpstr>форма_1!Область_печати</vt:lpstr>
      <vt:lpstr>форма_2!Область_печати</vt:lpstr>
      <vt:lpstr>форма_3!Область_печати</vt:lpstr>
      <vt:lpstr>форма_4!Область_печати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Zulfiya Makhanbetova</dc:creator>
  <cp:lastModifiedBy>ukibaeva_g</cp:lastModifiedBy>
  <cp:lastPrinted>2017-07-25T04:14:36Z</cp:lastPrinted>
  <dcterms:created xsi:type="dcterms:W3CDTF">2015-11-13T08:45:45Z</dcterms:created>
  <dcterms:modified xsi:type="dcterms:W3CDTF">2017-07-25T08:46:19Z</dcterms:modified>
</cp:coreProperties>
</file>