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'ОИК'!$6:$7</definedName>
    <definedName name="_xlnm.Print_Titles" localSheetId="1">'ОСД '!$6:$6</definedName>
    <definedName name="_xlnm.Print_Titles" localSheetId="0">'ОФП '!$6:$6</definedName>
  </definedNames>
  <calcPr fullCalcOnLoad="1"/>
</workbook>
</file>

<file path=xl/sharedStrings.xml><?xml version="1.0" encoding="utf-8"?>
<sst xmlns="http://schemas.openxmlformats.org/spreadsheetml/2006/main" count="174" uniqueCount="122">
  <si>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</si>
  <si>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</si>
  <si>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</si>
  <si>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</si>
  <si>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</si>
  <si>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</si>
  <si>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</si>
  <si>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</si>
  <si>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</si>
  <si>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</si>
  <si>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</si>
  <si>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</si>
  <si>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</si>
  <si>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</si>
  <si>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</si>
  <si>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</si>
  <si>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</si>
  <si>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</si>
  <si>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</si>
  <si>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</si>
  <si>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</si>
  <si>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</si>
  <si>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</si>
  <si>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</si>
  <si>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</si>
  <si>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</si>
  <si>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</si>
  <si>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</si>
  <si>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</si>
  <si>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</si>
  <si>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</si>
  <si>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</si>
  <si>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</si>
  <si>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</si>
  <si>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</si>
  <si>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</si>
  <si>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</si>
  <si>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</si>
  <si>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</si>
  <si>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</si>
  <si>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</si>
  <si>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</si>
  <si>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</si>
  <si>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</si>
  <si>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</si>
  <si>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</si>
  <si>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</si>
  <si>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</si>
  <si>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</si>
  <si>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</si>
  <si>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</si>
  <si>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</si>
  <si>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</si>
  <si>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</si>
  <si>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</si>
  <si>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</si>
  <si>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</si>
  <si>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</si>
  <si>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</si>
  <si>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</si>
  <si>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</si>
  <si>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</si>
  <si>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</si>
  <si>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</si>
  <si>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</si>
  <si>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</si>
  <si>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</si>
  <si>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</si>
  <si>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</si>
  <si>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</si>
  <si>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</si>
  <si>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</si>
  <si>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</si>
  <si>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</si>
  <si>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</si>
  <si>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</si>
  <si>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</si>
  <si>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</si>
  <si>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</si>
  <si>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</si>
  <si>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</si>
  <si>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</si>
  <si>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</si>
  <si>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</si>
  <si>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</si>
  <si>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</si>
  <si>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</si>
  <si>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</si>
  <si>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</si>
  <si>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</si>
  <si>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</si>
  <si>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</si>
  <si>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</si>
  <si>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</si>
  <si>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</si>
  <si>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</si>
  <si>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</si>
  <si>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</si>
  <si>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</si>
  <si>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</si>
  <si>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</si>
  <si>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</si>
  <si>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</si>
  <si>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 xml:space="preserve">На 1 января 2019 года </t>
  </si>
  <si>
    <t>Изменения в авансах полученных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</si>
  <si>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</si>
  <si>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</si>
  <si>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</si>
  <si>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</si>
  <si>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</si>
  <si>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</si>
  <si>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</si>
  <si>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</si>
  <si>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>31 декабря 2019</t>
  </si>
  <si>
    <t xml:space="preserve">На 1 января 2020 года </t>
  </si>
  <si>
    <t>Расходы по обесценению активов, ТМЗ</t>
  </si>
  <si>
    <t>На 30 сентября 2020 года</t>
  </si>
  <si>
    <t>30 сентября 2020</t>
  </si>
  <si>
    <t>За 9 месяцев, закончившиеся 30 сентября 2020 года</t>
  </si>
  <si>
    <t>За 9 месяцев, закончившиеся 30 сентября 2019 года</t>
  </si>
  <si>
    <t>На 30 сентября 2019 года</t>
  </si>
  <si>
    <t>20, 21, 22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</si>
</sst>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#,##0.0"/>
    <numFmt numFmtId="176" formatCode="[$-409]d\-mmm;@"/>
    <numFmt numFmtId="177" formatCode="[$-409]d\-mmm\-yy;@"/>
    <numFmt numFmtId="178" formatCode="#,##0.0_);\(#,##0.0\)"/>
    <numFmt numFmtId="179" formatCode="&quot;$&quot;#,##0.0_);[Red]\(&quot;$&quot;#,##0.0\)"/>
    <numFmt numFmtId="180" formatCode="#\ ##0_.\ &quot;zі&quot;\ 00\ &quot;gr&quot;;\(#\ ##0.00\z\і\)"/>
    <numFmt numFmtId="181" formatCode="#\ ##0&quot;zі&quot;00&quot;gr&quot;;\(#\ ##0.00\z\і\)"/>
    <numFmt numFmtId="182" formatCode="_-&quot;$&quot;* #,##0.00_-;\-&quot;$&quot;* #,##0.00_-;_-&quot;$&quot;* &quot;-&quot;??_-;_-@_-"/>
    <numFmt numFmtId="183" formatCode="0.0%;\(0.0%\)"/>
    <numFmt numFmtId="184" formatCode="_(* #,##0_);_(* \(#,##0\);_(* &quot;-&quot;_);_(@_)"/>
    <numFmt numFmtId="185" formatCode="&quot;Да&quot;;&quot;Да&quot;;&quot;Нет&quot;"/>
    <numFmt numFmtId="186" formatCode="[$€-2]\ ###,000_);[Red]\([$€-2]\ ###,000\)"/>
    <numFmt numFmtId="187" formatCode="&quot;$&quot;#,##0.00;[Red]&quot;$&quot;\-#,##0.00"/>
    <numFmt numFmtId="188" formatCode="mmm\-d\-yyyy"/>
    <numFmt numFmtId="189" formatCode="###0_);\(###0\)"/>
    <numFmt numFmtId="190" formatCode="0.0%;[Red]\(0.0%\)"/>
    <numFmt numFmtId="191" formatCode="#,##0.0_);[Red]\(#,##0.0\)"/>
    <numFmt numFmtId="192" formatCode="#,##0.0_);[Red]\(#,##0.0\);&quot;N/A &quot;"/>
    <numFmt numFmtId="193" formatCode="#,##0.00&quot; $&quot;;[Red]\-#,##0.00&quot; $&quot;"/>
    <numFmt numFmtId="194" formatCode="#,##0.000_);[Red]\(#,##0.000\)"/>
    <numFmt numFmtId="195" formatCode="#,##0.0_)\ \ ;[Red]\(#,##0.0\)\ \ "/>
    <numFmt numFmtId="196" formatCode="_(* #,##0,_);_(* \(#,##0,\);_(* &quot;-&quot;_);_(@_)"/>
    <numFmt numFmtId="197" formatCode="0.0%&quot;NWI/Sls&quot;"/>
    <numFmt numFmtId="198" formatCode="0%_);\(0%\)"/>
    <numFmt numFmtId="199" formatCode="_-* #,##0\ _$_-;\-* #,##0\ _$_-;_-* &quot;-&quot;\ _$_-;_-@_-"/>
    <numFmt numFmtId="200" formatCode="0.0%"/>
    <numFmt numFmtId="201" formatCode="0.0%&quot;Sales&quot;"/>
    <numFmt numFmtId="202" formatCode="\+0.0;\-0.0"/>
    <numFmt numFmtId="203" formatCode="\+0.0%;\-0.0%"/>
    <numFmt numFmtId="204" formatCode="&quot;$&quot;#,##0"/>
    <numFmt numFmtId="205" formatCode="#\ ##0&quot;zі&quot;_.00&quot;gr&quot;;\(#\ ##0.00\z\і\)"/>
    <numFmt numFmtId="206" formatCode="#\ ##0&quot;zі&quot;.00&quot;gr&quot;;\(#\ ##0&quot;zі&quot;.00&quot;gr&quot;\)"/>
    <numFmt numFmtId="207" formatCode="&quot;TFCF: &quot;#,##0_);[Red]&quot;No! &quot;\(#,##0\)"/>
    <numFmt numFmtId="208" formatCode="General_)"/>
    <numFmt numFmtId="209" formatCode="_ * #,##0_ ;_ * \-#,##0_ ;_ * &quot;-&quot;??_ ;_ @_ "/>
    <numFmt numFmtId="210" formatCode="0.0"/>
    <numFmt numFmtId="211" formatCode="_-* #,##0.0_р_._-;\-* #,##0.0_р_._-;_-* &quot;-&quot;??_р_._-;_-@_-"/>
    <numFmt numFmtId="212" formatCode="_-* #,##0_р_._-;\-* #,##0_р_._-;_-* &quot;-&quot;??_р_._-;_-@_-"/>
    <numFmt numFmtId="213" formatCode="&quot;Истина&quot;;&quot;Истина&quot;;&quot;Ложь&quot;"/>
    <numFmt numFmtId="214" formatCode="&quot;Вкл&quot;;&quot;Вкл&quot;;&quot;Выкл&quot;"/>
    <numFmt numFmtId="215" formatCode="_ * #,##0.00_ ;_ * \-#,##0.00_ ;_ * &quot;-&quot;??_ ;_ @_ "/>
    <numFmt numFmtId="216" formatCode="_(* #,##0.0_);_(* \(#,##0.0\);_(* &quot;-&quot;??_);_(@_)"/>
    <numFmt numFmtId="217" formatCode="_(* #,##0.00_);_(* \(#,##0.00\);_(* &quot;-&quot;??_);_(@_)"/>
    <numFmt numFmtId="218" formatCode="_(* #,##0.000_);_(* \(#,##0.000\);_(* &quot;-&quot;??_);_(@_)"/>
    <numFmt numFmtId="219" formatCode="_-* #,##0.0\ _₽_-;\-* #,##0.0\ _₽_-;_-* &quot;-&quot;\ _₽_-;_-@_-"/>
    <numFmt numFmtId="220" formatCode="_-* #,##0.00\ _₽_-;\-* #,##0.00\ _₽_-;_-* &quot;-&quot;\ _₽_-;_-@_-"/>
    <numFmt numFmtId="221" formatCode="_-* #,##0.000\ _₽_-;\-* #,##0.000\ _₽_-;_-* &quot;-&quot;\ _₽_-;_-@_-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i/>
      <sz val="8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/>
      <right>
        <color indexed="63"/>
      </right>
      <top style="thin"/>
      <bottom>
        <color indexed="63"/>
      </bottom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6" fontId="10" fillId="0" borderId="0">
      <alignment/>
      <protection/>
    </xf>
    <xf numFmtId="176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2" fontId="13" fillId="0" borderId="0">
      <alignment/>
      <protection locked="0"/>
    </xf>
    <xf numFmtId="172" fontId="13" fillId="0" borderId="0">
      <alignment/>
      <protection locked="0"/>
    </xf>
    <xf numFmtId="172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 applyNumberFormat="0" applyBorder="0" applyAlignment="0" applyProtection="0"/>
    <xf numFmtId="177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3" borderId="0" applyNumberFormat="0" applyBorder="0" applyAlignment="0" applyProtection="0"/>
    <xf numFmtId="177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4" borderId="0" applyNumberFormat="0" applyBorder="0" applyAlignment="0" applyProtection="0"/>
    <xf numFmtId="177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5" borderId="0" applyNumberFormat="0" applyBorder="0" applyAlignment="0" applyProtection="0"/>
    <xf numFmtId="177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6" borderId="0" applyNumberFormat="0" applyBorder="0" applyAlignment="0" applyProtection="0"/>
    <xf numFmtId="177" fontId="16" fillId="6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177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177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15" fillId="20" borderId="0" applyNumberFormat="0" applyBorder="0" applyAlignment="0" applyProtection="0"/>
    <xf numFmtId="177" fontId="16" fillId="13" borderId="0" applyNumberFormat="0" applyBorder="0" applyAlignment="0" applyProtection="0"/>
    <xf numFmtId="0" fontId="0" fillId="25" borderId="0" applyNumberFormat="0" applyBorder="0" applyAlignment="0" applyProtection="0"/>
    <xf numFmtId="0" fontId="15" fillId="5" borderId="0" applyNumberFormat="0" applyBorder="0" applyAlignment="0" applyProtection="0"/>
    <xf numFmtId="177" fontId="16" fillId="26" borderId="0" applyNumberFormat="0" applyBorder="0" applyAlignment="0" applyProtection="0"/>
    <xf numFmtId="0" fontId="0" fillId="27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8" borderId="0" applyNumberFormat="0" applyBorder="0" applyAlignment="0" applyProtection="0"/>
    <xf numFmtId="0" fontId="15" fillId="13" borderId="0" applyNumberFormat="0" applyBorder="0" applyAlignment="0" applyProtection="0"/>
    <xf numFmtId="177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7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7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7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7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7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7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7" fontId="22" fillId="0" borderId="0" applyFill="0" applyBorder="0" applyAlignment="0">
      <protection/>
    </xf>
    <xf numFmtId="178" fontId="12" fillId="0" borderId="0" applyFill="0" applyBorder="0" applyAlignment="0">
      <protection/>
    </xf>
    <xf numFmtId="179" fontId="2" fillId="0" borderId="0" applyFill="0" applyBorder="0" applyAlignment="0">
      <protection/>
    </xf>
    <xf numFmtId="180" fontId="23" fillId="0" borderId="0" applyFill="0" applyBorder="0" applyAlignment="0">
      <protection/>
    </xf>
    <xf numFmtId="181" fontId="23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24" fillId="44" borderId="2" applyNumberFormat="0" applyAlignment="0" applyProtection="0"/>
    <xf numFmtId="184" fontId="11" fillId="19" borderId="3">
      <alignment vertical="center"/>
      <protection/>
    </xf>
    <xf numFmtId="0" fontId="25" fillId="45" borderId="4" applyNumberFormat="0" applyAlignment="0" applyProtection="0"/>
    <xf numFmtId="171" fontId="26" fillId="0" borderId="0" applyFont="0" applyFill="0" applyBorder="0" applyAlignment="0" applyProtection="0"/>
    <xf numFmtId="182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7" fillId="0" borderId="0" applyNumberFormat="0" applyAlignment="0">
      <protection/>
    </xf>
    <xf numFmtId="178" fontId="12" fillId="0" borderId="0" applyFont="0" applyFill="0" applyBorder="0" applyAlignment="0" applyProtection="0"/>
    <xf numFmtId="179" fontId="8" fillId="0" borderId="0" applyFont="0" applyFill="0" applyBorder="0" applyAlignment="0">
      <protection/>
    </xf>
    <xf numFmtId="187" fontId="2" fillId="0" borderId="0" applyFont="0" applyFill="0" applyBorder="0" applyAlignment="0">
      <protection/>
    </xf>
    <xf numFmtId="177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8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6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9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8" fillId="44" borderId="0" applyNumberFormat="0" applyBorder="0" applyAlignment="0" applyProtection="0"/>
    <xf numFmtId="38" fontId="8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8" fillId="29" borderId="7" applyNumberFormat="0" applyBorder="0" applyAlignment="0" applyProtection="0"/>
    <xf numFmtId="187" fontId="8" fillId="29" borderId="0" applyFont="0" applyBorder="0" applyAlignment="0" applyProtection="0"/>
    <xf numFmtId="15" fontId="8" fillId="29" borderId="0" applyFont="0" applyBorder="0" applyAlignment="0" applyProtection="0"/>
    <xf numFmtId="189" fontId="8" fillId="29" borderId="0" applyFont="0" applyBorder="0" applyAlignment="0">
      <protection locked="0"/>
    </xf>
    <xf numFmtId="38" fontId="8" fillId="29" borderId="0">
      <alignment/>
      <protection locked="0"/>
    </xf>
    <xf numFmtId="190" fontId="8" fillId="29" borderId="0" applyFont="0" applyBorder="0" applyAlignment="0">
      <protection locked="0"/>
    </xf>
    <xf numFmtId="10" fontId="8" fillId="29" borderId="0">
      <alignment/>
      <protection locked="0"/>
    </xf>
    <xf numFmtId="191" fontId="43" fillId="29" borderId="0" applyNumberFormat="0" applyBorder="0" applyAlignment="0">
      <protection locked="0"/>
    </xf>
    <xf numFmtId="184" fontId="11" fillId="47" borderId="7" applyBorder="0">
      <alignment horizontal="center" vertical="center"/>
      <protection locked="0"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4" fillId="0" borderId="14" applyNumberFormat="0" applyFill="0" applyAlignment="0" applyProtection="0"/>
    <xf numFmtId="192" fontId="8" fillId="44" borderId="0" applyFont="0" applyBorder="0" applyAlignment="0" applyProtection="0"/>
    <xf numFmtId="0" fontId="45" fillId="48" borderId="0" applyNumberFormat="0" applyBorder="0" applyAlignment="0" applyProtection="0"/>
    <xf numFmtId="193" fontId="2" fillId="0" borderId="0">
      <alignment/>
      <protection/>
    </xf>
    <xf numFmtId="38" fontId="8" fillId="0" borderId="0" applyFont="0" applyFill="0" applyBorder="0" applyAlignment="0">
      <protection/>
    </xf>
    <xf numFmtId="191" fontId="2" fillId="0" borderId="0" applyFont="0" applyFill="0" applyBorder="0" applyAlignment="0">
      <protection/>
    </xf>
    <xf numFmtId="40" fontId="8" fillId="0" borderId="0" applyFont="0" applyFill="0" applyBorder="0" applyAlignment="0">
      <protection/>
    </xf>
    <xf numFmtId="194" fontId="8" fillId="0" borderId="0" applyFont="0" applyFill="0" applyBorder="0" applyAlignment="0"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7" fontId="46" fillId="0" borderId="0">
      <alignment/>
      <protection/>
    </xf>
    <xf numFmtId="191" fontId="28" fillId="0" borderId="0" applyNumberFormat="0" applyFill="0" applyBorder="0" applyAlignment="0" applyProtection="0"/>
    <xf numFmtId="195" fontId="8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6" fillId="29" borderId="15" applyNumberFormat="0" applyFont="0" applyAlignment="0" applyProtection="0"/>
    <xf numFmtId="0" fontId="8" fillId="0" borderId="0" applyFont="0" applyFill="0" applyBorder="0" applyAlignment="0" applyProtection="0"/>
    <xf numFmtId="196" fontId="2" fillId="15" borderId="0">
      <alignment/>
      <protection/>
    </xf>
    <xf numFmtId="197" fontId="8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3" fontId="8" fillId="0" borderId="0">
      <alignment/>
      <protection/>
    </xf>
    <xf numFmtId="14" fontId="20" fillId="0" borderId="0">
      <alignment horizontal="center" wrapText="1"/>
      <protection locked="0"/>
    </xf>
    <xf numFmtId="198" fontId="2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0" fontId="8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12" fillId="0" borderId="0">
      <alignment/>
      <protection/>
    </xf>
    <xf numFmtId="203" fontId="12" fillId="0" borderId="0">
      <alignment/>
      <protection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7" fillId="0" borderId="0" applyNumberFormat="0">
      <alignment horizontal="left"/>
      <protection/>
    </xf>
    <xf numFmtId="191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1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4" fontId="58" fillId="0" borderId="7">
      <alignment horizontal="left" vertical="center"/>
      <protection locked="0"/>
    </xf>
    <xf numFmtId="191" fontId="8" fillId="4" borderId="0" applyNumberFormat="0" applyFont="0" applyBorder="0" applyAlignment="0">
      <protection hidden="1"/>
    </xf>
    <xf numFmtId="0" fontId="11" fillId="0" borderId="0">
      <alignment/>
      <protection/>
    </xf>
    <xf numFmtId="40" fontId="59" fillId="0" borderId="0" applyBorder="0">
      <alignment horizontal="right"/>
      <protection/>
    </xf>
    <xf numFmtId="191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5" fontId="23" fillId="0" borderId="0" applyFill="0" applyBorder="0" applyAlignment="0">
      <protection/>
    </xf>
    <xf numFmtId="206" fontId="23" fillId="0" borderId="0" applyFill="0" applyBorder="0" applyAlignment="0">
      <protection/>
    </xf>
    <xf numFmtId="207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7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7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7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7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7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7" fontId="19" fillId="23" borderId="0" applyNumberFormat="0" applyBorder="0" applyAlignment="0" applyProtection="0"/>
    <xf numFmtId="208" fontId="11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7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7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7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0" fontId="73" fillId="44" borderId="3">
      <alignment/>
      <protection/>
    </xf>
    <xf numFmtId="14" fontId="11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7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7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7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7" fontId="79" fillId="0" borderId="0" applyNumberFormat="0" applyFill="0" applyBorder="0" applyAlignment="0" applyProtection="0"/>
    <xf numFmtId="208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7" fontId="7" fillId="0" borderId="30" applyNumberFormat="0" applyFill="0" applyAlignment="0" applyProtection="0"/>
    <xf numFmtId="0" fontId="2" fillId="0" borderId="0">
      <alignment/>
      <protection/>
    </xf>
    <xf numFmtId="184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7" fontId="83" fillId="37" borderId="32" applyNumberFormat="0" applyAlignment="0" applyProtection="0"/>
    <xf numFmtId="3" fontId="11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7" fontId="87" fillId="29" borderId="0" applyNumberFormat="0" applyBorder="0" applyAlignment="0" applyProtection="0"/>
    <xf numFmtId="0" fontId="11" fillId="0" borderId="0">
      <alignment horizontal="left"/>
      <protection/>
    </xf>
    <xf numFmtId="0" fontId="8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6" fontId="115" fillId="0" borderId="0">
      <alignment/>
      <protection/>
    </xf>
    <xf numFmtId="2" fontId="8" fillId="0" borderId="0">
      <alignment/>
      <protection/>
    </xf>
    <xf numFmtId="0" fontId="115" fillId="0" borderId="0">
      <alignment/>
      <protection/>
    </xf>
    <xf numFmtId="177" fontId="115" fillId="0" borderId="0">
      <alignment/>
      <protection/>
    </xf>
    <xf numFmtId="0" fontId="115" fillId="0" borderId="0">
      <alignment/>
      <protection/>
    </xf>
    <xf numFmtId="176" fontId="115" fillId="0" borderId="0">
      <alignment/>
      <protection/>
    </xf>
    <xf numFmtId="0" fontId="115" fillId="0" borderId="0">
      <alignment/>
      <protection/>
    </xf>
    <xf numFmtId="177" fontId="8" fillId="0" borderId="0">
      <alignment/>
      <protection/>
    </xf>
    <xf numFmtId="176" fontId="116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76" fontId="11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176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6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7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5" fillId="29" borderId="15" applyNumberFormat="0" applyFont="0" applyAlignment="0" applyProtection="0"/>
    <xf numFmtId="177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7" fontId="93" fillId="0" borderId="35" applyNumberFormat="0" applyFill="0" applyAlignment="0" applyProtection="0"/>
    <xf numFmtId="0" fontId="12" fillId="0" borderId="0">
      <alignment/>
      <protection/>
    </xf>
    <xf numFmtId="177" fontId="12" fillId="0" borderId="0">
      <alignment/>
      <protection/>
    </xf>
    <xf numFmtId="177" fontId="11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7" fontId="30" fillId="0" borderId="0" applyNumberFormat="0" applyFont="0" applyFill="0" applyBorder="0" applyAlignment="0" applyProtection="0"/>
    <xf numFmtId="0" fontId="11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7" fontId="96" fillId="13" borderId="0" applyNumberFormat="0" applyBorder="0" applyAlignment="0" applyProtection="0"/>
    <xf numFmtId="4" fontId="2" fillId="0" borderId="7">
      <alignment/>
      <protection/>
    </xf>
    <xf numFmtId="172" fontId="13" fillId="0" borderId="0">
      <alignment/>
      <protection locked="0"/>
    </xf>
  </cellStyleXfs>
  <cellXfs count="140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3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0" fontId="123" fillId="0" borderId="0" xfId="0" applyFont="1" applyAlignment="1">
      <alignment horizontal="center" wrapText="1"/>
    </xf>
    <xf numFmtId="0" fontId="123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23" fillId="0" borderId="0" xfId="0" applyFont="1" applyAlignment="1">
      <alignment horizontal="center" wrapText="1"/>
    </xf>
    <xf numFmtId="0" fontId="125" fillId="0" borderId="0" xfId="0" applyFont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6" fillId="0" borderId="0" xfId="0" applyFont="1" applyFill="1" applyAlignment="1">
      <alignment/>
    </xf>
    <xf numFmtId="0" fontId="123" fillId="0" borderId="10" xfId="0" applyFont="1" applyFill="1" applyBorder="1" applyAlignment="1">
      <alignment horizontal="center" wrapText="1"/>
    </xf>
    <xf numFmtId="0" fontId="123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wrapText="1"/>
    </xf>
    <xf numFmtId="0" fontId="115" fillId="0" borderId="10" xfId="0" applyFont="1" applyFill="1" applyBorder="1" applyAlignment="1">
      <alignment horizontal="center" wrapText="1"/>
    </xf>
    <xf numFmtId="0" fontId="124" fillId="0" borderId="0" xfId="0" applyFont="1" applyFill="1" applyAlignment="1">
      <alignment wrapText="1"/>
    </xf>
    <xf numFmtId="0" fontId="126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 wrapText="1"/>
    </xf>
    <xf numFmtId="0" fontId="4" fillId="0" borderId="0" xfId="441" applyFont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10" xfId="0" applyFont="1" applyFill="1" applyBorder="1" applyAlignment="1">
      <alignment wrapText="1"/>
    </xf>
    <xf numFmtId="0" fontId="123" fillId="0" borderId="0" xfId="0" applyFont="1" applyFill="1" applyBorder="1" applyAlignment="1">
      <alignment wrapText="1"/>
    </xf>
    <xf numFmtId="3" fontId="123" fillId="0" borderId="0" xfId="0" applyNumberFormat="1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123" fillId="0" borderId="0" xfId="0" applyFont="1" applyFill="1" applyAlignment="1">
      <alignment horizontal="center" wrapText="1"/>
    </xf>
    <xf numFmtId="0" fontId="3" fillId="0" borderId="0" xfId="411" applyFont="1" applyFill="1" applyBorder="1" applyAlignment="1">
      <alignment horizontal="right" vertical="center"/>
      <protection/>
    </xf>
    <xf numFmtId="0" fontId="124" fillId="0" borderId="0" xfId="0" applyFont="1" applyFill="1" applyBorder="1" applyAlignment="1">
      <alignment wrapText="1"/>
    </xf>
    <xf numFmtId="0" fontId="123" fillId="0" borderId="0" xfId="0" applyFont="1" applyFill="1" applyBorder="1" applyAlignment="1">
      <alignment horizontal="center" wrapText="1"/>
    </xf>
    <xf numFmtId="0" fontId="127" fillId="0" borderId="9" xfId="0" applyFont="1" applyFill="1" applyBorder="1" applyAlignment="1">
      <alignment wrapText="1"/>
    </xf>
    <xf numFmtId="0" fontId="123" fillId="0" borderId="9" xfId="0" applyFont="1" applyFill="1" applyBorder="1" applyAlignment="1">
      <alignment horizontal="center" wrapText="1"/>
    </xf>
    <xf numFmtId="0" fontId="124" fillId="0" borderId="9" xfId="0" applyFont="1" applyFill="1" applyBorder="1" applyAlignment="1">
      <alignment wrapText="1"/>
    </xf>
    <xf numFmtId="0" fontId="115" fillId="0" borderId="9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left" wrapText="1"/>
    </xf>
    <xf numFmtId="0" fontId="115" fillId="0" borderId="36" xfId="0" applyFont="1" applyFill="1" applyBorder="1" applyAlignment="1">
      <alignment horizontal="center" wrapText="1"/>
    </xf>
    <xf numFmtId="0" fontId="123" fillId="0" borderId="37" xfId="0" applyFont="1" applyFill="1" applyBorder="1" applyAlignment="1">
      <alignment horizontal="left" wrapText="1"/>
    </xf>
    <xf numFmtId="0" fontId="123" fillId="0" borderId="37" xfId="0" applyFont="1" applyFill="1" applyBorder="1" applyAlignment="1">
      <alignment horizontal="center" wrapText="1"/>
    </xf>
    <xf numFmtId="41" fontId="127" fillId="0" borderId="0" xfId="0" applyNumberFormat="1" applyFont="1" applyFill="1" applyAlignment="1">
      <alignment horizontal="right" wrapText="1"/>
    </xf>
    <xf numFmtId="41" fontId="123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41" fontId="123" fillId="0" borderId="9" xfId="0" applyNumberFormat="1" applyFont="1" applyFill="1" applyBorder="1" applyAlignment="1">
      <alignment horizontal="right" wrapText="1"/>
    </xf>
    <xf numFmtId="41" fontId="5" fillId="0" borderId="37" xfId="0" applyNumberFormat="1" applyFont="1" applyFill="1" applyBorder="1" applyAlignment="1">
      <alignment horizontal="right" wrapText="1"/>
    </xf>
    <xf numFmtId="41" fontId="123" fillId="0" borderId="37" xfId="0" applyNumberFormat="1" applyFont="1" applyFill="1" applyBorder="1" applyAlignment="1">
      <alignment horizontal="right" wrapText="1"/>
    </xf>
    <xf numFmtId="41" fontId="128" fillId="0" borderId="0" xfId="0" applyNumberFormat="1" applyFont="1" applyFill="1" applyAlignment="1">
      <alignment horizontal="right" wrapText="1"/>
    </xf>
    <xf numFmtId="41" fontId="128" fillId="0" borderId="0" xfId="0" applyNumberFormat="1" applyFont="1" applyFill="1" applyBorder="1" applyAlignment="1">
      <alignment horizontal="right" wrapText="1"/>
    </xf>
    <xf numFmtId="41" fontId="123" fillId="0" borderId="0" xfId="0" applyNumberFormat="1" applyFont="1" applyFill="1" applyBorder="1" applyAlignment="1">
      <alignment horizontal="right" wrapText="1"/>
    </xf>
    <xf numFmtId="41" fontId="6" fillId="0" borderId="9" xfId="0" applyNumberFormat="1" applyFont="1" applyFill="1" applyBorder="1" applyAlignment="1">
      <alignment horizontal="right" wrapText="1"/>
    </xf>
    <xf numFmtId="41" fontId="115" fillId="0" borderId="9" xfId="0" applyNumberFormat="1" applyFont="1" applyFill="1" applyBorder="1" applyAlignment="1">
      <alignment horizontal="right" wrapText="1"/>
    </xf>
    <xf numFmtId="41" fontId="6" fillId="0" borderId="36" xfId="0" applyNumberFormat="1" applyFont="1" applyFill="1" applyBorder="1" applyAlignment="1">
      <alignment horizontal="right" wrapText="1"/>
    </xf>
    <xf numFmtId="41" fontId="115" fillId="0" borderId="36" xfId="0" applyNumberFormat="1" applyFont="1" applyFill="1" applyBorder="1" applyAlignment="1">
      <alignment horizontal="right" wrapText="1"/>
    </xf>
    <xf numFmtId="41" fontId="97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/>
    </xf>
    <xf numFmtId="0" fontId="12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vertical="top" wrapText="1"/>
    </xf>
    <xf numFmtId="41" fontId="123" fillId="0" borderId="0" xfId="0" applyNumberFormat="1" applyFont="1" applyFill="1" applyAlignment="1">
      <alignment wrapText="1"/>
    </xf>
    <xf numFmtId="41" fontId="124" fillId="0" borderId="0" xfId="0" applyNumberFormat="1" applyFont="1" applyFill="1" applyAlignment="1">
      <alignment wrapText="1"/>
    </xf>
    <xf numFmtId="41" fontId="5" fillId="0" borderId="0" xfId="0" applyNumberFormat="1" applyFont="1" applyFill="1" applyAlignment="1">
      <alignment horizontal="right" wrapText="1"/>
    </xf>
    <xf numFmtId="41" fontId="5" fillId="0" borderId="10" xfId="0" applyNumberFormat="1" applyFont="1" applyFill="1" applyBorder="1" applyAlignment="1">
      <alignment horizontal="right" wrapText="1"/>
    </xf>
    <xf numFmtId="41" fontId="127" fillId="0" borderId="0" xfId="0" applyNumberFormat="1" applyFont="1" applyFill="1" applyBorder="1" applyAlignment="1">
      <alignment horizontal="right" wrapText="1"/>
    </xf>
    <xf numFmtId="0" fontId="129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horizontal="center" wrapText="1"/>
    </xf>
    <xf numFmtId="0" fontId="127" fillId="0" borderId="36" xfId="0" applyFont="1" applyFill="1" applyBorder="1" applyAlignment="1">
      <alignment horizontal="right" wrapText="1"/>
    </xf>
    <xf numFmtId="0" fontId="115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wrapText="1"/>
    </xf>
    <xf numFmtId="41" fontId="5" fillId="0" borderId="36" xfId="0" applyNumberFormat="1" applyFont="1" applyFill="1" applyBorder="1" applyAlignment="1">
      <alignment horizontal="right" wrapText="1"/>
    </xf>
    <xf numFmtId="221" fontId="115" fillId="0" borderId="36" xfId="0" applyNumberFormat="1" applyFont="1" applyFill="1" applyBorder="1" applyAlignment="1">
      <alignment horizontal="right" wrapText="1"/>
    </xf>
    <xf numFmtId="41" fontId="127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wrapText="1"/>
    </xf>
    <xf numFmtId="41" fontId="124" fillId="0" borderId="0" xfId="0" applyNumberFormat="1" applyFont="1" applyAlignment="1">
      <alignment wrapText="1"/>
    </xf>
    <xf numFmtId="41" fontId="6" fillId="0" borderId="0" xfId="0" applyNumberFormat="1" applyFont="1" applyAlignment="1">
      <alignment horizontal="right" wrapText="1"/>
    </xf>
    <xf numFmtId="41" fontId="115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wrapText="1"/>
    </xf>
    <xf numFmtId="41" fontId="6" fillId="0" borderId="0" xfId="0" applyNumberFormat="1" applyFont="1" applyBorder="1" applyAlignment="1">
      <alignment horizontal="right" wrapText="1"/>
    </xf>
    <xf numFmtId="41" fontId="115" fillId="0" borderId="0" xfId="0" applyNumberFormat="1" applyFont="1" applyBorder="1" applyAlignment="1">
      <alignment horizontal="right" wrapText="1"/>
    </xf>
    <xf numFmtId="41" fontId="127" fillId="0" borderId="0" xfId="0" applyNumberFormat="1" applyFont="1" applyAlignment="1">
      <alignment wrapText="1"/>
    </xf>
    <xf numFmtId="0" fontId="115" fillId="0" borderId="0" xfId="0" applyFont="1" applyBorder="1" applyAlignment="1">
      <alignment wrapText="1"/>
    </xf>
    <xf numFmtId="0" fontId="124" fillId="0" borderId="0" xfId="0" applyFont="1" applyBorder="1" applyAlignment="1">
      <alignment horizontal="center" wrapText="1"/>
    </xf>
    <xf numFmtId="0" fontId="123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41" fontId="5" fillId="0" borderId="9" xfId="0" applyNumberFormat="1" applyFont="1" applyBorder="1" applyAlignment="1">
      <alignment horizontal="right" wrapText="1"/>
    </xf>
    <xf numFmtId="41" fontId="123" fillId="0" borderId="9" xfId="0" applyNumberFormat="1" applyFont="1" applyBorder="1" applyAlignment="1">
      <alignment horizontal="right" wrapText="1"/>
    </xf>
    <xf numFmtId="0" fontId="124" fillId="0" borderId="9" xfId="0" applyFont="1" applyBorder="1" applyAlignment="1">
      <alignment horizontal="center" wrapText="1"/>
    </xf>
    <xf numFmtId="0" fontId="123" fillId="0" borderId="0" xfId="0" applyFont="1" applyBorder="1" applyAlignment="1">
      <alignment wrapText="1"/>
    </xf>
    <xf numFmtId="41" fontId="5" fillId="0" borderId="0" xfId="0" applyNumberFormat="1" applyFont="1" applyBorder="1" applyAlignment="1">
      <alignment horizontal="right" wrapText="1"/>
    </xf>
    <xf numFmtId="41" fontId="123" fillId="0" borderId="0" xfId="0" applyNumberFormat="1" applyFont="1" applyBorder="1" applyAlignment="1">
      <alignment horizontal="right" wrapText="1"/>
    </xf>
    <xf numFmtId="0" fontId="125" fillId="0" borderId="0" xfId="0" applyFont="1" applyBorder="1" applyAlignment="1">
      <alignment wrapText="1"/>
    </xf>
    <xf numFmtId="0" fontId="129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0" fontId="127" fillId="0" borderId="36" xfId="0" applyFont="1" applyBorder="1" applyAlignment="1">
      <alignment horizontal="right" vertical="top" wrapText="1"/>
    </xf>
    <xf numFmtId="0" fontId="115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41" fontId="6" fillId="0" borderId="36" xfId="0" applyNumberFormat="1" applyFont="1" applyBorder="1" applyAlignment="1">
      <alignment horizontal="right" wrapText="1"/>
    </xf>
    <xf numFmtId="41" fontId="115" fillId="0" borderId="36" xfId="0" applyNumberFormat="1" applyFont="1" applyBorder="1" applyAlignment="1">
      <alignment horizontal="right" wrapText="1"/>
    </xf>
    <xf numFmtId="0" fontId="115" fillId="0" borderId="36" xfId="0" applyFont="1" applyBorder="1" applyAlignment="1">
      <alignment horizontal="center" wrapText="1"/>
    </xf>
    <xf numFmtId="0" fontId="123" fillId="0" borderId="36" xfId="0" applyFont="1" applyBorder="1" applyAlignment="1">
      <alignment wrapText="1"/>
    </xf>
    <xf numFmtId="41" fontId="5" fillId="0" borderId="36" xfId="0" applyNumberFormat="1" applyFont="1" applyBorder="1" applyAlignment="1">
      <alignment horizontal="right" wrapText="1"/>
    </xf>
    <xf numFmtId="0" fontId="115" fillId="0" borderId="37" xfId="0" applyFont="1" applyBorder="1" applyAlignment="1">
      <alignment wrapText="1"/>
    </xf>
    <xf numFmtId="0" fontId="115" fillId="0" borderId="37" xfId="0" applyFont="1" applyBorder="1" applyAlignment="1">
      <alignment horizontal="center" wrapText="1"/>
    </xf>
    <xf numFmtId="41" fontId="6" fillId="0" borderId="37" xfId="0" applyNumberFormat="1" applyFont="1" applyBorder="1" applyAlignment="1">
      <alignment horizontal="right" wrapText="1"/>
    </xf>
    <xf numFmtId="41" fontId="115" fillId="0" borderId="37" xfId="0" applyNumberFormat="1" applyFont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center" wrapText="1"/>
    </xf>
    <xf numFmtId="41" fontId="123" fillId="0" borderId="36" xfId="0" applyNumberFormat="1" applyFont="1" applyFill="1" applyBorder="1" applyAlignment="1">
      <alignment horizontal="right" wrapText="1"/>
    </xf>
    <xf numFmtId="41" fontId="115" fillId="0" borderId="36" xfId="532" applyNumberFormat="1" applyFont="1" applyFill="1" applyBorder="1" applyAlignment="1">
      <alignment horizontal="right" wrapText="1"/>
    </xf>
    <xf numFmtId="41" fontId="123" fillId="0" borderId="10" xfId="0" applyNumberFormat="1" applyFont="1" applyFill="1" applyBorder="1" applyAlignment="1">
      <alignment horizontal="right" wrapText="1"/>
    </xf>
    <xf numFmtId="0" fontId="115" fillId="0" borderId="38" xfId="0" applyFont="1" applyFill="1" applyBorder="1" applyAlignment="1">
      <alignment wrapText="1"/>
    </xf>
    <xf numFmtId="0" fontId="115" fillId="0" borderId="38" xfId="0" applyFont="1" applyFill="1" applyBorder="1" applyAlignment="1">
      <alignment horizontal="center" wrapText="1"/>
    </xf>
    <xf numFmtId="41" fontId="115" fillId="0" borderId="38" xfId="0" applyNumberFormat="1" applyFont="1" applyFill="1" applyBorder="1" applyAlignment="1">
      <alignment horizontal="right" wrapText="1"/>
    </xf>
    <xf numFmtId="41" fontId="125" fillId="0" borderId="0" xfId="0" applyNumberFormat="1" applyFont="1" applyBorder="1" applyAlignment="1">
      <alignment wrapText="1"/>
    </xf>
    <xf numFmtId="0" fontId="5" fillId="0" borderId="0" xfId="411" applyFont="1" applyFill="1" applyBorder="1" applyAlignment="1">
      <alignment horizontal="left"/>
      <protection/>
    </xf>
    <xf numFmtId="0" fontId="5" fillId="0" borderId="0" xfId="411" applyFont="1" applyFill="1" applyAlignment="1">
      <alignment horizontal="left"/>
      <protection/>
    </xf>
    <xf numFmtId="0" fontId="5" fillId="0" borderId="0" xfId="44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23" fillId="0" borderId="0" xfId="0" applyFont="1" applyFill="1" applyBorder="1" applyAlignment="1">
      <alignment horizontal="center" wrapText="1"/>
    </xf>
    <xf numFmtId="0" fontId="123" fillId="0" borderId="36" xfId="0" applyFont="1" applyFill="1" applyBorder="1" applyAlignment="1">
      <alignment horizontal="center" wrapText="1"/>
    </xf>
    <xf numFmtId="0" fontId="129" fillId="0" borderId="0" xfId="0" applyFont="1" applyFill="1" applyBorder="1" applyAlignment="1">
      <alignment wrapText="1"/>
    </xf>
    <xf numFmtId="0" fontId="129" fillId="0" borderId="36" xfId="0" applyFont="1" applyFill="1" applyBorder="1" applyAlignment="1">
      <alignment wrapText="1"/>
    </xf>
    <xf numFmtId="0" fontId="0" fillId="0" borderId="0" xfId="0" applyAlignment="1">
      <alignment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 customWidth="1"/>
  </cols>
  <sheetData>
    <row r="1" spans="1:5" ht="15">
      <c r="A1" s="19" t="s">
        <v>106</v>
      </c>
      <c r="B1" s="19"/>
      <c r="C1" s="19"/>
      <c r="D1" s="42" t="s">
        <v>105</v>
      </c>
      <c r="E1" s="19"/>
    </row>
    <row r="2" spans="1:5" ht="15">
      <c r="A2" s="19"/>
      <c r="B2" s="19"/>
      <c r="C2" s="19"/>
      <c r="D2" s="19"/>
      <c r="E2" s="19"/>
    </row>
    <row r="3" spans="1:4" ht="15">
      <c r="A3" s="131" t="s">
        <v>107</v>
      </c>
      <c r="B3" s="131"/>
      <c r="C3" s="131"/>
      <c r="D3" s="131"/>
    </row>
    <row r="4" spans="1:4" ht="15">
      <c r="A4" s="132" t="s">
        <v>116</v>
      </c>
      <c r="B4" s="132"/>
      <c r="C4" s="132"/>
      <c r="D4" s="132"/>
    </row>
    <row r="6" spans="1:4" ht="15">
      <c r="A6" s="80" t="s">
        <v>14</v>
      </c>
      <c r="B6" s="81" t="s">
        <v>15</v>
      </c>
      <c r="C6" s="82" t="s">
        <v>117</v>
      </c>
      <c r="D6" s="82" t="s">
        <v>113</v>
      </c>
    </row>
    <row r="7" spans="1:4" ht="15">
      <c r="A7" s="23"/>
      <c r="B7" s="44"/>
      <c r="C7" s="53"/>
      <c r="D7" s="79"/>
    </row>
    <row r="8" spans="1:4" ht="15">
      <c r="A8" s="23" t="s">
        <v>16</v>
      </c>
      <c r="B8" s="14"/>
      <c r="C8" s="54"/>
      <c r="D8" s="55"/>
    </row>
    <row r="9" spans="1:4" ht="15">
      <c r="A9" s="23" t="s">
        <v>0</v>
      </c>
      <c r="B9" s="24"/>
      <c r="C9" s="54"/>
      <c r="D9" s="55"/>
    </row>
    <row r="10" spans="1:4" ht="26.25">
      <c r="A10" s="25" t="s">
        <v>17</v>
      </c>
      <c r="B10" s="14">
        <v>3</v>
      </c>
      <c r="C10" s="56">
        <v>38953753</v>
      </c>
      <c r="D10" s="55">
        <v>42314339</v>
      </c>
    </row>
    <row r="11" spans="1:4" ht="15">
      <c r="A11" s="25" t="s">
        <v>2</v>
      </c>
      <c r="B11" s="14">
        <v>4</v>
      </c>
      <c r="C11" s="56">
        <v>2488647</v>
      </c>
      <c r="D11" s="55">
        <v>2564370</v>
      </c>
    </row>
    <row r="12" spans="1:4" ht="15">
      <c r="A12" s="25" t="s">
        <v>18</v>
      </c>
      <c r="B12" s="14">
        <v>5</v>
      </c>
      <c r="C12" s="56">
        <v>4816601</v>
      </c>
      <c r="D12" s="55">
        <v>5078301</v>
      </c>
    </row>
    <row r="13" spans="1:4" ht="15">
      <c r="A13" s="25" t="s">
        <v>1</v>
      </c>
      <c r="B13" s="14">
        <v>6</v>
      </c>
      <c r="C13" s="56">
        <v>3411461</v>
      </c>
      <c r="D13" s="55">
        <v>2289986</v>
      </c>
    </row>
    <row r="14" spans="1:4" ht="15">
      <c r="A14" s="25" t="s">
        <v>3</v>
      </c>
      <c r="B14" s="14"/>
      <c r="C14" s="56">
        <v>15381</v>
      </c>
      <c r="D14" s="55">
        <v>17357</v>
      </c>
    </row>
    <row r="15" spans="1:4" ht="15">
      <c r="A15" s="25" t="s">
        <v>4</v>
      </c>
      <c r="B15" s="14">
        <v>24</v>
      </c>
      <c r="C15" s="56">
        <v>394192</v>
      </c>
      <c r="D15" s="55">
        <v>156460</v>
      </c>
    </row>
    <row r="16" spans="1:4" ht="15">
      <c r="A16" s="25" t="s">
        <v>110</v>
      </c>
      <c r="B16" s="14">
        <v>10</v>
      </c>
      <c r="C16" s="56">
        <v>755200</v>
      </c>
      <c r="D16" s="55">
        <v>755200</v>
      </c>
    </row>
    <row r="17" spans="1:4" ht="15">
      <c r="A17" s="25" t="s">
        <v>100</v>
      </c>
      <c r="B17" s="14"/>
      <c r="C17" s="56">
        <f>4817+585000</f>
        <v>589817</v>
      </c>
      <c r="D17" s="55">
        <f>6751+585000</f>
        <v>591751</v>
      </c>
    </row>
    <row r="18" spans="1:4" ht="26.25">
      <c r="A18" s="26" t="s">
        <v>19</v>
      </c>
      <c r="B18" s="27">
        <v>11</v>
      </c>
      <c r="C18" s="57">
        <v>518645</v>
      </c>
      <c r="D18" s="58">
        <v>518645</v>
      </c>
    </row>
    <row r="19" spans="1:4" ht="15">
      <c r="A19" s="45"/>
      <c r="B19" s="46"/>
      <c r="C19" s="59">
        <f>SUM(C10:C18)</f>
        <v>51943697</v>
      </c>
      <c r="D19" s="60">
        <f>SUM(D10:D18)</f>
        <v>54286409</v>
      </c>
    </row>
    <row r="20" spans="1:4" ht="15">
      <c r="A20" s="25"/>
      <c r="B20" s="28"/>
      <c r="C20" s="56"/>
      <c r="D20" s="58"/>
    </row>
    <row r="21" spans="1:4" ht="15">
      <c r="A21" s="23" t="s">
        <v>20</v>
      </c>
      <c r="B21" s="24"/>
      <c r="C21" s="56"/>
      <c r="D21" s="55"/>
    </row>
    <row r="22" spans="1:4" ht="15">
      <c r="A22" s="25" t="s">
        <v>21</v>
      </c>
      <c r="B22" s="14">
        <v>7</v>
      </c>
      <c r="C22" s="56">
        <v>1000915</v>
      </c>
      <c r="D22" s="55">
        <v>1389536</v>
      </c>
    </row>
    <row r="23" spans="1:4" ht="15">
      <c r="A23" s="25" t="s">
        <v>5</v>
      </c>
      <c r="B23" s="14">
        <v>8</v>
      </c>
      <c r="C23" s="56">
        <v>78875398</v>
      </c>
      <c r="D23" s="55">
        <v>27847054</v>
      </c>
    </row>
    <row r="24" spans="1:4" ht="15">
      <c r="A24" s="25" t="s">
        <v>22</v>
      </c>
      <c r="B24" s="14">
        <v>9</v>
      </c>
      <c r="C24" s="56">
        <v>338116</v>
      </c>
      <c r="D24" s="55">
        <v>327601</v>
      </c>
    </row>
    <row r="25" spans="1:4" ht="15">
      <c r="A25" s="25" t="s">
        <v>6</v>
      </c>
      <c r="B25" s="14"/>
      <c r="C25" s="56">
        <v>0</v>
      </c>
      <c r="D25" s="55">
        <v>0</v>
      </c>
    </row>
    <row r="26" spans="1:4" ht="15">
      <c r="A26" s="25" t="s">
        <v>23</v>
      </c>
      <c r="B26" s="14">
        <v>10</v>
      </c>
      <c r="C26" s="56">
        <v>2974819</v>
      </c>
      <c r="D26" s="55">
        <v>2351136</v>
      </c>
    </row>
    <row r="27" spans="1:4" ht="15">
      <c r="A27" s="25" t="s">
        <v>24</v>
      </c>
      <c r="B27" s="14"/>
      <c r="C27" s="56">
        <f>39593+4804247</f>
        <v>4843840</v>
      </c>
      <c r="D27" s="55">
        <f>40190+4341068</f>
        <v>4381258</v>
      </c>
    </row>
    <row r="28" spans="1:4" ht="15">
      <c r="A28" s="26" t="s">
        <v>25</v>
      </c>
      <c r="B28" s="27">
        <v>11</v>
      </c>
      <c r="C28" s="57">
        <v>600498</v>
      </c>
      <c r="D28" s="58">
        <v>79605</v>
      </c>
    </row>
    <row r="29" spans="1:4" ht="15">
      <c r="A29" s="45"/>
      <c r="B29" s="46"/>
      <c r="C29" s="59">
        <f>SUM(C22:C28)</f>
        <v>88633586</v>
      </c>
      <c r="D29" s="60">
        <f>SUM(D22:D28)</f>
        <v>36376190</v>
      </c>
    </row>
    <row r="30" spans="1:4" ht="15.75" thickBot="1">
      <c r="A30" s="51" t="s">
        <v>7</v>
      </c>
      <c r="B30" s="52"/>
      <c r="C30" s="61">
        <f>C19+C29</f>
        <v>140577283</v>
      </c>
      <c r="D30" s="62">
        <f>D19+D29</f>
        <v>90662599</v>
      </c>
    </row>
    <row r="31" spans="1:4" ht="15">
      <c r="A31" s="25"/>
      <c r="B31" s="28"/>
      <c r="C31" s="63"/>
      <c r="D31" s="58"/>
    </row>
    <row r="32" spans="1:4" ht="15">
      <c r="A32" s="23" t="s">
        <v>26</v>
      </c>
      <c r="B32" s="24"/>
      <c r="C32" s="63"/>
      <c r="D32" s="55"/>
    </row>
    <row r="33" spans="1:4" ht="15">
      <c r="A33" s="23" t="s">
        <v>27</v>
      </c>
      <c r="B33" s="24"/>
      <c r="C33" s="63"/>
      <c r="D33" s="55"/>
    </row>
    <row r="34" spans="1:4" ht="15">
      <c r="A34" s="25" t="s">
        <v>28</v>
      </c>
      <c r="B34" s="14">
        <v>12</v>
      </c>
      <c r="C34" s="56">
        <v>10748046</v>
      </c>
      <c r="D34" s="55">
        <v>10748046</v>
      </c>
    </row>
    <row r="35" spans="1:4" ht="15">
      <c r="A35" s="26" t="s">
        <v>29</v>
      </c>
      <c r="B35" s="27"/>
      <c r="C35" s="57">
        <v>73786169</v>
      </c>
      <c r="D35" s="58">
        <v>65350626</v>
      </c>
    </row>
    <row r="36" spans="1:4" ht="15">
      <c r="A36" s="45"/>
      <c r="B36" s="46"/>
      <c r="C36" s="59">
        <f>SUM(C34:C35)</f>
        <v>84534215</v>
      </c>
      <c r="D36" s="60">
        <f>SUM(D34:D35)</f>
        <v>76098672</v>
      </c>
    </row>
    <row r="37" spans="1:4" ht="15">
      <c r="A37" s="43"/>
      <c r="B37" s="28"/>
      <c r="C37" s="63"/>
      <c r="D37" s="58"/>
    </row>
    <row r="38" spans="1:4" ht="15">
      <c r="A38" s="23" t="s">
        <v>8</v>
      </c>
      <c r="B38" s="24"/>
      <c r="C38" s="63"/>
      <c r="D38" s="55"/>
    </row>
    <row r="39" spans="1:4" ht="26.25">
      <c r="A39" s="30" t="s">
        <v>30</v>
      </c>
      <c r="B39" s="14">
        <v>13</v>
      </c>
      <c r="C39" s="56">
        <v>2049423</v>
      </c>
      <c r="D39" s="55">
        <v>1933418</v>
      </c>
    </row>
    <row r="40" spans="1:4" ht="15">
      <c r="A40" s="43" t="s">
        <v>31</v>
      </c>
      <c r="B40" s="27">
        <v>14</v>
      </c>
      <c r="C40" s="57">
        <v>1954237</v>
      </c>
      <c r="D40" s="58">
        <v>1658109</v>
      </c>
    </row>
    <row r="41" spans="1:4" ht="15">
      <c r="A41" s="45"/>
      <c r="B41" s="46"/>
      <c r="C41" s="59">
        <f>SUM(C39:C40)</f>
        <v>4003660</v>
      </c>
      <c r="D41" s="60">
        <f>SUM(D39:D40)</f>
        <v>3591527</v>
      </c>
    </row>
    <row r="42" spans="1:4" ht="15">
      <c r="A42" s="36" t="s">
        <v>32</v>
      </c>
      <c r="B42" s="28"/>
      <c r="C42" s="64"/>
      <c r="D42" s="65"/>
    </row>
    <row r="43" spans="1:4" ht="15">
      <c r="A43" s="30" t="s">
        <v>9</v>
      </c>
      <c r="B43" s="14">
        <v>15</v>
      </c>
      <c r="C43" s="56">
        <v>44939452</v>
      </c>
      <c r="D43" s="55">
        <v>6428452</v>
      </c>
    </row>
    <row r="44" spans="1:4" s="21" customFormat="1" ht="25.5">
      <c r="A44" s="30" t="s">
        <v>33</v>
      </c>
      <c r="B44" s="14">
        <v>16</v>
      </c>
      <c r="C44" s="56">
        <v>1670484</v>
      </c>
      <c r="D44" s="55">
        <v>1755697</v>
      </c>
    </row>
    <row r="45" spans="1:4" s="21" customFormat="1" ht="12.75">
      <c r="A45" s="30" t="s">
        <v>34</v>
      </c>
      <c r="B45" s="14">
        <v>17</v>
      </c>
      <c r="C45" s="56">
        <v>247</v>
      </c>
      <c r="D45" s="55">
        <v>186</v>
      </c>
    </row>
    <row r="46" spans="1:4" s="21" customFormat="1" ht="25.5">
      <c r="A46" s="25" t="s">
        <v>35</v>
      </c>
      <c r="B46" s="14"/>
      <c r="C46" s="56">
        <v>2760529</v>
      </c>
      <c r="D46" s="55">
        <v>1374230</v>
      </c>
    </row>
    <row r="47" spans="1:4" s="21" customFormat="1" ht="12.75">
      <c r="A47" s="25" t="s">
        <v>36</v>
      </c>
      <c r="B47" s="14">
        <v>18</v>
      </c>
      <c r="C47" s="56">
        <v>2668696</v>
      </c>
      <c r="D47" s="55">
        <v>1413835</v>
      </c>
    </row>
    <row r="48" spans="1:4" s="21" customFormat="1" ht="12.75">
      <c r="A48" s="47"/>
      <c r="B48" s="48"/>
      <c r="C48" s="66">
        <f>SUM(C43:C47)</f>
        <v>52039408</v>
      </c>
      <c r="D48" s="67">
        <f>SUM(D43:D47)</f>
        <v>10972400</v>
      </c>
    </row>
    <row r="49" spans="1:4" s="21" customFormat="1" ht="13.5" thickBot="1">
      <c r="A49" s="51" t="s">
        <v>37</v>
      </c>
      <c r="B49" s="52"/>
      <c r="C49" s="61">
        <f>C36+C41+C48</f>
        <v>140577283</v>
      </c>
      <c r="D49" s="62">
        <f>D36+D41+D48</f>
        <v>90662599</v>
      </c>
    </row>
    <row r="50" spans="1:4" s="21" customFormat="1" ht="25.5">
      <c r="A50" s="49" t="s">
        <v>88</v>
      </c>
      <c r="B50" s="50">
        <v>12</v>
      </c>
      <c r="C50" s="68">
        <f>(C30-C14-C41-C48)/10748046*1000</f>
        <v>7863.646471181832</v>
      </c>
      <c r="D50" s="68">
        <f>(D30-D14-D41-D48)/10748046*1000</f>
        <v>7078.618290245501</v>
      </c>
    </row>
    <row r="51" spans="3:4" ht="15">
      <c r="C51" s="70">
        <f>C30-C49</f>
        <v>0</v>
      </c>
      <c r="D51" s="70">
        <f>D30-D49</f>
        <v>0</v>
      </c>
    </row>
    <row r="52" spans="1:4" ht="15">
      <c r="A52" s="73"/>
      <c r="B52" s="73"/>
      <c r="C52" s="73"/>
      <c r="D52" s="73"/>
    </row>
    <row r="53" spans="1:4" ht="15">
      <c r="A53" s="73"/>
      <c r="B53" s="73"/>
      <c r="C53" s="73"/>
      <c r="D53" s="73"/>
    </row>
    <row r="54" spans="1:4" ht="15">
      <c r="A54" s="26" t="s">
        <v>98</v>
      </c>
      <c r="B54" s="71" t="s">
        <v>102</v>
      </c>
      <c r="C54" s="72"/>
      <c r="D54" s="26" t="s">
        <v>94</v>
      </c>
    </row>
    <row r="55" spans="1:4" ht="15">
      <c r="A55" s="32" t="s">
        <v>95</v>
      </c>
      <c r="B55" s="32" t="s">
        <v>92</v>
      </c>
      <c r="C55" s="31"/>
      <c r="D55" s="32" t="s">
        <v>93</v>
      </c>
    </row>
    <row r="56" spans="1:4" ht="63.75">
      <c r="A56" s="74" t="s">
        <v>96</v>
      </c>
      <c r="B56" s="32" t="s">
        <v>99</v>
      </c>
      <c r="C56" s="31"/>
      <c r="D56" s="74" t="s">
        <v>97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 customWidth="1"/>
  </cols>
  <sheetData>
    <row r="1" spans="1:5" ht="15">
      <c r="A1" s="19" t="s">
        <v>106</v>
      </c>
      <c r="B1" s="19"/>
      <c r="C1" s="19"/>
      <c r="D1" s="42" t="s">
        <v>105</v>
      </c>
      <c r="E1" s="19"/>
    </row>
    <row r="2" spans="1:4" ht="15">
      <c r="A2" s="38"/>
      <c r="B2" s="38"/>
      <c r="C2" s="39"/>
      <c r="D2" s="39"/>
    </row>
    <row r="3" spans="1:4" ht="15">
      <c r="A3" s="131" t="s">
        <v>108</v>
      </c>
      <c r="B3" s="131"/>
      <c r="C3" s="131"/>
      <c r="D3" s="131"/>
    </row>
    <row r="4" spans="1:4" ht="15">
      <c r="A4" s="132" t="s">
        <v>118</v>
      </c>
      <c r="B4" s="132"/>
      <c r="C4" s="132"/>
      <c r="D4" s="132"/>
    </row>
    <row r="5" spans="1:4" ht="15">
      <c r="A5" s="40"/>
      <c r="B5" s="40"/>
      <c r="C5" s="40"/>
      <c r="D5" s="40"/>
    </row>
    <row r="6" spans="1:4" ht="54" customHeight="1">
      <c r="A6" s="80" t="s">
        <v>14</v>
      </c>
      <c r="B6" s="81" t="s">
        <v>15</v>
      </c>
      <c r="C6" s="82" t="s">
        <v>118</v>
      </c>
      <c r="D6" s="82" t="s">
        <v>119</v>
      </c>
    </row>
    <row r="7" spans="1:4" ht="15">
      <c r="A7" s="25"/>
      <c r="B7" s="24"/>
      <c r="C7" s="75"/>
      <c r="D7" s="76"/>
    </row>
    <row r="8" spans="1:4" ht="15">
      <c r="A8" s="25" t="s">
        <v>38</v>
      </c>
      <c r="B8" s="14">
        <v>19</v>
      </c>
      <c r="C8" s="56">
        <v>35959970</v>
      </c>
      <c r="D8" s="55">
        <v>55653228</v>
      </c>
    </row>
    <row r="9" spans="1:4" ht="26.25">
      <c r="A9" s="83" t="s">
        <v>39</v>
      </c>
      <c r="B9" s="50">
        <v>20</v>
      </c>
      <c r="C9" s="68">
        <v>-13524609</v>
      </c>
      <c r="D9" s="68">
        <v>-13471690</v>
      </c>
    </row>
    <row r="10" spans="1:4" ht="15">
      <c r="A10" s="23" t="s">
        <v>40</v>
      </c>
      <c r="B10" s="41"/>
      <c r="C10" s="77">
        <f>SUM(C8:C9)</f>
        <v>22435361</v>
      </c>
      <c r="D10" s="54">
        <f>SUM(D8:D9)</f>
        <v>42181538</v>
      </c>
    </row>
    <row r="11" spans="1:4" ht="15">
      <c r="A11" s="25"/>
      <c r="B11" s="14"/>
      <c r="C11" s="56"/>
      <c r="D11" s="55"/>
    </row>
    <row r="12" spans="1:4" ht="15">
      <c r="A12" s="25" t="s">
        <v>11</v>
      </c>
      <c r="B12" s="14">
        <v>21</v>
      </c>
      <c r="C12" s="56">
        <v>-9454785</v>
      </c>
      <c r="D12" s="55">
        <v>-17281600</v>
      </c>
    </row>
    <row r="13" spans="1:4" ht="15">
      <c r="A13" s="25" t="s">
        <v>41</v>
      </c>
      <c r="B13" s="14">
        <v>22</v>
      </c>
      <c r="C13" s="56">
        <v>-838050</v>
      </c>
      <c r="D13" s="55">
        <v>-1199563</v>
      </c>
    </row>
    <row r="14" spans="1:4" ht="15">
      <c r="A14" s="25" t="s">
        <v>42</v>
      </c>
      <c r="B14" s="14">
        <v>23</v>
      </c>
      <c r="C14" s="56">
        <v>-227050</v>
      </c>
      <c r="D14" s="55">
        <v>-203626</v>
      </c>
    </row>
    <row r="15" spans="1:4" ht="15">
      <c r="A15" s="25" t="s">
        <v>43</v>
      </c>
      <c r="B15" s="14"/>
      <c r="C15" s="56">
        <v>490214</v>
      </c>
      <c r="D15" s="55">
        <v>519109</v>
      </c>
    </row>
    <row r="16" spans="1:4" ht="26.25">
      <c r="A16" s="25" t="s">
        <v>44</v>
      </c>
      <c r="B16" s="14"/>
      <c r="C16" s="56">
        <v>56456</v>
      </c>
      <c r="D16" s="55">
        <v>-5276</v>
      </c>
    </row>
    <row r="17" spans="1:4" ht="15">
      <c r="A17" s="83" t="s">
        <v>45</v>
      </c>
      <c r="B17" s="50"/>
      <c r="C17" s="68">
        <v>56754</v>
      </c>
      <c r="D17" s="69">
        <v>24526</v>
      </c>
    </row>
    <row r="18" spans="1:4" ht="15">
      <c r="A18" s="23" t="s">
        <v>12</v>
      </c>
      <c r="B18" s="41"/>
      <c r="C18" s="77">
        <f>SUM(C10:C17)</f>
        <v>12518900</v>
      </c>
      <c r="D18" s="54">
        <f>SUM(D10:D17)</f>
        <v>24035108</v>
      </c>
    </row>
    <row r="19" spans="1:4" ht="15">
      <c r="A19" s="25"/>
      <c r="B19" s="14"/>
      <c r="C19" s="77"/>
      <c r="D19" s="54"/>
    </row>
    <row r="20" spans="1:4" ht="15">
      <c r="A20" s="83" t="s">
        <v>46</v>
      </c>
      <c r="B20" s="50">
        <v>24</v>
      </c>
      <c r="C20" s="68">
        <v>-4083357</v>
      </c>
      <c r="D20" s="69">
        <v>-5759097</v>
      </c>
    </row>
    <row r="21" spans="1:4" ht="15">
      <c r="A21" s="84" t="s">
        <v>47</v>
      </c>
      <c r="B21" s="81"/>
      <c r="C21" s="85">
        <f>SUM(C18:C20)</f>
        <v>8435543</v>
      </c>
      <c r="D21" s="85">
        <f>SUM(D18:D20)</f>
        <v>18276011</v>
      </c>
    </row>
    <row r="22" spans="1:4" ht="15.75" thickBot="1">
      <c r="A22" s="35" t="s">
        <v>48</v>
      </c>
      <c r="B22" s="22"/>
      <c r="C22" s="78">
        <f>C21</f>
        <v>8435543</v>
      </c>
      <c r="D22" s="78">
        <f>D21</f>
        <v>18276011</v>
      </c>
    </row>
    <row r="23" spans="1:4" ht="15">
      <c r="A23" s="23"/>
      <c r="B23" s="41"/>
      <c r="C23" s="54"/>
      <c r="D23" s="54"/>
    </row>
    <row r="24" spans="1:4" ht="15">
      <c r="A24" s="23" t="s">
        <v>13</v>
      </c>
      <c r="B24" s="41"/>
      <c r="C24" s="54"/>
      <c r="D24" s="54"/>
    </row>
    <row r="25" spans="1:4" ht="15">
      <c r="A25" s="83" t="s">
        <v>49</v>
      </c>
      <c r="B25" s="50">
        <v>12</v>
      </c>
      <c r="C25" s="86">
        <f>C22/10748046</f>
        <v>0.7848443335653755</v>
      </c>
      <c r="D25" s="86">
        <f>D22/10748046</f>
        <v>1.7004031244376885</v>
      </c>
    </row>
    <row r="27" spans="1:4" ht="15">
      <c r="A27" s="73"/>
      <c r="B27" s="73"/>
      <c r="C27" s="73"/>
      <c r="D27" s="73"/>
    </row>
    <row r="28" spans="1:4" ht="15">
      <c r="A28" s="73"/>
      <c r="B28" s="73"/>
      <c r="C28" s="73"/>
      <c r="D28" s="73"/>
    </row>
    <row r="29" spans="1:4" ht="15">
      <c r="A29" s="26" t="s">
        <v>98</v>
      </c>
      <c r="B29" s="71" t="s">
        <v>102</v>
      </c>
      <c r="C29" s="72"/>
      <c r="D29" s="26" t="s">
        <v>94</v>
      </c>
    </row>
    <row r="30" spans="1:4" ht="15">
      <c r="A30" s="32" t="s">
        <v>95</v>
      </c>
      <c r="B30" s="32" t="s">
        <v>92</v>
      </c>
      <c r="C30" s="31"/>
      <c r="D30" s="32" t="s">
        <v>93</v>
      </c>
    </row>
    <row r="31" spans="1:4" ht="63.75">
      <c r="A31" s="74" t="s">
        <v>96</v>
      </c>
      <c r="B31" s="32" t="s">
        <v>99</v>
      </c>
      <c r="C31" s="31"/>
      <c r="D31" s="74" t="s">
        <v>97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K23" sqref="K23"/>
    </sheetView>
  </sheetViews>
  <sheetFormatPr defaultColWidth="9.140625" defaultRowHeight="15"/>
  <cols>
    <col min="1" max="1" width="25.7109375" style="5" customWidth="1"/>
    <col min="2" max="2" width="5.8515625" style="5" bestFit="1" customWidth="1"/>
    <col min="3" max="5" width="15.7109375" style="5" customWidth="1"/>
    <col min="6" max="16384" width="9.140625" style="5" customWidth="1"/>
  </cols>
  <sheetData>
    <row r="1" spans="1:5" s="20" customFormat="1" ht="15">
      <c r="A1" s="19" t="s">
        <v>106</v>
      </c>
      <c r="B1" s="19"/>
      <c r="C1" s="19"/>
      <c r="D1" s="19"/>
      <c r="E1" s="42" t="s">
        <v>105</v>
      </c>
    </row>
    <row r="2" spans="1:5" ht="12.75">
      <c r="A2" s="1"/>
      <c r="B2" s="2"/>
      <c r="C2" s="2"/>
      <c r="D2" s="3"/>
      <c r="E2" s="1"/>
    </row>
    <row r="3" spans="1:5" ht="15">
      <c r="A3" s="133" t="s">
        <v>10</v>
      </c>
      <c r="B3" s="133"/>
      <c r="C3" s="133"/>
      <c r="D3" s="133"/>
      <c r="E3" s="134"/>
    </row>
    <row r="4" spans="1:5" ht="15">
      <c r="A4" s="132" t="str">
        <f>'ОСД '!A4:D4</f>
        <v>За 9 месяцев, закончившиеся 30 сентября 2020 года</v>
      </c>
      <c r="B4" s="132"/>
      <c r="C4" s="132"/>
      <c r="D4" s="139"/>
      <c r="E4" s="139"/>
    </row>
    <row r="5" spans="1:5" ht="12.75">
      <c r="A5" s="34"/>
      <c r="B5" s="34"/>
      <c r="C5" s="34"/>
      <c r="D5" s="34"/>
      <c r="E5" s="4"/>
    </row>
    <row r="6" spans="1:5" ht="12.75" customHeight="1">
      <c r="A6" s="137" t="s">
        <v>14</v>
      </c>
      <c r="B6" s="135" t="s">
        <v>15</v>
      </c>
      <c r="C6" s="135" t="s">
        <v>28</v>
      </c>
      <c r="D6" s="135" t="s">
        <v>29</v>
      </c>
      <c r="E6" s="135" t="s">
        <v>50</v>
      </c>
    </row>
    <row r="7" spans="1:5" ht="12.75">
      <c r="A7" s="138"/>
      <c r="B7" s="136"/>
      <c r="C7" s="136"/>
      <c r="D7" s="136"/>
      <c r="E7" s="136"/>
    </row>
    <row r="8" spans="1:5" ht="12.75">
      <c r="A8" s="36"/>
      <c r="B8" s="27"/>
      <c r="C8" s="123"/>
      <c r="D8" s="123"/>
      <c r="E8" s="58"/>
    </row>
    <row r="9" spans="1:5" ht="12.75">
      <c r="A9" s="84" t="s">
        <v>103</v>
      </c>
      <c r="B9" s="81"/>
      <c r="C9" s="124">
        <v>10748046</v>
      </c>
      <c r="D9" s="124">
        <v>37199657</v>
      </c>
      <c r="E9" s="124">
        <f>C9+D9</f>
        <v>47947703</v>
      </c>
    </row>
    <row r="10" spans="1:5" ht="12.75">
      <c r="A10" s="25"/>
      <c r="B10" s="14"/>
      <c r="C10" s="55"/>
      <c r="D10" s="55"/>
      <c r="E10" s="55"/>
    </row>
    <row r="11" spans="1:5" ht="12.75">
      <c r="A11" s="83" t="s">
        <v>51</v>
      </c>
      <c r="B11" s="50"/>
      <c r="C11" s="69">
        <v>0</v>
      </c>
      <c r="D11" s="125">
        <f>'ОСД '!D21</f>
        <v>18276011</v>
      </c>
      <c r="E11" s="69">
        <f>C11+D11</f>
        <v>18276011</v>
      </c>
    </row>
    <row r="12" spans="1:5" ht="25.5">
      <c r="A12" s="83" t="s">
        <v>52</v>
      </c>
      <c r="B12" s="50"/>
      <c r="C12" s="69">
        <f>C11</f>
        <v>0</v>
      </c>
      <c r="D12" s="69">
        <f>D11</f>
        <v>18276011</v>
      </c>
      <c r="E12" s="69">
        <f>C12+D12</f>
        <v>18276011</v>
      </c>
    </row>
    <row r="13" spans="1:5" ht="12.75">
      <c r="A13" s="127"/>
      <c r="B13" s="128"/>
      <c r="C13" s="129"/>
      <c r="D13" s="129"/>
      <c r="E13" s="129"/>
    </row>
    <row r="14" spans="1:5" ht="13.5" thickBot="1">
      <c r="A14" s="35" t="s">
        <v>120</v>
      </c>
      <c r="B14" s="29"/>
      <c r="C14" s="126">
        <f>C9+C12</f>
        <v>10748046</v>
      </c>
      <c r="D14" s="126">
        <f>D9+D12</f>
        <v>55475668</v>
      </c>
      <c r="E14" s="126">
        <f>E9+E12</f>
        <v>66223714</v>
      </c>
    </row>
    <row r="15" spans="1:5" ht="12.75">
      <c r="A15" s="36"/>
      <c r="B15" s="27"/>
      <c r="C15" s="58"/>
      <c r="D15" s="58"/>
      <c r="E15" s="58"/>
    </row>
    <row r="16" spans="1:5" ht="12.75">
      <c r="A16" s="84" t="s">
        <v>114</v>
      </c>
      <c r="B16" s="81"/>
      <c r="C16" s="85">
        <v>10748046</v>
      </c>
      <c r="D16" s="85">
        <f>'ОФП '!D35</f>
        <v>65350626</v>
      </c>
      <c r="E16" s="85">
        <f>C16+D16</f>
        <v>76098672</v>
      </c>
    </row>
    <row r="17" spans="1:5" ht="12.75">
      <c r="A17" s="84"/>
      <c r="B17" s="81"/>
      <c r="C17" s="85"/>
      <c r="D17" s="85"/>
      <c r="E17" s="85"/>
    </row>
    <row r="18" spans="1:5" ht="12.75">
      <c r="A18" s="83" t="s">
        <v>47</v>
      </c>
      <c r="B18" s="50"/>
      <c r="C18" s="69">
        <v>0</v>
      </c>
      <c r="D18" s="125">
        <f>'ОСД '!C21</f>
        <v>8435543</v>
      </c>
      <c r="E18" s="69">
        <f>C18+D18</f>
        <v>8435543</v>
      </c>
    </row>
    <row r="19" spans="1:5" ht="25.5">
      <c r="A19" s="83" t="s">
        <v>48</v>
      </c>
      <c r="B19" s="50"/>
      <c r="C19" s="69">
        <f>C18</f>
        <v>0</v>
      </c>
      <c r="D19" s="69">
        <f>D18</f>
        <v>8435543</v>
      </c>
      <c r="E19" s="69">
        <f>E18</f>
        <v>8435543</v>
      </c>
    </row>
    <row r="20" spans="1:5" ht="12.75">
      <c r="A20" s="83"/>
      <c r="B20" s="50"/>
      <c r="C20" s="68"/>
      <c r="D20" s="68"/>
      <c r="E20" s="68"/>
    </row>
    <row r="21" spans="1:5" ht="13.5" thickBot="1">
      <c r="A21" s="35" t="s">
        <v>116</v>
      </c>
      <c r="B21" s="22"/>
      <c r="C21" s="126">
        <f>C16+C19</f>
        <v>10748046</v>
      </c>
      <c r="D21" s="126">
        <f>D16+D19</f>
        <v>73786169</v>
      </c>
      <c r="E21" s="126">
        <f>E16+E19</f>
        <v>84534215</v>
      </c>
    </row>
    <row r="22" spans="1:5" ht="12.75">
      <c r="A22" s="36"/>
      <c r="B22" s="27"/>
      <c r="C22" s="37"/>
      <c r="D22" s="37"/>
      <c r="E22" s="37"/>
    </row>
    <row r="23" spans="1:3" ht="15">
      <c r="A23" s="13"/>
      <c r="B23" s="13"/>
      <c r="C23" s="13"/>
    </row>
    <row r="24" spans="1:3" s="20" customFormat="1" ht="15">
      <c r="A24" s="73"/>
      <c r="B24" s="73"/>
      <c r="C24" s="73"/>
    </row>
    <row r="25" spans="1:5" s="20" customFormat="1" ht="15">
      <c r="A25" s="26" t="s">
        <v>98</v>
      </c>
      <c r="B25" s="26"/>
      <c r="C25" s="71" t="s">
        <v>102</v>
      </c>
      <c r="E25" s="26" t="s">
        <v>94</v>
      </c>
    </row>
    <row r="26" spans="1:5" s="20" customFormat="1" ht="15">
      <c r="A26" s="32" t="s">
        <v>95</v>
      </c>
      <c r="B26" s="32"/>
      <c r="C26" s="32" t="s">
        <v>92</v>
      </c>
      <c r="E26" s="32" t="s">
        <v>93</v>
      </c>
    </row>
    <row r="27" spans="1:5" s="20" customFormat="1" ht="63.75">
      <c r="A27" s="74" t="s">
        <v>96</v>
      </c>
      <c r="B27" s="74"/>
      <c r="C27" s="32" t="s">
        <v>99</v>
      </c>
      <c r="E27" s="74" t="s">
        <v>97</v>
      </c>
    </row>
  </sheetData>
  <sheetProtection/>
  <mergeCells count="7">
    <mergeCell ref="A3:E3"/>
    <mergeCell ref="E6:E7"/>
    <mergeCell ref="A6:A7"/>
    <mergeCell ref="B6:B7"/>
    <mergeCell ref="D6:D7"/>
    <mergeCell ref="C6:C7"/>
    <mergeCell ref="A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SheetLayoutView="100" zoomScalePageLayoutView="0" workbookViewId="0" topLeftCell="A1">
      <selection activeCell="A31" sqref="A31"/>
    </sheetView>
  </sheetViews>
  <sheetFormatPr defaultColWidth="38.140625" defaultRowHeight="15"/>
  <cols>
    <col min="1" max="1" width="42.28125" style="0" customWidth="1"/>
    <col min="2" max="2" width="13.140625" style="0" customWidth="1"/>
    <col min="3" max="4" width="15.7109375" style="0" customWidth="1"/>
  </cols>
  <sheetData>
    <row r="1" spans="1:5" s="20" customFormat="1" ht="15">
      <c r="A1" s="19" t="s">
        <v>106</v>
      </c>
      <c r="B1" s="19"/>
      <c r="C1" s="19"/>
      <c r="D1" s="42" t="s">
        <v>105</v>
      </c>
      <c r="E1" s="19"/>
    </row>
    <row r="2" spans="1:4" ht="15">
      <c r="A2" s="33"/>
      <c r="B2" s="33"/>
      <c r="C2" s="33"/>
      <c r="D2" s="33"/>
    </row>
    <row r="3" spans="1:4" ht="15">
      <c r="A3" s="131" t="s">
        <v>109</v>
      </c>
      <c r="B3" s="131"/>
      <c r="C3" s="131"/>
      <c r="D3" s="131"/>
    </row>
    <row r="4" spans="1:4" ht="15">
      <c r="A4" s="132" t="str">
        <f>'ОСД '!A4:D4</f>
        <v>За 9 месяцев, закончившиеся 30 сентября 2020 года</v>
      </c>
      <c r="B4" s="132"/>
      <c r="C4" s="132"/>
      <c r="D4" s="132"/>
    </row>
    <row r="5" spans="1:4" ht="15">
      <c r="A5" s="33"/>
      <c r="B5" s="33"/>
      <c r="C5" s="33"/>
      <c r="D5" s="33"/>
    </row>
    <row r="6" spans="1:4" ht="51">
      <c r="A6" s="109" t="s">
        <v>14</v>
      </c>
      <c r="B6" s="110" t="s">
        <v>15</v>
      </c>
      <c r="C6" s="111" t="str">
        <f>'ОСД '!C6</f>
        <v>За 9 месяцев, закончившиеся 30 сентября 2020 года</v>
      </c>
      <c r="D6" s="111" t="str">
        <f>'ОСД '!D6</f>
        <v>За 9 месяцев, закончившиеся 30 сентября 2019 года</v>
      </c>
    </row>
    <row r="7" spans="1:4" ht="15">
      <c r="A7" s="10"/>
      <c r="B7" s="6"/>
      <c r="C7" s="87"/>
      <c r="D7" s="87"/>
    </row>
    <row r="8" spans="1:4" ht="15">
      <c r="A8" s="7" t="s">
        <v>53</v>
      </c>
      <c r="B8" s="8"/>
      <c r="C8" s="88"/>
      <c r="D8" s="89"/>
    </row>
    <row r="9" spans="1:4" ht="15">
      <c r="A9" s="18" t="s">
        <v>12</v>
      </c>
      <c r="B9" s="9"/>
      <c r="C9" s="90">
        <f>'ОСД '!C18</f>
        <v>12518900</v>
      </c>
      <c r="D9" s="91">
        <f>'ОСД '!D18</f>
        <v>24035108</v>
      </c>
    </row>
    <row r="10" spans="1:4" ht="15">
      <c r="A10" s="10"/>
      <c r="B10" s="9"/>
      <c r="C10" s="92"/>
      <c r="D10" s="93"/>
    </row>
    <row r="11" spans="1:4" ht="15">
      <c r="A11" s="7" t="s">
        <v>54</v>
      </c>
      <c r="B11" s="9"/>
      <c r="C11" s="92"/>
      <c r="D11" s="93"/>
    </row>
    <row r="12" spans="1:4" ht="15">
      <c r="A12" s="10" t="s">
        <v>55</v>
      </c>
      <c r="B12" s="9" t="s">
        <v>121</v>
      </c>
      <c r="C12" s="90">
        <v>4891028</v>
      </c>
      <c r="D12" s="91">
        <v>5068402</v>
      </c>
    </row>
    <row r="13" spans="1:4" ht="39">
      <c r="A13" s="10" t="s">
        <v>56</v>
      </c>
      <c r="B13" s="9"/>
      <c r="C13" s="90">
        <v>0</v>
      </c>
      <c r="D13" s="91" t="s">
        <v>112</v>
      </c>
    </row>
    <row r="14" spans="1:4" ht="15">
      <c r="A14" s="10" t="s">
        <v>57</v>
      </c>
      <c r="B14" s="9"/>
      <c r="C14" s="90">
        <v>0</v>
      </c>
      <c r="D14" s="91" t="s">
        <v>112</v>
      </c>
    </row>
    <row r="15" spans="1:4" ht="15">
      <c r="A15" s="10" t="s">
        <v>58</v>
      </c>
      <c r="B15" s="9">
        <v>23</v>
      </c>
      <c r="C15" s="90">
        <f>-'ОСД '!C14</f>
        <v>227050</v>
      </c>
      <c r="D15" s="91">
        <f>-'ОСД '!D14</f>
        <v>203626</v>
      </c>
    </row>
    <row r="16" spans="1:4" ht="15">
      <c r="A16" s="10" t="s">
        <v>43</v>
      </c>
      <c r="B16" s="9"/>
      <c r="C16" s="90">
        <f>-'ОСД '!C15</f>
        <v>-490214</v>
      </c>
      <c r="D16" s="91">
        <f>-'ОСД '!D15</f>
        <v>-519109</v>
      </c>
    </row>
    <row r="17" spans="1:4" ht="26.25">
      <c r="A17" s="10" t="s">
        <v>59</v>
      </c>
      <c r="B17" s="9"/>
      <c r="C17" s="90">
        <f>-'ОСД '!C16</f>
        <v>-56456</v>
      </c>
      <c r="D17" s="91">
        <f>-'ОСД '!D16</f>
        <v>5276</v>
      </c>
    </row>
    <row r="18" spans="1:4" ht="15">
      <c r="A18" s="18" t="s">
        <v>115</v>
      </c>
      <c r="B18" s="9"/>
      <c r="C18" s="90">
        <v>-1112</v>
      </c>
      <c r="D18" s="91">
        <v>0</v>
      </c>
    </row>
    <row r="19" spans="1:4" ht="39">
      <c r="A19" s="112" t="s">
        <v>60</v>
      </c>
      <c r="B19" s="113"/>
      <c r="C19" s="114">
        <v>0</v>
      </c>
      <c r="D19" s="115">
        <v>747</v>
      </c>
    </row>
    <row r="20" spans="1:4" ht="26.25">
      <c r="A20" s="105" t="s">
        <v>61</v>
      </c>
      <c r="B20" s="99"/>
      <c r="C20" s="106">
        <f>SUM(C9:C19)</f>
        <v>17089196</v>
      </c>
      <c r="D20" s="107">
        <f>SUM(D9:D19)</f>
        <v>28794050</v>
      </c>
    </row>
    <row r="21" spans="1:4" ht="15">
      <c r="A21" s="7"/>
      <c r="B21" s="9"/>
      <c r="C21" s="94"/>
      <c r="D21" s="88"/>
    </row>
    <row r="22" spans="1:4" ht="15">
      <c r="A22" s="7" t="s">
        <v>62</v>
      </c>
      <c r="B22" s="8"/>
      <c r="C22" s="94"/>
      <c r="D22" s="88"/>
    </row>
    <row r="23" spans="1:4" ht="39">
      <c r="A23" s="10" t="s">
        <v>63</v>
      </c>
      <c r="B23" s="8"/>
      <c r="C23" s="90">
        <v>-51176986</v>
      </c>
      <c r="D23" s="91">
        <v>-33715811</v>
      </c>
    </row>
    <row r="24" spans="1:4" ht="15">
      <c r="A24" s="10" t="s">
        <v>64</v>
      </c>
      <c r="B24" s="8"/>
      <c r="C24" s="90">
        <v>-10515</v>
      </c>
      <c r="D24" s="91">
        <v>-19578</v>
      </c>
    </row>
    <row r="25" spans="1:4" ht="15">
      <c r="A25" s="10" t="s">
        <v>65</v>
      </c>
      <c r="B25" s="8"/>
      <c r="C25" s="90">
        <v>389733</v>
      </c>
      <c r="D25" s="91">
        <v>-393044</v>
      </c>
    </row>
    <row r="26" spans="1:4" ht="15">
      <c r="A26" s="18" t="s">
        <v>101</v>
      </c>
      <c r="B26" s="17"/>
      <c r="C26" s="90">
        <v>1934</v>
      </c>
      <c r="D26" s="91">
        <v>-2184</v>
      </c>
    </row>
    <row r="27" spans="1:4" ht="26.25">
      <c r="A27" s="10" t="s">
        <v>66</v>
      </c>
      <c r="B27" s="8"/>
      <c r="C27" s="90">
        <v>41549949</v>
      </c>
      <c r="D27" s="91">
        <v>14666918</v>
      </c>
    </row>
    <row r="28" spans="1:4" ht="15">
      <c r="A28" s="18" t="s">
        <v>104</v>
      </c>
      <c r="B28" s="17"/>
      <c r="C28" s="90">
        <v>61</v>
      </c>
      <c r="D28" s="91">
        <v>-951507</v>
      </c>
    </row>
    <row r="29" spans="1:4" ht="26.25">
      <c r="A29" s="10" t="s">
        <v>67</v>
      </c>
      <c r="B29" s="8"/>
      <c r="C29" s="90">
        <v>-111856</v>
      </c>
      <c r="D29" s="91">
        <v>-169171</v>
      </c>
    </row>
    <row r="30" spans="1:4" ht="15">
      <c r="A30" s="112" t="s">
        <v>68</v>
      </c>
      <c r="B30" s="116"/>
      <c r="C30" s="114">
        <v>1254861</v>
      </c>
      <c r="D30" s="115">
        <v>102882</v>
      </c>
    </row>
    <row r="31" spans="1:4" ht="26.25">
      <c r="A31" s="7" t="s">
        <v>69</v>
      </c>
      <c r="B31" s="8"/>
      <c r="C31" s="92">
        <f>SUM(C20:C30)</f>
        <v>8986377</v>
      </c>
      <c r="D31" s="93">
        <f>SUM(D20:D30)</f>
        <v>8312555</v>
      </c>
    </row>
    <row r="32" spans="1:4" ht="15">
      <c r="A32" s="10"/>
      <c r="B32" s="8"/>
      <c r="C32" s="94"/>
      <c r="D32" s="88"/>
    </row>
    <row r="33" spans="1:4" ht="15">
      <c r="A33" s="10" t="s">
        <v>70</v>
      </c>
      <c r="B33" s="8"/>
      <c r="C33" s="95">
        <v>-2934789</v>
      </c>
      <c r="D33" s="96">
        <v>-3011176</v>
      </c>
    </row>
    <row r="34" spans="1:4" ht="15">
      <c r="A34" s="18" t="s">
        <v>111</v>
      </c>
      <c r="B34" s="17"/>
      <c r="C34" s="95">
        <v>0</v>
      </c>
      <c r="D34" s="96">
        <v>0</v>
      </c>
    </row>
    <row r="35" spans="1:4" ht="15">
      <c r="A35" s="16" t="s">
        <v>91</v>
      </c>
      <c r="B35" s="17"/>
      <c r="C35" s="95">
        <v>0</v>
      </c>
      <c r="D35" s="96">
        <v>0</v>
      </c>
    </row>
    <row r="36" spans="1:4" ht="26.25">
      <c r="A36" s="100" t="s">
        <v>71</v>
      </c>
      <c r="B36" s="101"/>
      <c r="C36" s="102">
        <f>SUM(C31:C35)</f>
        <v>6051588</v>
      </c>
      <c r="D36" s="103">
        <f>SUM(D31:D35)</f>
        <v>5301379</v>
      </c>
    </row>
    <row r="37" spans="1:4" ht="15">
      <c r="A37" s="10"/>
      <c r="B37" s="8"/>
      <c r="C37" s="94"/>
      <c r="D37" s="88"/>
    </row>
    <row r="38" spans="1:4" ht="26.25">
      <c r="A38" s="7" t="s">
        <v>72</v>
      </c>
      <c r="B38" s="6"/>
      <c r="C38" s="94"/>
      <c r="D38" s="88"/>
    </row>
    <row r="39" spans="1:4" ht="15">
      <c r="A39" s="11" t="s">
        <v>89</v>
      </c>
      <c r="B39" s="12"/>
      <c r="C39" s="90">
        <v>0</v>
      </c>
      <c r="D39" s="91">
        <v>0</v>
      </c>
    </row>
    <row r="40" spans="1:4" ht="15">
      <c r="A40" s="10" t="s">
        <v>73</v>
      </c>
      <c r="B40" s="8"/>
      <c r="C40" s="90" t="s">
        <v>112</v>
      </c>
      <c r="D40" s="91">
        <v>-97766</v>
      </c>
    </row>
    <row r="41" spans="1:4" ht="15">
      <c r="A41" s="10" t="s">
        <v>74</v>
      </c>
      <c r="B41" s="8"/>
      <c r="C41" s="90">
        <v>-43321</v>
      </c>
      <c r="D41" s="91">
        <v>-785672</v>
      </c>
    </row>
    <row r="42" spans="1:4" ht="15">
      <c r="A42" s="10" t="s">
        <v>75</v>
      </c>
      <c r="B42" s="8"/>
      <c r="C42" s="90">
        <v>-1074755</v>
      </c>
      <c r="D42" s="91">
        <v>-89587</v>
      </c>
    </row>
    <row r="43" spans="1:4" ht="15">
      <c r="A43" s="10" t="s">
        <v>76</v>
      </c>
      <c r="B43" s="9"/>
      <c r="C43" s="90">
        <v>-4415464</v>
      </c>
      <c r="D43" s="91">
        <v>-4827091</v>
      </c>
    </row>
    <row r="44" spans="1:4" ht="15">
      <c r="A44" s="15" t="s">
        <v>90</v>
      </c>
      <c r="B44" s="9"/>
      <c r="C44" s="90" t="s">
        <v>112</v>
      </c>
      <c r="D44" s="91">
        <v>-111607</v>
      </c>
    </row>
    <row r="45" spans="1:4" ht="15">
      <c r="A45" s="10" t="s">
        <v>77</v>
      </c>
      <c r="B45" s="9"/>
      <c r="C45" s="90">
        <v>0</v>
      </c>
      <c r="D45" s="91" t="s">
        <v>112</v>
      </c>
    </row>
    <row r="46" spans="1:4" ht="26.25">
      <c r="A46" s="98" t="s">
        <v>78</v>
      </c>
      <c r="B46" s="99"/>
      <c r="C46" s="95">
        <v>0</v>
      </c>
      <c r="D46" s="96" t="s">
        <v>112</v>
      </c>
    </row>
    <row r="47" spans="1:4" ht="26.25">
      <c r="A47" s="100" t="s">
        <v>79</v>
      </c>
      <c r="B47" s="101"/>
      <c r="C47" s="102">
        <f>SUM(C39:C46)</f>
        <v>-5533540</v>
      </c>
      <c r="D47" s="103">
        <f>SUM(D39:D46)</f>
        <v>-5911723</v>
      </c>
    </row>
    <row r="48" spans="1:4" ht="15">
      <c r="A48" s="7"/>
      <c r="B48" s="6"/>
      <c r="C48" s="92"/>
      <c r="D48" s="93"/>
    </row>
    <row r="49" spans="1:4" ht="15">
      <c r="A49" s="7" t="s">
        <v>80</v>
      </c>
      <c r="B49" s="9"/>
      <c r="C49" s="94"/>
      <c r="D49" s="97"/>
    </row>
    <row r="50" spans="1:4" ht="15">
      <c r="A50" s="10" t="s">
        <v>81</v>
      </c>
      <c r="B50" s="9"/>
      <c r="C50" s="90">
        <v>0</v>
      </c>
      <c r="D50" s="91">
        <v>0</v>
      </c>
    </row>
    <row r="51" spans="1:4" ht="15">
      <c r="A51" s="98" t="s">
        <v>82</v>
      </c>
      <c r="B51" s="99"/>
      <c r="C51" s="95">
        <v>0</v>
      </c>
      <c r="D51" s="96">
        <v>0</v>
      </c>
    </row>
    <row r="52" spans="1:4" ht="26.25">
      <c r="A52" s="100" t="s">
        <v>83</v>
      </c>
      <c r="B52" s="101"/>
      <c r="C52" s="102">
        <f>SUM(C50:C51)</f>
        <v>0</v>
      </c>
      <c r="D52" s="103">
        <f>SUM(D50:D51)</f>
        <v>0</v>
      </c>
    </row>
    <row r="53" spans="1:4" ht="27" thickBot="1">
      <c r="A53" s="119" t="s">
        <v>84</v>
      </c>
      <c r="B53" s="120"/>
      <c r="C53" s="121">
        <v>2845</v>
      </c>
      <c r="D53" s="122">
        <v>-4834</v>
      </c>
    </row>
    <row r="54" spans="1:4" ht="26.25">
      <c r="A54" s="117" t="s">
        <v>85</v>
      </c>
      <c r="B54" s="116"/>
      <c r="C54" s="118">
        <f>C36+C47+C52+C53</f>
        <v>520893</v>
      </c>
      <c r="D54" s="118">
        <f>D36+D47+D52+D53</f>
        <v>-615178</v>
      </c>
    </row>
    <row r="55" spans="1:4" ht="26.25">
      <c r="A55" s="100" t="s">
        <v>86</v>
      </c>
      <c r="B55" s="104"/>
      <c r="C55" s="102">
        <v>79605</v>
      </c>
      <c r="D55" s="103">
        <v>688226</v>
      </c>
    </row>
    <row r="56" spans="1:4" ht="26.25">
      <c r="A56" s="100" t="s">
        <v>87</v>
      </c>
      <c r="B56" s="104"/>
      <c r="C56" s="102">
        <f>C55+C54</f>
        <v>600498</v>
      </c>
      <c r="D56" s="102">
        <f>D55+D54</f>
        <v>73048</v>
      </c>
    </row>
    <row r="57" spans="1:4" ht="15">
      <c r="A57" s="108"/>
      <c r="B57" s="108"/>
      <c r="C57" s="130">
        <f>C56-'ОФП '!C28</f>
        <v>0</v>
      </c>
      <c r="D57" s="108"/>
    </row>
    <row r="58" spans="1:4" ht="15">
      <c r="A58" s="13"/>
      <c r="B58" s="13"/>
      <c r="C58" s="13"/>
      <c r="D58" s="13"/>
    </row>
    <row r="59" spans="1:4" s="20" customFormat="1" ht="15">
      <c r="A59" s="73"/>
      <c r="B59" s="73"/>
      <c r="C59" s="73"/>
      <c r="D59" s="73"/>
    </row>
    <row r="60" spans="1:4" s="20" customFormat="1" ht="15">
      <c r="A60" s="26" t="s">
        <v>98</v>
      </c>
      <c r="B60" s="71" t="s">
        <v>102</v>
      </c>
      <c r="C60" s="72"/>
      <c r="D60" s="26" t="s">
        <v>94</v>
      </c>
    </row>
    <row r="61" spans="1:4" s="20" customFormat="1" ht="15">
      <c r="A61" s="32" t="s">
        <v>95</v>
      </c>
      <c r="B61" s="32" t="s">
        <v>92</v>
      </c>
      <c r="C61" s="31"/>
      <c r="D61" s="32" t="s">
        <v>93</v>
      </c>
    </row>
    <row r="62" spans="1:4" s="20" customFormat="1" ht="63.75">
      <c r="A62" s="74" t="s">
        <v>96</v>
      </c>
      <c r="B62" s="32" t="s">
        <v>99</v>
      </c>
      <c r="C62" s="31"/>
      <c r="D62" s="74" t="s">
        <v>97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Admin</cp:lastModifiedBy>
  <cp:lastPrinted>2020-11-10T10:36:37Z</cp:lastPrinted>
  <dcterms:created xsi:type="dcterms:W3CDTF">2016-05-13T18:34:15Z</dcterms:created>
  <dcterms:modified xsi:type="dcterms:W3CDTF">2020-11-10T10:40:29Z</dcterms:modified>
  <cp:category/>
  <cp:version/>
  <cp:contentType/>
  <cp:contentStatus/>
</cp:coreProperties>
</file>