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3395" windowHeight="7380" activeTab="1"/>
  </bookViews>
  <sheets>
    <sheet name="1ф" sheetId="4" r:id="rId1"/>
    <sheet name="2ф" sheetId="2" r:id="rId2"/>
    <sheet name="Лист3" sheetId="3" r:id="rId3"/>
  </sheets>
  <externalReferences>
    <externalReference r:id="rId4"/>
  </externalReferences>
  <definedNames>
    <definedName name="SUB1002428286" localSheetId="0">'1ф'!$E$134</definedName>
    <definedName name="_xlnm.Print_Area" localSheetId="0">'1ф'!$A$1:$I$104</definedName>
  </definedNames>
  <calcPr calcId="145621" refMode="R1C1"/>
</workbook>
</file>

<file path=xl/calcChain.xml><?xml version="1.0" encoding="utf-8"?>
<calcChain xmlns="http://schemas.openxmlformats.org/spreadsheetml/2006/main">
  <c r="AH137" i="2" l="1"/>
  <c r="AH127" i="2"/>
  <c r="AH100" i="2"/>
  <c r="AH79" i="2"/>
  <c r="Z30" i="2"/>
  <c r="Z25" i="2"/>
  <c r="Z24" i="2"/>
  <c r="W23" i="2"/>
  <c r="W29" i="2" s="1"/>
  <c r="W31" i="2" s="1"/>
  <c r="W33" i="2" s="1"/>
  <c r="W49" i="2" s="1"/>
  <c r="S23" i="2"/>
  <c r="S29" i="2" s="1"/>
  <c r="S31" i="2" s="1"/>
  <c r="S33" i="2" s="1"/>
  <c r="S49" i="2" s="1"/>
  <c r="Z22" i="2"/>
  <c r="Z21" i="2"/>
  <c r="Z20" i="2"/>
  <c r="Z19" i="2"/>
  <c r="W18" i="2"/>
  <c r="S18" i="2"/>
  <c r="Z16" i="2"/>
  <c r="Z18" i="2" s="1"/>
  <c r="Z23" i="2" s="1"/>
  <c r="Z29" i="2" s="1"/>
  <c r="Z31" i="2" s="1"/>
  <c r="S58" i="2" l="1"/>
  <c r="S61" i="2" s="1"/>
  <c r="S54" i="2"/>
  <c r="W58" i="2"/>
  <c r="W61" i="2" s="1"/>
  <c r="W54" i="2"/>
  <c r="H54" i="4" l="1"/>
  <c r="H37" i="4"/>
  <c r="H55" i="4" l="1"/>
  <c r="Z51" i="4" l="1"/>
  <c r="H69" i="4" l="1"/>
  <c r="H86" i="4"/>
  <c r="W161" i="4" l="1"/>
  <c r="V161" i="4"/>
  <c r="W160" i="4"/>
  <c r="V160" i="4"/>
  <c r="U133" i="4"/>
  <c r="U132" i="4"/>
  <c r="U131" i="4"/>
  <c r="U129" i="4"/>
  <c r="Y131" i="4"/>
  <c r="Y129" i="4"/>
  <c r="W35" i="4"/>
  <c r="T27" i="4"/>
  <c r="U27" i="4"/>
  <c r="V27" i="4"/>
  <c r="W27" i="4"/>
  <c r="X27" i="4"/>
  <c r="Y27" i="4"/>
  <c r="T28" i="4"/>
  <c r="U28" i="4"/>
  <c r="V28" i="4"/>
  <c r="W28" i="4"/>
  <c r="X28" i="4"/>
  <c r="Y28" i="4"/>
  <c r="T29" i="4"/>
  <c r="U29" i="4"/>
  <c r="V29" i="4"/>
  <c r="W29" i="4"/>
  <c r="X29" i="4"/>
  <c r="Y29" i="4"/>
  <c r="T30" i="4"/>
  <c r="U30" i="4"/>
  <c r="V30" i="4"/>
  <c r="W30" i="4"/>
  <c r="X30" i="4"/>
  <c r="Y30" i="4"/>
  <c r="T31" i="4"/>
  <c r="U31" i="4"/>
  <c r="V31" i="4"/>
  <c r="W31" i="4"/>
  <c r="X31" i="4"/>
  <c r="Y31" i="4"/>
  <c r="T32" i="4"/>
  <c r="U32" i="4"/>
  <c r="V32" i="4"/>
  <c r="W32" i="4"/>
  <c r="X32" i="4"/>
  <c r="Y32" i="4"/>
  <c r="T33" i="4"/>
  <c r="U33" i="4"/>
  <c r="V33" i="4"/>
  <c r="W33" i="4"/>
  <c r="X33" i="4"/>
  <c r="Y33" i="4"/>
  <c r="T34" i="4"/>
  <c r="U34" i="4"/>
  <c r="V34" i="4"/>
  <c r="W34" i="4"/>
  <c r="X34" i="4"/>
  <c r="Y34" i="4"/>
  <c r="T35" i="4"/>
  <c r="U35" i="4"/>
  <c r="V35" i="4"/>
  <c r="X35" i="4"/>
  <c r="Y35" i="4"/>
  <c r="T36" i="4"/>
  <c r="U36" i="4"/>
  <c r="V36" i="4"/>
  <c r="W36" i="4"/>
  <c r="X36" i="4"/>
  <c r="Y36" i="4"/>
  <c r="T37" i="4"/>
  <c r="U37" i="4"/>
  <c r="V37" i="4"/>
  <c r="W37" i="4"/>
  <c r="X37" i="4"/>
  <c r="Y37" i="4"/>
  <c r="T38" i="4"/>
  <c r="U38" i="4"/>
  <c r="V38" i="4"/>
  <c r="W38" i="4"/>
  <c r="X38" i="4"/>
  <c r="Y38" i="4"/>
  <c r="T39" i="4"/>
  <c r="U39" i="4"/>
  <c r="V39" i="4"/>
  <c r="W39" i="4"/>
  <c r="X39" i="4"/>
  <c r="Y39" i="4"/>
  <c r="T40" i="4"/>
  <c r="U40" i="4"/>
  <c r="V40" i="4"/>
  <c r="W40" i="4"/>
  <c r="X40" i="4"/>
  <c r="Y40" i="4"/>
  <c r="T41" i="4"/>
  <c r="U41" i="4"/>
  <c r="V41" i="4"/>
  <c r="W41" i="4"/>
  <c r="X41" i="4"/>
  <c r="Y41" i="4"/>
  <c r="T42" i="4"/>
  <c r="U42" i="4"/>
  <c r="V42" i="4"/>
  <c r="W42" i="4"/>
  <c r="X42" i="4"/>
  <c r="Y42" i="4"/>
  <c r="T43" i="4"/>
  <c r="U43" i="4"/>
  <c r="V43" i="4"/>
  <c r="W43" i="4"/>
  <c r="X43" i="4"/>
  <c r="Y43" i="4"/>
  <c r="T44" i="4"/>
  <c r="U44" i="4"/>
  <c r="V44" i="4"/>
  <c r="W44" i="4"/>
  <c r="X44" i="4"/>
  <c r="Y44" i="4"/>
  <c r="T45" i="4"/>
  <c r="U45" i="4"/>
  <c r="V45" i="4"/>
  <c r="W45" i="4"/>
  <c r="X45" i="4"/>
  <c r="Y45" i="4"/>
  <c r="T46" i="4"/>
  <c r="U46" i="4"/>
  <c r="V46" i="4"/>
  <c r="W46" i="4"/>
  <c r="X46" i="4"/>
  <c r="Y46" i="4"/>
  <c r="T47" i="4"/>
  <c r="U47" i="4"/>
  <c r="V47" i="4"/>
  <c r="W47" i="4"/>
  <c r="X47" i="4"/>
  <c r="Y47" i="4"/>
  <c r="T48" i="4"/>
  <c r="U48" i="4"/>
  <c r="V48" i="4"/>
  <c r="W48" i="4"/>
  <c r="X48" i="4"/>
  <c r="Y48" i="4"/>
  <c r="T49" i="4"/>
  <c r="U49" i="4"/>
  <c r="V49" i="4"/>
  <c r="W49" i="4"/>
  <c r="X49" i="4"/>
  <c r="Y49" i="4"/>
  <c r="T50" i="4"/>
  <c r="U50" i="4"/>
  <c r="V50" i="4"/>
  <c r="W50" i="4"/>
  <c r="X50" i="4"/>
  <c r="Y50" i="4"/>
  <c r="T51" i="4"/>
  <c r="U51" i="4"/>
  <c r="V51" i="4"/>
  <c r="W51" i="4"/>
  <c r="X51" i="4"/>
  <c r="Y51" i="4"/>
  <c r="T52" i="4"/>
  <c r="U52" i="4"/>
  <c r="V52" i="4"/>
  <c r="W52" i="4"/>
  <c r="X52" i="4"/>
  <c r="Y52" i="4"/>
  <c r="T53" i="4"/>
  <c r="U53" i="4"/>
  <c r="V53" i="4"/>
  <c r="W53" i="4"/>
  <c r="X53" i="4"/>
  <c r="Y53" i="4"/>
  <c r="T54" i="4"/>
  <c r="U54" i="4"/>
  <c r="V54" i="4"/>
  <c r="W54" i="4"/>
  <c r="X54" i="4"/>
  <c r="Y54" i="4"/>
  <c r="T55" i="4"/>
  <c r="U55" i="4"/>
  <c r="V55" i="4"/>
  <c r="W55" i="4"/>
  <c r="X55" i="4"/>
  <c r="Y55" i="4"/>
  <c r="T56" i="4"/>
  <c r="U56" i="4"/>
  <c r="V56" i="4"/>
  <c r="W56" i="4"/>
  <c r="X56" i="4"/>
  <c r="Y56" i="4"/>
  <c r="T57" i="4"/>
  <c r="U57" i="4"/>
  <c r="V57" i="4"/>
  <c r="W57" i="4"/>
  <c r="X57" i="4"/>
  <c r="Y57" i="4"/>
  <c r="T58" i="4"/>
  <c r="U58" i="4"/>
  <c r="V58" i="4"/>
  <c r="W58" i="4"/>
  <c r="Y58" i="4"/>
  <c r="T59" i="4"/>
  <c r="U59" i="4"/>
  <c r="V59" i="4"/>
  <c r="W59" i="4"/>
  <c r="X59" i="4"/>
  <c r="Y59" i="4"/>
  <c r="T60" i="4"/>
  <c r="U60" i="4"/>
  <c r="V60" i="4"/>
  <c r="W60" i="4"/>
  <c r="X60" i="4"/>
  <c r="Y60" i="4"/>
  <c r="T61" i="4"/>
  <c r="U61" i="4"/>
  <c r="V61" i="4"/>
  <c r="W61" i="4"/>
  <c r="X61" i="4"/>
  <c r="Y61" i="4"/>
  <c r="T62" i="4"/>
  <c r="U62" i="4"/>
  <c r="V62" i="4"/>
  <c r="W62" i="4"/>
  <c r="X62" i="4"/>
  <c r="Y62" i="4"/>
  <c r="T63" i="4"/>
  <c r="U63" i="4"/>
  <c r="V63" i="4"/>
  <c r="W63" i="4"/>
  <c r="X63" i="4"/>
  <c r="Y63" i="4"/>
  <c r="T64" i="4"/>
  <c r="U64" i="4"/>
  <c r="V64" i="4"/>
  <c r="W64" i="4"/>
  <c r="X64" i="4"/>
  <c r="Y64" i="4"/>
  <c r="T65" i="4"/>
  <c r="U65" i="4"/>
  <c r="V65" i="4"/>
  <c r="W65" i="4"/>
  <c r="X65" i="4"/>
  <c r="Y65" i="4"/>
  <c r="T66" i="4"/>
  <c r="U66" i="4"/>
  <c r="V66" i="4"/>
  <c r="W66" i="4"/>
  <c r="X66" i="4"/>
  <c r="Y66" i="4"/>
  <c r="T67" i="4"/>
  <c r="U67" i="4"/>
  <c r="V67" i="4"/>
  <c r="W67" i="4"/>
  <c r="X67" i="4"/>
  <c r="Y67" i="4"/>
  <c r="T129" i="4"/>
  <c r="V129" i="4"/>
  <c r="W129" i="4"/>
  <c r="X129" i="4"/>
  <c r="T130" i="4"/>
  <c r="U130" i="4"/>
  <c r="V130" i="4"/>
  <c r="W130" i="4"/>
  <c r="X130" i="4"/>
  <c r="Y130" i="4"/>
  <c r="T131" i="4"/>
  <c r="V131" i="4"/>
  <c r="W131" i="4"/>
  <c r="X131" i="4"/>
  <c r="T132" i="4"/>
  <c r="V132" i="4"/>
  <c r="W132" i="4"/>
  <c r="X132" i="4"/>
  <c r="Y132" i="4"/>
  <c r="T133" i="4"/>
  <c r="V133" i="4"/>
  <c r="W133" i="4"/>
  <c r="X133" i="4"/>
  <c r="Y133" i="4"/>
  <c r="T134" i="4"/>
  <c r="U134" i="4"/>
  <c r="V134" i="4"/>
  <c r="W134" i="4"/>
  <c r="X134" i="4"/>
  <c r="Y134" i="4"/>
  <c r="T135" i="4"/>
  <c r="U135" i="4"/>
  <c r="V135" i="4"/>
  <c r="W135" i="4"/>
  <c r="X135" i="4"/>
  <c r="Y135" i="4"/>
  <c r="T136" i="4"/>
  <c r="U136" i="4"/>
  <c r="V136" i="4"/>
  <c r="W136" i="4"/>
  <c r="X136" i="4"/>
  <c r="Y136" i="4"/>
  <c r="T137" i="4"/>
  <c r="U137" i="4"/>
  <c r="V137" i="4"/>
  <c r="W137" i="4"/>
  <c r="X137" i="4"/>
  <c r="Y137" i="4"/>
  <c r="T138" i="4"/>
  <c r="U138" i="4"/>
  <c r="V138" i="4"/>
  <c r="W138" i="4"/>
  <c r="X138" i="4"/>
  <c r="Y138" i="4"/>
  <c r="T139" i="4"/>
  <c r="U139" i="4"/>
  <c r="V139" i="4"/>
  <c r="W139" i="4"/>
  <c r="X139" i="4"/>
  <c r="Y139" i="4"/>
  <c r="T140" i="4"/>
  <c r="U140" i="4"/>
  <c r="V140" i="4"/>
  <c r="W140" i="4"/>
  <c r="X140" i="4"/>
  <c r="Y140" i="4"/>
  <c r="T141" i="4"/>
  <c r="U141" i="4"/>
  <c r="V141" i="4"/>
  <c r="W141" i="4"/>
  <c r="X141" i="4"/>
  <c r="Y141" i="4"/>
  <c r="T142" i="4"/>
  <c r="U142" i="4"/>
  <c r="V142" i="4"/>
  <c r="W142" i="4"/>
  <c r="X142" i="4"/>
  <c r="Y142" i="4"/>
  <c r="T143" i="4"/>
  <c r="U143" i="4"/>
  <c r="V143" i="4"/>
  <c r="W143" i="4"/>
  <c r="X143" i="4"/>
  <c r="Y143" i="4"/>
  <c r="T144" i="4"/>
  <c r="U144" i="4"/>
  <c r="V144" i="4"/>
  <c r="W144" i="4"/>
  <c r="X144" i="4"/>
  <c r="Y144" i="4"/>
  <c r="T145" i="4"/>
  <c r="U145" i="4"/>
  <c r="V145" i="4"/>
  <c r="W145" i="4"/>
  <c r="X145" i="4"/>
  <c r="Y145" i="4"/>
  <c r="T146" i="4"/>
  <c r="U146" i="4"/>
  <c r="V146" i="4"/>
  <c r="W146" i="4"/>
  <c r="X146" i="4"/>
  <c r="Y146" i="4"/>
  <c r="T147" i="4"/>
  <c r="U147" i="4"/>
  <c r="V147" i="4"/>
  <c r="W147" i="4"/>
  <c r="X147" i="4"/>
  <c r="Y147" i="4"/>
  <c r="T148" i="4"/>
  <c r="U148" i="4"/>
  <c r="V148" i="4"/>
  <c r="W148" i="4"/>
  <c r="X148" i="4"/>
  <c r="Y148" i="4"/>
  <c r="T149" i="4"/>
  <c r="U149" i="4"/>
  <c r="V149" i="4"/>
  <c r="W149" i="4"/>
  <c r="X149" i="4"/>
  <c r="Y149" i="4"/>
  <c r="T150" i="4"/>
  <c r="U150" i="4"/>
  <c r="V150" i="4"/>
  <c r="W150" i="4"/>
  <c r="X150" i="4"/>
  <c r="Y150" i="4"/>
  <c r="T151" i="4"/>
  <c r="U151" i="4"/>
  <c r="V151" i="4"/>
  <c r="W151" i="4"/>
  <c r="X151" i="4"/>
  <c r="Y151" i="4"/>
  <c r="T152" i="4"/>
  <c r="U152" i="4"/>
  <c r="V152" i="4"/>
  <c r="W152" i="4"/>
  <c r="X152" i="4"/>
  <c r="Y152" i="4"/>
  <c r="T153" i="4"/>
  <c r="U153" i="4"/>
  <c r="V153" i="4"/>
  <c r="W153" i="4"/>
  <c r="X153" i="4"/>
  <c r="Y153" i="4"/>
  <c r="T154" i="4"/>
  <c r="U154" i="4"/>
  <c r="V154" i="4"/>
  <c r="W154" i="4"/>
  <c r="X154" i="4"/>
  <c r="Y154" i="4"/>
  <c r="T155" i="4"/>
  <c r="U155" i="4"/>
  <c r="V155" i="4"/>
  <c r="W155" i="4"/>
  <c r="X155" i="4"/>
  <c r="Y155" i="4"/>
  <c r="T156" i="4"/>
  <c r="U156" i="4"/>
  <c r="V156" i="4"/>
  <c r="W156" i="4"/>
  <c r="X156" i="4"/>
  <c r="Y156" i="4"/>
  <c r="T157" i="4"/>
  <c r="U157" i="4"/>
  <c r="V157" i="4"/>
  <c r="W157" i="4"/>
  <c r="X157" i="4"/>
  <c r="Y157" i="4"/>
  <c r="T158" i="4"/>
  <c r="U158" i="4"/>
  <c r="V158" i="4"/>
  <c r="W158" i="4"/>
  <c r="X158" i="4"/>
  <c r="Y158" i="4"/>
  <c r="T159" i="4"/>
  <c r="U159" i="4"/>
  <c r="V159" i="4"/>
  <c r="W159" i="4"/>
  <c r="X159" i="4"/>
  <c r="Y159" i="4"/>
  <c r="T160" i="4"/>
  <c r="U160" i="4"/>
  <c r="X160" i="4"/>
  <c r="Y160" i="4"/>
  <c r="T161" i="4"/>
  <c r="U161" i="4"/>
  <c r="X161" i="4"/>
  <c r="Y161" i="4"/>
  <c r="T162" i="4"/>
  <c r="U162" i="4"/>
  <c r="V162" i="4"/>
  <c r="W162" i="4"/>
  <c r="X162" i="4"/>
  <c r="Y162" i="4"/>
  <c r="U26" i="4"/>
  <c r="V26" i="4"/>
  <c r="W26" i="4"/>
  <c r="X26" i="4"/>
  <c r="Y26" i="4"/>
  <c r="T26" i="4"/>
  <c r="X58" i="4" l="1"/>
  <c r="I54" i="4" l="1"/>
  <c r="I37" i="4"/>
  <c r="I86" i="4" l="1"/>
  <c r="I79" i="4"/>
  <c r="I69" i="4"/>
  <c r="H88" i="4"/>
  <c r="H79" i="4"/>
  <c r="H89" i="4" l="1"/>
  <c r="I55" i="4"/>
  <c r="I88" i="4" l="1"/>
  <c r="I89" i="4" l="1"/>
</calcChain>
</file>

<file path=xl/sharedStrings.xml><?xml version="1.0" encoding="utf-8"?>
<sst xmlns="http://schemas.openxmlformats.org/spreadsheetml/2006/main" count="295" uniqueCount="170">
  <si>
    <t>Приложение 2
к приказу Министра финансов
Республики Казахстан
от 20 августа 2010 года №422</t>
  </si>
  <si>
    <t>Форма</t>
  </si>
  <si>
    <t>Наименование организации</t>
  </si>
  <si>
    <t>Сведения о реорганизации</t>
  </si>
  <si>
    <t>Вид деятельности организации</t>
  </si>
  <si>
    <t>Деятельность головных компаний</t>
  </si>
  <si>
    <t>Организационно-правовая форма</t>
  </si>
  <si>
    <t>Форма отчетности:</t>
  </si>
  <si>
    <t>консолидированная</t>
  </si>
  <si>
    <t>/неконсолидированная</t>
  </si>
  <si>
    <t>(не нужное зачеркнуть)</t>
  </si>
  <si>
    <t>Среднегодовая численность работников</t>
  </si>
  <si>
    <t>чел.</t>
  </si>
  <si>
    <t>Субъект предпринимательства</t>
  </si>
  <si>
    <t>крупного</t>
  </si>
  <si>
    <t>(малого, среднего, крупного)</t>
  </si>
  <si>
    <t>Юридический адрес (организации)</t>
  </si>
  <si>
    <t>БУХГАЛТЕРСКИЙ БАЛАНС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</si>
  <si>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</si>
  <si>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</si>
  <si>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</si>
  <si>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</si>
  <si>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</si>
  <si>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</si>
  <si>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</si>
  <si>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</si>
  <si>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</si>
  <si>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</si>
  <si>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</si>
  <si>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</si>
  <si>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</si>
  <si>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</si>
  <si>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</si>
  <si>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</si>
  <si>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</si>
  <si>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</si>
  <si>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</si>
  <si>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</si>
  <si>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</si>
  <si>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</si>
  <si>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</si>
  <si>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</si>
  <si>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</si>
  <si>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-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</si>
  <si>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</si>
  <si>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</si>
  <si>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</si>
  <si>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</si>
  <si>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</si>
  <si>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</si>
  <si>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</si>
  <si>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</si>
  <si>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</si>
  <si>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</si>
  <si>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</si>
  <si>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</si>
  <si>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</si>
  <si>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</si>
  <si>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</si>
  <si>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</si>
  <si>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</si>
  <si>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</si>
  <si>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</si>
  <si>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</si>
  <si>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</si>
  <si>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</si>
  <si>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</si>
  <si>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</si>
  <si>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</si>
  <si>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</si>
  <si>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</si>
  <si>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</si>
  <si>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</si>
  <si>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</si>
  <si>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</si>
  <si>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</si>
  <si>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</si>
  <si>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</si>
  <si>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</si>
  <si>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Жетенова Алия Киргизбековна</t>
  </si>
  <si>
    <t>(фамилия, имя, отчество)</t>
  </si>
  <si>
    <t>(подпись)</t>
  </si>
  <si>
    <t>Главный бухгалтер</t>
  </si>
  <si>
    <t>М.П.</t>
  </si>
  <si>
    <t>Буркитбаева Айжан Мухтаровна</t>
  </si>
  <si>
    <t>Реорганизации не было</t>
  </si>
  <si>
    <t>Акционерное общество</t>
  </si>
  <si>
    <t>010000, Республика Казахстан, г. Астана, ул. Кунаева, 10</t>
  </si>
  <si>
    <t>АО "Национальная компания "Казахстан инжиниринг"</t>
  </si>
  <si>
    <t>по состоянию на 31 марта 2014 года</t>
  </si>
  <si>
    <t>Приложение 3
к приказу Министра финансов
Республики Казахстан
от 20 августа 2010 года № 422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</si>
  <si>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</si>
  <si>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Акционерное общество "Национальная компания "Казахстан инжиниринг" (Kazakhstan Engineering), 
Св-во о госрегистрации 13659-1901-АО от 20.05.05.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</si>
  <si>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</si>
  <si>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</si>
  <si>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</si>
  <si>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</si>
  <si>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6000, Доход от реализации продукции и оказания услуг</t>
  </si>
  <si>
    <t>6010, Доход от реализации продукции и оказания услуг</t>
  </si>
  <si>
    <t>Выручка</t>
  </si>
  <si>
    <t>6100, Доходы от финансирования</t>
  </si>
  <si>
    <t>Себестоимость реализованных товаров и услуг</t>
  </si>
  <si>
    <t>6110, Доходы по вознаграждениям</t>
  </si>
  <si>
    <t>Валовая прибыль (строка 010 – строка 011)</t>
  </si>
  <si>
    <t>6120, Доходы по дивидендам</t>
  </si>
  <si>
    <t>Расходы по реализации</t>
  </si>
  <si>
    <t>6160, Прочие доходы от финансирования</t>
  </si>
  <si>
    <t>Административные расходы</t>
  </si>
  <si>
    <t>6200, Прочие доходы</t>
  </si>
  <si>
    <t>Прочие расходы</t>
  </si>
  <si>
    <t>6240, Доходы от восстановления убытка от обесценения</t>
  </si>
  <si>
    <t>Прочие доходы</t>
  </si>
  <si>
    <t>6250, Доходы от курсовой разницы</t>
  </si>
  <si>
    <t>Итого операционная прибыль (убыток) (+/- строки с 012 по 016)</t>
  </si>
  <si>
    <t>6260, Доходы от операционной аренды</t>
  </si>
  <si>
    <t>Доходы по финансированию</t>
  </si>
  <si>
    <t>6280, Прочие доходы</t>
  </si>
  <si>
    <t>Расходы по финансированию</t>
  </si>
  <si>
    <t>7100, Расходы по реализации продукции и оказанию услуг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</si>
  <si>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</si>
  <si>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7110, Расходы по реализации продукции и оказанию услуг</t>
  </si>
  <si>
    <t>Прочие неоперационные доходы</t>
  </si>
  <si>
    <t>7200, Административные расходы</t>
  </si>
  <si>
    <t>Прочие неоперационные расходы</t>
  </si>
  <si>
    <t>7210, Административные расходы</t>
  </si>
  <si>
    <t>Прибыль (убыток) до налогообложения (+/- строки с 020 по 025)</t>
  </si>
  <si>
    <t>7300, Расходы на финансирование</t>
  </si>
  <si>
    <t>Расходы по подоходному налогу</t>
  </si>
  <si>
    <t>7310, Расходы по вознаграждениям</t>
  </si>
  <si>
    <t>Прибыль (убыток) после налогообложения от продолжающейся деятельности (строка 100 – строка 101)</t>
  </si>
  <si>
    <t>7340, Прочие расходы на финансирование</t>
  </si>
  <si>
    <t>Прибыль (убыток) после налогообложения от прекращенной деятельности</t>
  </si>
  <si>
    <t>7400, Прочие расходы</t>
  </si>
  <si>
    <t>Прибыль за год (строка 200 + строка 201) относимая на:</t>
  </si>
  <si>
    <t>7410, Расходы по выбытию активов</t>
  </si>
  <si>
    <t>собственников материнской организации</t>
  </si>
  <si>
    <t>7430, Расходы по курсовой разнице</t>
  </si>
  <si>
    <t>долю неконтролирующих собственников</t>
  </si>
  <si>
    <t>7450, Расходы по операционной аренде</t>
  </si>
  <si>
    <t>Прочая совокупная прибыль, всего (сумма строк с 410 по 420):</t>
  </si>
  <si>
    <t>7470, Прочие расходы</t>
  </si>
  <si>
    <t>в том числе:</t>
  </si>
  <si>
    <t>7700, Расходы по корпоративному подоходному налогу</t>
  </si>
  <si>
    <t>Переоценка основных средств</t>
  </si>
  <si>
    <t>7710, Расходы по корпоративному подоходному налогу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</si>
  <si>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</si>
  <si>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</si>
  <si>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</si>
  <si>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</si>
  <si>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</si>
  <si>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Счет</t>
  </si>
  <si>
    <t>Кор. Счет</t>
  </si>
  <si>
    <t>Дебет</t>
  </si>
  <si>
    <t>Кредит</t>
  </si>
  <si>
    <t>Курсовая разница по инвестициям в зарубежные организации</t>
  </si>
  <si>
    <t>Начальное сальдо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</si>
  <si>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</si>
  <si>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</si>
  <si>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</si>
  <si>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</si>
  <si>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</si>
  <si>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Оборот</t>
  </si>
  <si>
    <t>Конечное сальдо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</si>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</sst>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=0]&quot;-&quot;;General"/>
    <numFmt numFmtId="166" formatCode="#,##0.000"/>
    <numFmt numFmtId="167" formatCode="#,##0.0_);\(#,##0.0\)"/>
    <numFmt numFmtId="168" formatCode="&quot;$&quot;#,##0.0_);[Red]\(&quot;$&quot;#,##0.0\)"/>
    <numFmt numFmtId="169" formatCode="#\ ##0_.\ &quot;zі&quot;\ 00\ &quot;gr&quot;;\(#\ ##0.00\z\і\)"/>
    <numFmt numFmtId="170" formatCode="#\ ##0&quot;zі&quot;00&quot;gr&quot;;\(#\ ##0.00\z\і\)"/>
    <numFmt numFmtId="171" formatCode="_-&quot;$&quot;* #,##0.00_-;\-&quot;$&quot;* #,##0.00_-;_-&quot;$&quot;* &quot;-&quot;??_-;_-@_-"/>
    <numFmt numFmtId="172" formatCode="0.0%;\(0.0%\)"/>
    <numFmt numFmtId="173" formatCode="_(* #,##0_);_(* \(#,##0\);_(* &quot;-&quot;_);_(@_)"/>
    <numFmt numFmtId="174" formatCode="[$-409]d\-mmm\-yy;@"/>
    <numFmt numFmtId="175" formatCode="[$-409]d\-mmm;@"/>
    <numFmt numFmtId="176" formatCode="_(#,##0;\(#,##0\);\-;&quot;  &quot;@"/>
    <numFmt numFmtId="177" formatCode="#,##0.00&quot; $&quot;;[Red]\-#,##0.00&quot; $&quot;"/>
    <numFmt numFmtId="178" formatCode="_(* #,##0,_);_(* \(#,##0,\);_(* &quot;-&quot;_);_(@_)"/>
    <numFmt numFmtId="179" formatCode="0%_);\(0%\)"/>
    <numFmt numFmtId="180" formatCode="_-* #,##0\ _$_-;\-* #,##0\ _$_-;_-* &quot;-&quot;\ _$_-;_-@_-"/>
    <numFmt numFmtId="181" formatCode="\+0.0;\-0.0"/>
    <numFmt numFmtId="182" formatCode="\+0.0%;\-0.0%"/>
    <numFmt numFmtId="183" formatCode="&quot;$&quot;#,##0"/>
    <numFmt numFmtId="184" formatCode="#\ ##0&quot;zі&quot;_.00&quot;gr&quot;;\(#\ ##0.00\z\і\)"/>
    <numFmt numFmtId="185" formatCode="#\ ##0&quot;zі&quot;.00&quot;gr&quot;;\(#\ ##0&quot;zі&quot;.00&quot;gr&quot;\)"/>
    <numFmt numFmtId="186" formatCode="General_)"/>
    <numFmt numFmtId="187" formatCode="#,##0.00;[Red]\-#,##0.00"/>
    <numFmt numFmtId="188" formatCode="#,##0.00000"/>
    <numFmt numFmtId="189" formatCode="#,##0.000000"/>
  </numFmts>
  <fonts count="6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sz val="11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"/>
      <family val="2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strike/>
      <sz val="9"/>
      <color rgb="FF00000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  <charset val="204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C0DCC0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39">
    <xf numFmtId="0" fontId="0" fillId="0" borderId="0"/>
    <xf numFmtId="0" fontId="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4" fontId="20" fillId="0" borderId="0">
      <protection locked="0"/>
    </xf>
    <xf numFmtId="44" fontId="20" fillId="0" borderId="0">
      <protection locked="0"/>
    </xf>
    <xf numFmtId="44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0" fillId="0" borderId="13">
      <protection locked="0"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5" borderId="0" applyNumberFormat="0" applyBorder="0" applyAlignment="0" applyProtection="0"/>
    <xf numFmtId="0" fontId="24" fillId="9" borderId="0" applyNumberFormat="0" applyBorder="0" applyAlignment="0" applyProtection="0"/>
    <xf numFmtId="0" fontId="25" fillId="0" borderId="0" applyFill="0" applyBorder="0" applyAlignment="0"/>
    <xf numFmtId="167" fontId="19" fillId="0" borderId="0" applyFill="0" applyBorder="0" applyAlignment="0"/>
    <xf numFmtId="168" fontId="10" fillId="0" borderId="0" applyFill="0" applyBorder="0" applyAlignment="0"/>
    <xf numFmtId="169" fontId="26" fillId="0" borderId="0" applyFill="0" applyBorder="0" applyAlignment="0"/>
    <xf numFmtId="170" fontId="26" fillId="0" borderId="0" applyFill="0" applyBorder="0" applyAlignment="0"/>
    <xf numFmtId="171" fontId="19" fillId="0" borderId="0" applyFill="0" applyBorder="0" applyAlignment="0"/>
    <xf numFmtId="172" fontId="19" fillId="0" borderId="0" applyFill="0" applyBorder="0" applyAlignment="0"/>
    <xf numFmtId="167" fontId="19" fillId="0" borderId="0" applyFill="0" applyBorder="0" applyAlignment="0"/>
    <xf numFmtId="0" fontId="27" fillId="26" borderId="14" applyNumberFormat="0" applyAlignment="0" applyProtection="0"/>
    <xf numFmtId="173" fontId="17" fillId="27" borderId="12">
      <alignment vertical="center"/>
    </xf>
    <xf numFmtId="0" fontId="28" fillId="28" borderId="15" applyNumberFormat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0" fillId="29" borderId="0" applyFont="0" applyFill="0" applyBorder="0" applyAlignment="0" applyProtection="0"/>
    <xf numFmtId="14" fontId="25" fillId="0" borderId="0" applyFill="0" applyBorder="0" applyAlignment="0"/>
    <xf numFmtId="175" fontId="10" fillId="29" borderId="0" applyFont="0" applyFill="0" applyBorder="0" applyAlignment="0" applyProtection="0"/>
    <xf numFmtId="38" fontId="29" fillId="0" borderId="16">
      <alignment vertical="center"/>
    </xf>
    <xf numFmtId="0" fontId="30" fillId="0" borderId="0" applyNumberFormat="0" applyFill="0" applyBorder="0" applyAlignment="0" applyProtection="0"/>
    <xf numFmtId="171" fontId="19" fillId="0" borderId="0" applyFill="0" applyBorder="0" applyAlignment="0"/>
    <xf numFmtId="167" fontId="19" fillId="0" borderId="0" applyFill="0" applyBorder="0" applyAlignment="0"/>
    <xf numFmtId="171" fontId="19" fillId="0" borderId="0" applyFill="0" applyBorder="0" applyAlignment="0"/>
    <xf numFmtId="172" fontId="19" fillId="0" borderId="0" applyFill="0" applyBorder="0" applyAlignment="0"/>
    <xf numFmtId="167" fontId="19" fillId="0" borderId="0" applyFill="0" applyBorder="0" applyAlignment="0"/>
    <xf numFmtId="0" fontId="31" fillId="0" borderId="0" applyNumberFormat="0" applyFill="0" applyBorder="0" applyAlignment="0" applyProtection="0"/>
    <xf numFmtId="10" fontId="32" fillId="30" borderId="11" applyNumberFormat="0" applyFill="0" applyBorder="0" applyAlignment="0" applyProtection="0">
      <protection locked="0"/>
    </xf>
    <xf numFmtId="0" fontId="33" fillId="10" borderId="0" applyNumberFormat="0" applyBorder="0" applyAlignment="0" applyProtection="0"/>
    <xf numFmtId="38" fontId="3" fillId="31" borderId="0" applyNumberFormat="0" applyBorder="0" applyAlignment="0" applyProtection="0"/>
    <xf numFmtId="0" fontId="34" fillId="0" borderId="17" applyNumberFormat="0" applyAlignment="0" applyProtection="0">
      <alignment horizontal="left" vertical="center"/>
    </xf>
    <xf numFmtId="0" fontId="34" fillId="0" borderId="18">
      <alignment horizontal="left" vertical="center"/>
    </xf>
    <xf numFmtId="14" fontId="35" fillId="32" borderId="19">
      <alignment horizontal="center" vertical="center" wrapText="1"/>
    </xf>
    <xf numFmtId="0" fontId="36" fillId="0" borderId="20" applyNumberFormat="0" applyFill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38" fillId="0" borderId="0" applyNumberFormat="0" applyFill="0" applyBorder="0" applyAlignment="0" applyProtection="0"/>
    <xf numFmtId="176" fontId="10" fillId="33" borderId="11" applyNumberFormat="0" applyFont="0" applyAlignment="0">
      <protection locked="0"/>
    </xf>
    <xf numFmtId="10" fontId="3" fillId="7" borderId="11" applyNumberFormat="0" applyBorder="0" applyAlignment="0" applyProtection="0"/>
    <xf numFmtId="173" fontId="17" fillId="34" borderId="11" applyBorder="0">
      <alignment horizontal="center" vertical="center"/>
      <protection locked="0"/>
    </xf>
    <xf numFmtId="171" fontId="19" fillId="0" borderId="0" applyFill="0" applyBorder="0" applyAlignment="0"/>
    <xf numFmtId="167" fontId="19" fillId="0" borderId="0" applyFill="0" applyBorder="0" applyAlignment="0"/>
    <xf numFmtId="171" fontId="19" fillId="0" borderId="0" applyFill="0" applyBorder="0" applyAlignment="0"/>
    <xf numFmtId="172" fontId="19" fillId="0" borderId="0" applyFill="0" applyBorder="0" applyAlignment="0"/>
    <xf numFmtId="167" fontId="19" fillId="0" borderId="0" applyFill="0" applyBorder="0" applyAlignment="0"/>
    <xf numFmtId="0" fontId="39" fillId="0" borderId="23" applyNumberFormat="0" applyFill="0" applyAlignment="0" applyProtection="0"/>
    <xf numFmtId="0" fontId="40" fillId="35" borderId="0" applyNumberFormat="0" applyBorder="0" applyAlignment="0" applyProtection="0"/>
    <xf numFmtId="177" fontId="10" fillId="0" borderId="0"/>
    <xf numFmtId="0" fontId="10" fillId="0" borderId="0"/>
    <xf numFmtId="0" fontId="41" fillId="0" borderId="0"/>
    <xf numFmtId="0" fontId="19" fillId="0" borderId="0"/>
    <xf numFmtId="0" fontId="22" fillId="36" borderId="24" applyNumberFormat="0" applyFont="0" applyAlignment="0" applyProtection="0"/>
    <xf numFmtId="178" fontId="10" fillId="29" borderId="0"/>
    <xf numFmtId="0" fontId="42" fillId="26" borderId="25" applyNumberFormat="0" applyAlignment="0" applyProtection="0"/>
    <xf numFmtId="0" fontId="43" fillId="29" borderId="0"/>
    <xf numFmtId="179" fontId="10" fillId="0" borderId="0" applyFont="0" applyFill="0" applyBorder="0" applyAlignment="0" applyProtection="0"/>
    <xf numFmtId="17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0" fontId="10" fillId="0" borderId="0" applyFont="0" applyFill="0" applyBorder="0" applyAlignment="0" applyProtection="0"/>
    <xf numFmtId="181" fontId="19" fillId="0" borderId="0"/>
    <xf numFmtId="182" fontId="19" fillId="0" borderId="0"/>
    <xf numFmtId="171" fontId="19" fillId="0" borderId="0" applyFill="0" applyBorder="0" applyAlignment="0"/>
    <xf numFmtId="167" fontId="19" fillId="0" borderId="0" applyFill="0" applyBorder="0" applyAlignment="0"/>
    <xf numFmtId="171" fontId="19" fillId="0" borderId="0" applyFill="0" applyBorder="0" applyAlignment="0"/>
    <xf numFmtId="172" fontId="19" fillId="0" borderId="0" applyFill="0" applyBorder="0" applyAlignment="0"/>
    <xf numFmtId="167" fontId="19" fillId="0" borderId="0" applyFill="0" applyBorder="0" applyAlignment="0"/>
    <xf numFmtId="0" fontId="44" fillId="0" borderId="0" applyNumberFormat="0">
      <alignment horizontal="left"/>
    </xf>
    <xf numFmtId="3" fontId="17" fillId="0" borderId="0" applyFont="0" applyFill="0" applyBorder="0" applyAlignment="0"/>
    <xf numFmtId="183" fontId="45" fillId="0" borderId="11">
      <alignment horizontal="left" vertical="center"/>
      <protection locked="0"/>
    </xf>
    <xf numFmtId="49" fontId="25" fillId="0" borderId="0" applyFill="0" applyBorder="0" applyAlignment="0"/>
    <xf numFmtId="184" fontId="26" fillId="0" borderId="0" applyFill="0" applyBorder="0" applyAlignment="0"/>
    <xf numFmtId="185" fontId="26" fillId="0" borderId="0" applyFill="0" applyBorder="0" applyAlignment="0"/>
    <xf numFmtId="0" fontId="46" fillId="0" borderId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48" fillId="0" borderId="26" applyNumberFormat="0" applyFill="0" applyAlignment="0" applyProtection="0"/>
    <xf numFmtId="0" fontId="49" fillId="0" borderId="0" applyNumberFormat="0" applyFill="0" applyBorder="0" applyAlignment="0" applyProtection="0"/>
    <xf numFmtId="186" fontId="17" fillId="0" borderId="27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31" borderId="12"/>
    <xf numFmtId="14" fontId="17" fillId="0" borderId="0">
      <alignment horizontal="right"/>
    </xf>
    <xf numFmtId="186" fontId="52" fillId="32" borderId="27"/>
    <xf numFmtId="0" fontId="10" fillId="0" borderId="11">
      <alignment horizontal="right"/>
    </xf>
    <xf numFmtId="0" fontId="10" fillId="0" borderId="0"/>
    <xf numFmtId="0" fontId="53" fillId="0" borderId="0"/>
    <xf numFmtId="0" fontId="53" fillId="0" borderId="0"/>
    <xf numFmtId="0" fontId="1" fillId="0" borderId="0"/>
    <xf numFmtId="0" fontId="53" fillId="0" borderId="0"/>
    <xf numFmtId="9" fontId="53" fillId="0" borderId="0" applyFont="0" applyFill="0" applyBorder="0" applyAlignment="0" applyProtection="0"/>
    <xf numFmtId="0" fontId="19" fillId="0" borderId="0"/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53" fillId="0" borderId="0">
      <alignment vertical="justify"/>
    </xf>
    <xf numFmtId="38" fontId="53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" fontId="10" fillId="0" borderId="11"/>
    <xf numFmtId="44" fontId="20" fillId="0" borderId="0">
      <protection locked="0"/>
    </xf>
    <xf numFmtId="0" fontId="54" fillId="0" borderId="0" applyNumberFormat="0" applyFill="0" applyBorder="0" applyAlignment="0" applyProtection="0"/>
    <xf numFmtId="0" fontId="3" fillId="0" borderId="0"/>
    <xf numFmtId="0" fontId="3" fillId="0" borderId="0"/>
  </cellStyleXfs>
  <cellXfs count="288">
    <xf numFmtId="0" fontId="0" fillId="0" borderId="0" xfId="0"/>
    <xf numFmtId="0" fontId="2" fillId="0" borderId="0" xfId="1"/>
    <xf numFmtId="0" fontId="2" fillId="0" borderId="0" xfId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Alignment="1">
      <alignment horizontal="right"/>
    </xf>
    <xf numFmtId="0" fontId="6" fillId="0" borderId="3" xfId="1" applyFont="1" applyBorder="1" applyAlignment="1">
      <alignment horizontal="center" vertical="top" wrapText="1"/>
    </xf>
    <xf numFmtId="1" fontId="11" fillId="0" borderId="3" xfId="1" applyNumberFormat="1" applyFont="1" applyBorder="1" applyAlignment="1">
      <alignment horizontal="center" vertical="center"/>
    </xf>
    <xf numFmtId="0" fontId="2" fillId="0" borderId="4" xfId="1" applyBorder="1" applyAlignment="1">
      <alignment horizontal="left"/>
    </xf>
    <xf numFmtId="164" fontId="6" fillId="0" borderId="6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 vertical="top"/>
    </xf>
    <xf numFmtId="1" fontId="6" fillId="0" borderId="3" xfId="1" applyNumberFormat="1" applyFont="1" applyBorder="1" applyAlignment="1">
      <alignment horizontal="center" vertical="center"/>
    </xf>
    <xf numFmtId="165" fontId="6" fillId="2" borderId="3" xfId="1" applyNumberFormat="1" applyFont="1" applyFill="1" applyBorder="1" applyAlignment="1">
      <alignment horizontal="right" vertical="center"/>
    </xf>
    <xf numFmtId="0" fontId="2" fillId="0" borderId="7" xfId="1" applyBorder="1" applyAlignment="1">
      <alignment horizontal="left"/>
    </xf>
    <xf numFmtId="1" fontId="6" fillId="0" borderId="6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/>
    </xf>
    <xf numFmtId="1" fontId="7" fillId="0" borderId="3" xfId="1" applyNumberFormat="1" applyFont="1" applyBorder="1" applyAlignment="1">
      <alignment horizontal="center" vertical="center"/>
    </xf>
    <xf numFmtId="0" fontId="2" fillId="0" borderId="4" xfId="1" applyBorder="1" applyAlignment="1">
      <alignment horizontal="left" vertical="top"/>
    </xf>
    <xf numFmtId="0" fontId="7" fillId="0" borderId="0" xfId="1" applyFont="1" applyAlignment="1">
      <alignment horizontal="left"/>
    </xf>
    <xf numFmtId="0" fontId="2" fillId="0" borderId="1" xfId="1" applyBorder="1" applyAlignment="1">
      <alignment horizontal="left"/>
    </xf>
    <xf numFmtId="0" fontId="13" fillId="5" borderId="9" xfId="1" applyFont="1" applyFill="1" applyBorder="1"/>
    <xf numFmtId="0" fontId="6" fillId="5" borderId="9" xfId="1" applyFont="1" applyFill="1" applyBorder="1" applyAlignment="1">
      <alignment horizontal="left"/>
    </xf>
    <xf numFmtId="0" fontId="2" fillId="5" borderId="9" xfId="1" applyFill="1" applyBorder="1" applyAlignment="1">
      <alignment horizontal="left"/>
    </xf>
    <xf numFmtId="3" fontId="6" fillId="2" borderId="6" xfId="1" applyNumberFormat="1" applyFont="1" applyFill="1" applyBorder="1" applyAlignment="1">
      <alignment horizontal="right" vertical="center"/>
    </xf>
    <xf numFmtId="3" fontId="6" fillId="3" borderId="6" xfId="1" applyNumberFormat="1" applyFont="1" applyFill="1" applyBorder="1" applyAlignment="1">
      <alignment horizontal="right" vertical="center"/>
    </xf>
    <xf numFmtId="3" fontId="7" fillId="3" borderId="3" xfId="1" applyNumberFormat="1" applyFont="1" applyFill="1" applyBorder="1" applyAlignment="1">
      <alignment horizontal="right" vertical="center"/>
    </xf>
    <xf numFmtId="3" fontId="2" fillId="0" borderId="4" xfId="1" applyNumberFormat="1" applyBorder="1" applyAlignment="1">
      <alignment horizontal="left" vertical="top"/>
    </xf>
    <xf numFmtId="3" fontId="2" fillId="0" borderId="0" xfId="1" applyNumberFormat="1" applyAlignment="1">
      <alignment horizontal="left"/>
    </xf>
    <xf numFmtId="3" fontId="2" fillId="0" borderId="0" xfId="1" applyNumberFormat="1" applyAlignment="1">
      <alignment horizontal="right"/>
    </xf>
    <xf numFmtId="3" fontId="6" fillId="0" borderId="3" xfId="1" applyNumberFormat="1" applyFont="1" applyBorder="1" applyAlignment="1">
      <alignment horizontal="center" vertical="top" wrapText="1"/>
    </xf>
    <xf numFmtId="3" fontId="11" fillId="0" borderId="3" xfId="1" applyNumberFormat="1" applyFont="1" applyBorder="1" applyAlignment="1">
      <alignment horizontal="center" vertical="center"/>
    </xf>
    <xf numFmtId="164" fontId="6" fillId="0" borderId="8" xfId="1" applyNumberFormat="1" applyFont="1" applyBorder="1" applyAlignment="1">
      <alignment horizontal="center" vertical="center"/>
    </xf>
    <xf numFmtId="0" fontId="14" fillId="0" borderId="0" xfId="1" applyFont="1" applyFill="1" applyAlignment="1">
      <alignment horizontal="left"/>
    </xf>
    <xf numFmtId="0" fontId="54" fillId="0" borderId="0" xfId="136" applyAlignment="1">
      <alignment vertical="center"/>
    </xf>
    <xf numFmtId="4" fontId="0" fillId="0" borderId="0" xfId="0" applyNumberFormat="1"/>
    <xf numFmtId="3" fontId="2" fillId="0" borderId="5" xfId="1" applyNumberFormat="1" applyBorder="1" applyAlignment="1">
      <alignment horizontal="left"/>
    </xf>
    <xf numFmtId="165" fontId="6" fillId="2" borderId="4" xfId="1" applyNumberFormat="1" applyFont="1" applyFill="1" applyBorder="1" applyAlignment="1">
      <alignment horizontal="right" vertical="center"/>
    </xf>
    <xf numFmtId="165" fontId="6" fillId="2" borderId="31" xfId="1" applyNumberFormat="1" applyFont="1" applyFill="1" applyBorder="1" applyAlignment="1">
      <alignment horizontal="right" vertical="center"/>
    </xf>
    <xf numFmtId="1" fontId="6" fillId="0" borderId="8" xfId="1" applyNumberFormat="1" applyFont="1" applyBorder="1" applyAlignment="1">
      <alignment horizontal="center" vertical="center"/>
    </xf>
    <xf numFmtId="3" fontId="6" fillId="3" borderId="4" xfId="1" applyNumberFormat="1" applyFont="1" applyFill="1" applyBorder="1" applyAlignment="1">
      <alignment horizontal="right" vertical="center"/>
    </xf>
    <xf numFmtId="165" fontId="6" fillId="2" borderId="11" xfId="1" applyNumberFormat="1" applyFont="1" applyFill="1" applyBorder="1" applyAlignment="1">
      <alignment horizontal="right" vertical="center"/>
    </xf>
    <xf numFmtId="1" fontId="6" fillId="0" borderId="29" xfId="1" applyNumberFormat="1" applyFont="1" applyBorder="1" applyAlignment="1">
      <alignment horizontal="center" vertical="center"/>
    </xf>
    <xf numFmtId="0" fontId="2" fillId="0" borderId="2" xfId="1" applyBorder="1" applyAlignment="1">
      <alignment horizontal="left" vertical="top"/>
    </xf>
    <xf numFmtId="165" fontId="6" fillId="2" borderId="30" xfId="1" applyNumberFormat="1" applyFont="1" applyFill="1" applyBorder="1" applyAlignment="1">
      <alignment horizontal="right" vertical="center"/>
    </xf>
    <xf numFmtId="3" fontId="2" fillId="0" borderId="30" xfId="1" applyNumberFormat="1" applyBorder="1" applyAlignment="1">
      <alignment horizontal="left" vertical="top"/>
    </xf>
    <xf numFmtId="3" fontId="2" fillId="0" borderId="32" xfId="1" applyNumberFormat="1" applyBorder="1" applyAlignment="1">
      <alignment horizontal="left"/>
    </xf>
    <xf numFmtId="1" fontId="11" fillId="0" borderId="32" xfId="1" applyNumberFormat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1" fontId="6" fillId="0" borderId="31" xfId="1" applyNumberFormat="1" applyFont="1" applyBorder="1" applyAlignment="1">
      <alignment horizontal="center" vertical="center"/>
    </xf>
    <xf numFmtId="3" fontId="6" fillId="5" borderId="28" xfId="1" applyNumberFormat="1" applyFont="1" applyFill="1" applyBorder="1" applyAlignment="1">
      <alignment horizontal="right" vertical="center"/>
    </xf>
    <xf numFmtId="165" fontId="6" fillId="5" borderId="11" xfId="1" applyNumberFormat="1" applyFont="1" applyFill="1" applyBorder="1" applyAlignment="1">
      <alignment horizontal="right" vertical="center"/>
    </xf>
    <xf numFmtId="0" fontId="55" fillId="0" borderId="0" xfId="137" applyNumberFormat="1" applyFont="1" applyBorder="1" applyAlignment="1">
      <alignment horizontal="left" vertical="top" wrapText="1"/>
    </xf>
    <xf numFmtId="4" fontId="55" fillId="0" borderId="0" xfId="137" applyNumberFormat="1" applyFont="1" applyBorder="1" applyAlignment="1">
      <alignment horizontal="right" vertical="top" wrapText="1"/>
    </xf>
    <xf numFmtId="0" fontId="55" fillId="0" borderId="0" xfId="137" applyNumberFormat="1" applyFont="1" applyBorder="1" applyAlignment="1">
      <alignment horizontal="right" vertical="top" wrapText="1"/>
    </xf>
    <xf numFmtId="0" fontId="56" fillId="0" borderId="0" xfId="137" applyNumberFormat="1" applyFont="1" applyBorder="1" applyAlignment="1">
      <alignment horizontal="left" vertical="top" wrapText="1" indent="2"/>
    </xf>
    <xf numFmtId="4" fontId="56" fillId="0" borderId="0" xfId="137" applyNumberFormat="1" applyFont="1" applyBorder="1" applyAlignment="1">
      <alignment horizontal="right" vertical="top" wrapText="1"/>
    </xf>
    <xf numFmtId="0" fontId="56" fillId="0" borderId="0" xfId="137" applyNumberFormat="1" applyFont="1" applyBorder="1" applyAlignment="1">
      <alignment horizontal="right" vertical="top" wrapText="1"/>
    </xf>
    <xf numFmtId="4" fontId="58" fillId="0" borderId="0" xfId="137" applyNumberFormat="1" applyFont="1" applyBorder="1" applyAlignment="1">
      <alignment horizontal="right" vertical="top" wrapText="1"/>
    </xf>
    <xf numFmtId="4" fontId="59" fillId="0" borderId="0" xfId="137" applyNumberFormat="1" applyFont="1" applyBorder="1" applyAlignment="1">
      <alignment horizontal="right" vertical="top" wrapText="1"/>
    </xf>
    <xf numFmtId="0" fontId="60" fillId="6" borderId="0" xfId="137" applyNumberFormat="1" applyFont="1" applyFill="1" applyBorder="1" applyAlignment="1">
      <alignment horizontal="left" vertical="top"/>
    </xf>
    <xf numFmtId="187" fontId="60" fillId="6" borderId="0" xfId="137" applyNumberFormat="1" applyFont="1" applyFill="1" applyBorder="1" applyAlignment="1">
      <alignment horizontal="right" vertical="top" wrapText="1"/>
    </xf>
    <xf numFmtId="0" fontId="6" fillId="0" borderId="8" xfId="1" applyFont="1" applyBorder="1" applyAlignment="1">
      <alignment horizontal="center" vertical="top" wrapText="1"/>
    </xf>
    <xf numFmtId="1" fontId="11" fillId="0" borderId="8" xfId="1" applyNumberFormat="1" applyFont="1" applyBorder="1" applyAlignment="1">
      <alignment horizontal="center" vertical="center"/>
    </xf>
    <xf numFmtId="0" fontId="2" fillId="0" borderId="2" xfId="1" applyBorder="1" applyAlignment="1">
      <alignment horizontal="left"/>
    </xf>
    <xf numFmtId="3" fontId="6" fillId="2" borderId="29" xfId="1" applyNumberFormat="1" applyFont="1" applyFill="1" applyBorder="1" applyAlignment="1">
      <alignment horizontal="right" vertical="center"/>
    </xf>
    <xf numFmtId="165" fontId="6" fillId="2" borderId="8" xfId="1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horizontal="right" vertical="top"/>
    </xf>
    <xf numFmtId="3" fontId="6" fillId="2" borderId="36" xfId="1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horizontal="right" vertical="center"/>
    </xf>
    <xf numFmtId="3" fontId="6" fillId="3" borderId="8" xfId="1" applyNumberFormat="1" applyFont="1" applyFill="1" applyBorder="1" applyAlignment="1">
      <alignment horizontal="right" vertical="center"/>
    </xf>
    <xf numFmtId="165" fontId="6" fillId="2" borderId="37" xfId="1" applyNumberFormat="1" applyFont="1" applyFill="1" applyBorder="1" applyAlignment="1">
      <alignment horizontal="right" vertical="center"/>
    </xf>
    <xf numFmtId="3" fontId="2" fillId="0" borderId="38" xfId="1" applyNumberFormat="1" applyBorder="1" applyAlignment="1">
      <alignment horizontal="left"/>
    </xf>
    <xf numFmtId="165" fontId="6" fillId="2" borderId="39" xfId="1" applyNumberFormat="1" applyFont="1" applyFill="1" applyBorder="1" applyAlignment="1">
      <alignment horizontal="right" vertical="center"/>
    </xf>
    <xf numFmtId="165" fontId="6" fillId="2" borderId="29" xfId="1" applyNumberFormat="1" applyFont="1" applyFill="1" applyBorder="1" applyAlignment="1">
      <alignment horizontal="right" vertical="center"/>
    </xf>
    <xf numFmtId="165" fontId="6" fillId="2" borderId="33" xfId="1" applyNumberFormat="1" applyFont="1" applyFill="1" applyBorder="1" applyAlignment="1">
      <alignment horizontal="right" vertical="center"/>
    </xf>
    <xf numFmtId="165" fontId="6" fillId="2" borderId="2" xfId="1" applyNumberFormat="1" applyFont="1" applyFill="1" applyBorder="1" applyAlignment="1">
      <alignment horizontal="right" vertical="center"/>
    </xf>
    <xf numFmtId="3" fontId="6" fillId="2" borderId="33" xfId="1" applyNumberFormat="1" applyFont="1" applyFill="1" applyBorder="1" applyAlignment="1">
      <alignment horizontal="right" vertical="center"/>
    </xf>
    <xf numFmtId="3" fontId="6" fillId="3" borderId="29" xfId="1" applyNumberFormat="1" applyFont="1" applyFill="1" applyBorder="1" applyAlignment="1">
      <alignment horizontal="right" vertical="center"/>
    </xf>
    <xf numFmtId="3" fontId="7" fillId="3" borderId="8" xfId="1" applyNumberFormat="1" applyFont="1" applyFill="1" applyBorder="1" applyAlignment="1">
      <alignment horizontal="right" vertical="center"/>
    </xf>
    <xf numFmtId="3" fontId="6" fillId="0" borderId="8" xfId="1" applyNumberFormat="1" applyFont="1" applyBorder="1" applyAlignment="1">
      <alignment horizontal="center" vertical="top" wrapText="1"/>
    </xf>
    <xf numFmtId="3" fontId="11" fillId="0" borderId="8" xfId="1" applyNumberFormat="1" applyFont="1" applyBorder="1" applyAlignment="1">
      <alignment horizontal="center" vertical="center"/>
    </xf>
    <xf numFmtId="3" fontId="2" fillId="0" borderId="2" xfId="1" applyNumberFormat="1" applyBorder="1" applyAlignment="1">
      <alignment horizontal="left"/>
    </xf>
    <xf numFmtId="165" fontId="6" fillId="2" borderId="38" xfId="1" applyNumberFormat="1" applyFont="1" applyFill="1" applyBorder="1" applyAlignment="1">
      <alignment horizontal="right" vertical="center"/>
    </xf>
    <xf numFmtId="3" fontId="2" fillId="0" borderId="38" xfId="1" applyNumberFormat="1" applyBorder="1" applyAlignment="1">
      <alignment horizontal="left" vertical="top"/>
    </xf>
    <xf numFmtId="0" fontId="0" fillId="0" borderId="0" xfId="0" applyBorder="1"/>
    <xf numFmtId="0" fontId="55" fillId="6" borderId="0" xfId="137" applyNumberFormat="1" applyFont="1" applyFill="1" applyBorder="1" applyAlignment="1">
      <alignment horizontal="center" vertical="center" wrapText="1"/>
    </xf>
    <xf numFmtId="4" fontId="55" fillId="37" borderId="0" xfId="137" applyNumberFormat="1" applyFont="1" applyFill="1" applyBorder="1" applyAlignment="1">
      <alignment horizontal="right" vertical="top" wrapText="1"/>
    </xf>
    <xf numFmtId="0" fontId="57" fillId="0" borderId="0" xfId="137" applyNumberFormat="1" applyFont="1" applyBorder="1" applyAlignment="1">
      <alignment horizontal="left" vertical="top" wrapText="1" indent="2"/>
    </xf>
    <xf numFmtId="0" fontId="57" fillId="0" borderId="0" xfId="137" applyNumberFormat="1" applyFont="1" applyBorder="1" applyAlignment="1">
      <alignment horizontal="right" vertical="top" wrapText="1"/>
    </xf>
    <xf numFmtId="4" fontId="57" fillId="0" borderId="0" xfId="137" applyNumberFormat="1" applyFont="1" applyBorder="1" applyAlignment="1">
      <alignment horizontal="right" vertical="top" wrapText="1"/>
    </xf>
    <xf numFmtId="0" fontId="56" fillId="0" borderId="0" xfId="137" applyNumberFormat="1" applyFont="1" applyBorder="1" applyAlignment="1">
      <alignment horizontal="left" vertical="top" wrapText="1" indent="4"/>
    </xf>
    <xf numFmtId="4" fontId="0" fillId="0" borderId="0" xfId="0" applyNumberFormat="1" applyBorder="1"/>
    <xf numFmtId="166" fontId="6" fillId="4" borderId="0" xfId="1" applyNumberFormat="1" applyFont="1" applyFill="1" applyBorder="1" applyAlignment="1">
      <alignment horizontal="right" vertical="center"/>
    </xf>
    <xf numFmtId="0" fontId="12" fillId="0" borderId="0" xfId="1" applyFont="1" applyAlignment="1">
      <alignment horizontal="center" vertical="top"/>
    </xf>
    <xf numFmtId="0" fontId="7" fillId="0" borderId="5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center" vertical="center"/>
    </xf>
    <xf numFmtId="1" fontId="11" fillId="0" borderId="33" xfId="1" applyNumberFormat="1" applyFont="1" applyFill="1" applyBorder="1" applyAlignment="1">
      <alignment horizontal="center" vertical="center"/>
    </xf>
    <xf numFmtId="1" fontId="11" fillId="0" borderId="34" xfId="1" applyNumberFormat="1" applyFont="1" applyFill="1" applyBorder="1" applyAlignment="1">
      <alignment horizontal="center" vertical="center"/>
    </xf>
    <xf numFmtId="1" fontId="11" fillId="0" borderId="35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/>
    </xf>
    <xf numFmtId="0" fontId="3" fillId="0" borderId="10" xfId="1" applyFont="1" applyBorder="1" applyAlignment="1">
      <alignment horizontal="center"/>
    </xf>
    <xf numFmtId="0" fontId="7" fillId="0" borderId="2" xfId="1" applyFont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horizontal="left" vertical="top" wrapText="1"/>
    </xf>
    <xf numFmtId="0" fontId="55" fillId="6" borderId="0" xfId="137" applyNumberFormat="1" applyFont="1" applyFill="1" applyBorder="1" applyAlignment="1">
      <alignment horizontal="left" vertical="center" wrapText="1"/>
    </xf>
    <xf numFmtId="0" fontId="55" fillId="6" borderId="0" xfId="137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 wrapText="1"/>
    </xf>
    <xf numFmtId="1" fontId="11" fillId="0" borderId="2" xfId="1" applyNumberFormat="1" applyFont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wrapTex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 vertical="center" wrapText="1"/>
    </xf>
    <xf numFmtId="3" fontId="10" fillId="0" borderId="0" xfId="0" applyNumberFormat="1" applyFont="1" applyAlignment="1">
      <alignment horizontal="right"/>
    </xf>
    <xf numFmtId="0" fontId="2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1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40" xfId="0" applyBorder="1" applyAlignment="1">
      <alignment horizontal="right"/>
    </xf>
    <xf numFmtId="0" fontId="61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3" fontId="10" fillId="0" borderId="0" xfId="0" applyNumberFormat="1" applyFont="1" applyFill="1" applyAlignment="1">
      <alignment horizontal="right"/>
    </xf>
    <xf numFmtId="0" fontId="62" fillId="0" borderId="44" xfId="138" applyNumberFormat="1" applyFont="1" applyBorder="1" applyAlignment="1">
      <alignment horizontal="left" vertical="top" wrapText="1"/>
    </xf>
    <xf numFmtId="0" fontId="62" fillId="0" borderId="44" xfId="138" applyNumberFormat="1" applyFont="1" applyBorder="1" applyAlignment="1">
      <alignment horizontal="right" vertical="top" wrapText="1"/>
    </xf>
    <xf numFmtId="4" fontId="62" fillId="0" borderId="44" xfId="138" applyNumberFormat="1" applyFont="1" applyBorder="1" applyAlignment="1">
      <alignment horizontal="right" vertical="top" wrapText="1"/>
    </xf>
    <xf numFmtId="1" fontId="11" fillId="0" borderId="45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1" fillId="0" borderId="46" xfId="0" applyNumberFormat="1" applyFont="1" applyBorder="1" applyAlignment="1">
      <alignment horizontal="center" vertical="center" wrapText="1"/>
    </xf>
    <xf numFmtId="0" fontId="3" fillId="0" borderId="44" xfId="138" applyNumberFormat="1" applyFont="1" applyBorder="1" applyAlignment="1">
      <alignment horizontal="left" vertical="top" wrapText="1" indent="2"/>
    </xf>
    <xf numFmtId="0" fontId="3" fillId="0" borderId="44" xfId="138" applyNumberFormat="1" applyFont="1" applyBorder="1" applyAlignment="1">
      <alignment horizontal="right" vertical="top" wrapText="1"/>
    </xf>
    <xf numFmtId="4" fontId="3" fillId="0" borderId="44" xfId="138" applyNumberFormat="1" applyFont="1" applyBorder="1" applyAlignment="1">
      <alignment horizontal="right" vertical="top" wrapText="1"/>
    </xf>
    <xf numFmtId="0" fontId="6" fillId="0" borderId="45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3" fontId="6" fillId="2" borderId="46" xfId="0" applyNumberFormat="1" applyFont="1" applyFill="1" applyBorder="1" applyAlignment="1">
      <alignment horizontal="right" vertical="center" wrapText="1"/>
    </xf>
    <xf numFmtId="3" fontId="6" fillId="2" borderId="36" xfId="0" applyNumberFormat="1" applyFont="1" applyFill="1" applyBorder="1" applyAlignment="1">
      <alignment horizontal="right" vertical="center" wrapText="1"/>
    </xf>
    <xf numFmtId="3" fontId="6" fillId="2" borderId="47" xfId="0" applyNumberFormat="1" applyFont="1" applyFill="1" applyBorder="1" applyAlignment="1">
      <alignment horizontal="right" vertical="center" wrapText="1"/>
    </xf>
    <xf numFmtId="3" fontId="10" fillId="37" borderId="0" xfId="0" applyNumberFormat="1" applyFont="1" applyFill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45" xfId="0" applyFont="1" applyBorder="1" applyAlignment="1">
      <alignment horizontal="left" vertical="top" wrapText="1"/>
    </xf>
    <xf numFmtId="3" fontId="6" fillId="2" borderId="3" xfId="0" applyNumberFormat="1" applyFont="1" applyFill="1" applyBorder="1" applyAlignment="1">
      <alignment horizontal="right" vertical="top" wrapText="1"/>
    </xf>
    <xf numFmtId="3" fontId="6" fillId="2" borderId="8" xfId="0" applyNumberFormat="1" applyFont="1" applyFill="1" applyBorder="1" applyAlignment="1">
      <alignment horizontal="right" vertical="top" wrapText="1"/>
    </xf>
    <xf numFmtId="3" fontId="6" fillId="2" borderId="36" xfId="0" applyNumberFormat="1" applyFont="1" applyFill="1" applyBorder="1" applyAlignment="1">
      <alignment horizontal="right" vertical="top" wrapText="1"/>
    </xf>
    <xf numFmtId="3" fontId="6" fillId="2" borderId="47" xfId="0" applyNumberFormat="1" applyFont="1" applyFill="1" applyBorder="1" applyAlignment="1">
      <alignment horizontal="right" vertical="top" wrapText="1"/>
    </xf>
    <xf numFmtId="164" fontId="7" fillId="0" borderId="3" xfId="0" applyNumberFormat="1" applyFont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righ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7" fillId="3" borderId="36" xfId="0" applyNumberFormat="1" applyFont="1" applyFill="1" applyBorder="1" applyAlignment="1">
      <alignment horizontal="right" vertical="center" wrapText="1"/>
    </xf>
    <xf numFmtId="3" fontId="7" fillId="3" borderId="47" xfId="0" applyNumberFormat="1" applyFont="1" applyFill="1" applyBorder="1" applyAlignment="1">
      <alignment horizontal="right" vertical="center" wrapText="1"/>
    </xf>
    <xf numFmtId="3" fontId="10" fillId="38" borderId="0" xfId="0" applyNumberFormat="1" applyFont="1" applyFill="1" applyAlignment="1">
      <alignment horizontal="right"/>
    </xf>
    <xf numFmtId="3" fontId="6" fillId="2" borderId="8" xfId="0" applyNumberFormat="1" applyFont="1" applyFill="1" applyBorder="1" applyAlignment="1">
      <alignment horizontal="right" vertical="center" wrapText="1"/>
    </xf>
    <xf numFmtId="3" fontId="63" fillId="2" borderId="3" xfId="0" applyNumberFormat="1" applyFont="1" applyFill="1" applyBorder="1" applyAlignment="1">
      <alignment horizontal="right" vertical="center" wrapText="1"/>
    </xf>
    <xf numFmtId="0" fontId="55" fillId="0" borderId="0" xfId="138" applyNumberFormat="1" applyFont="1" applyBorder="1" applyAlignment="1">
      <alignment horizontal="left" vertical="top" wrapText="1"/>
    </xf>
    <xf numFmtId="0" fontId="6" fillId="0" borderId="45" xfId="0" applyFont="1" applyBorder="1" applyAlignment="1">
      <alignment horizontal="left" wrapText="1"/>
    </xf>
    <xf numFmtId="3" fontId="10" fillId="4" borderId="0" xfId="0" applyNumberFormat="1" applyFont="1" applyFill="1" applyAlignment="1">
      <alignment horizontal="right"/>
    </xf>
    <xf numFmtId="0" fontId="56" fillId="0" borderId="0" xfId="138" applyNumberFormat="1" applyFont="1" applyBorder="1" applyAlignment="1">
      <alignment horizontal="left" vertical="top" wrapText="1" indent="2"/>
    </xf>
    <xf numFmtId="164" fontId="6" fillId="0" borderId="3" xfId="0" applyNumberFormat="1" applyFont="1" applyBorder="1" applyAlignment="1">
      <alignment horizontal="center" vertical="top" wrapText="1"/>
    </xf>
    <xf numFmtId="4" fontId="55" fillId="0" borderId="0" xfId="138" applyNumberFormat="1" applyFont="1" applyBorder="1" applyAlignment="1">
      <alignment horizontal="right" vertical="top" wrapText="1"/>
    </xf>
    <xf numFmtId="4" fontId="56" fillId="0" borderId="0" xfId="138" applyNumberFormat="1" applyFont="1" applyBorder="1" applyAlignment="1">
      <alignment horizontal="right" vertical="top" wrapText="1"/>
    </xf>
    <xf numFmtId="4" fontId="3" fillId="38" borderId="44" xfId="138" applyNumberFormat="1" applyFont="1" applyFill="1" applyBorder="1" applyAlignment="1">
      <alignment horizontal="right" vertical="top" wrapText="1"/>
    </xf>
    <xf numFmtId="1" fontId="7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" fontId="64" fillId="0" borderId="44" xfId="138" applyNumberFormat="1" applyFont="1" applyBorder="1" applyAlignment="1">
      <alignment horizontal="righ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" fontId="65" fillId="0" borderId="44" xfId="138" applyNumberFormat="1" applyFont="1" applyBorder="1" applyAlignment="1">
      <alignment horizontal="right" vertical="top" wrapText="1"/>
    </xf>
    <xf numFmtId="3" fontId="6" fillId="2" borderId="8" xfId="0" applyNumberFormat="1" applyFont="1" applyFill="1" applyBorder="1" applyAlignment="1">
      <alignment horizontal="right" vertical="center" wrapText="1"/>
    </xf>
    <xf numFmtId="3" fontId="6" fillId="2" borderId="36" xfId="0" applyNumberFormat="1" applyFont="1" applyFill="1" applyBorder="1" applyAlignment="1">
      <alignment horizontal="right" vertical="center" wrapText="1"/>
    </xf>
    <xf numFmtId="3" fontId="6" fillId="2" borderId="48" xfId="0" applyNumberFormat="1" applyFont="1" applyFill="1" applyBorder="1" applyAlignment="1">
      <alignment horizontal="right" vertical="center" wrapText="1"/>
    </xf>
    <xf numFmtId="3" fontId="6" fillId="2" borderId="47" xfId="0" applyNumberFormat="1" applyFont="1" applyFill="1" applyBorder="1" applyAlignment="1">
      <alignment horizontal="right" vertical="center" wrapText="1"/>
    </xf>
    <xf numFmtId="4" fontId="65" fillId="38" borderId="44" xfId="138" applyNumberFormat="1" applyFont="1" applyFill="1" applyBorder="1" applyAlignment="1">
      <alignment horizontal="right" vertical="top" wrapText="1"/>
    </xf>
    <xf numFmtId="166" fontId="6" fillId="0" borderId="0" xfId="0" applyNumberFormat="1" applyFont="1" applyBorder="1" applyAlignment="1">
      <alignment horizontal="right"/>
    </xf>
    <xf numFmtId="0" fontId="62" fillId="6" borderId="44" xfId="138" applyNumberFormat="1" applyFont="1" applyFill="1" applyBorder="1" applyAlignment="1">
      <alignment horizontal="left" vertical="center" wrapText="1"/>
    </xf>
    <xf numFmtId="0" fontId="62" fillId="6" borderId="44" xfId="138" applyNumberFormat="1" applyFont="1" applyFill="1" applyBorder="1" applyAlignment="1">
      <alignment horizontal="center" vertical="center" wrapText="1"/>
    </xf>
    <xf numFmtId="1" fontId="3" fillId="33" borderId="44" xfId="138" applyNumberFormat="1" applyFont="1" applyFill="1" applyBorder="1" applyAlignment="1">
      <alignment horizontal="left" vertical="top"/>
    </xf>
    <xf numFmtId="0" fontId="3" fillId="33" borderId="44" xfId="138" applyNumberFormat="1" applyFont="1" applyFill="1" applyBorder="1" applyAlignment="1">
      <alignment horizontal="left" vertical="top" wrapText="1"/>
    </xf>
    <xf numFmtId="0" fontId="3" fillId="33" borderId="44" xfId="138" applyNumberFormat="1" applyFont="1" applyFill="1" applyBorder="1" applyAlignment="1">
      <alignment horizontal="right" vertical="top" wrapText="1"/>
    </xf>
    <xf numFmtId="0" fontId="3" fillId="0" borderId="44" xfId="138" applyNumberFormat="1" applyFont="1" applyBorder="1" applyAlignment="1">
      <alignment horizontal="left" vertical="top" indent="2"/>
    </xf>
    <xf numFmtId="1" fontId="3" fillId="0" borderId="44" xfId="138" applyNumberFormat="1" applyFont="1" applyBorder="1" applyAlignment="1">
      <alignment horizontal="left" vertical="top"/>
    </xf>
    <xf numFmtId="3" fontId="1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33" borderId="44" xfId="138" applyNumberFormat="1" applyFont="1" applyFill="1" applyBorder="1" applyAlignment="1">
      <alignment horizontal="left" vertical="top"/>
    </xf>
    <xf numFmtId="4" fontId="3" fillId="33" borderId="44" xfId="138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3" fontId="6" fillId="0" borderId="42" xfId="0" applyNumberFormat="1" applyFont="1" applyBorder="1" applyAlignment="1">
      <alignment horizontal="center" vertical="top" wrapText="1"/>
    </xf>
    <xf numFmtId="3" fontId="6" fillId="0" borderId="43" xfId="0" applyNumberFormat="1" applyFont="1" applyBorder="1" applyAlignment="1">
      <alignment horizontal="center" vertical="top" wrapText="1"/>
    </xf>
    <xf numFmtId="0" fontId="3" fillId="0" borderId="0" xfId="138" applyNumberFormat="1" applyFont="1" applyFill="1" applyBorder="1" applyAlignment="1">
      <alignment horizontal="left" vertical="top"/>
    </xf>
    <xf numFmtId="0" fontId="3" fillId="0" borderId="0" xfId="138" applyNumberFormat="1" applyFont="1" applyFill="1" applyBorder="1" applyAlignment="1">
      <alignment horizontal="left" vertical="top" wrapText="1"/>
    </xf>
    <xf numFmtId="4" fontId="3" fillId="0" borderId="0" xfId="138" applyNumberFormat="1" applyFont="1" applyFill="1" applyBorder="1" applyAlignment="1">
      <alignment horizontal="right" vertical="top" wrapText="1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46" xfId="0" applyNumberFormat="1" applyFont="1" applyBorder="1" applyAlignment="1">
      <alignment horizontal="center" vertical="center" wrapText="1"/>
    </xf>
    <xf numFmtId="0" fontId="3" fillId="0" borderId="0" xfId="138" applyNumberFormat="1" applyFont="1" applyFill="1" applyBorder="1" applyAlignment="1">
      <alignment horizontal="righ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right" wrapText="1"/>
    </xf>
    <xf numFmtId="0" fontId="0" fillId="0" borderId="0" xfId="0" applyAlignment="1">
      <alignment horizontal="left" wrapText="1"/>
    </xf>
    <xf numFmtId="0" fontId="3" fillId="0" borderId="0" xfId="138" applyNumberFormat="1" applyFont="1" applyFill="1" applyBorder="1" applyAlignment="1">
      <alignment horizontal="left" vertical="top" indent="2"/>
    </xf>
    <xf numFmtId="1" fontId="3" fillId="0" borderId="0" xfId="138" applyNumberFormat="1" applyFont="1" applyFill="1" applyBorder="1" applyAlignment="1">
      <alignment horizontal="left" vertical="top"/>
    </xf>
    <xf numFmtId="165" fontId="6" fillId="2" borderId="3" xfId="0" applyNumberFormat="1" applyFont="1" applyFill="1" applyBorder="1" applyAlignment="1">
      <alignment horizontal="right" vertical="center" wrapText="1"/>
    </xf>
    <xf numFmtId="165" fontId="6" fillId="2" borderId="46" xfId="0" applyNumberFormat="1" applyFont="1" applyFill="1" applyBorder="1" applyAlignment="1">
      <alignment horizontal="right" vertical="center" wrapText="1"/>
    </xf>
    <xf numFmtId="1" fontId="62" fillId="33" borderId="44" xfId="138" applyNumberFormat="1" applyFont="1" applyFill="1" applyBorder="1" applyAlignment="1">
      <alignment horizontal="left" vertical="top"/>
    </xf>
    <xf numFmtId="0" fontId="62" fillId="33" borderId="44" xfId="138" applyNumberFormat="1" applyFont="1" applyFill="1" applyBorder="1" applyAlignment="1">
      <alignment horizontal="left" vertical="top" wrapText="1"/>
    </xf>
    <xf numFmtId="0" fontId="62" fillId="33" borderId="44" xfId="138" applyNumberFormat="1" applyFont="1" applyFill="1" applyBorder="1" applyAlignment="1">
      <alignment horizontal="right" vertical="top" wrapText="1"/>
    </xf>
    <xf numFmtId="188" fontId="6" fillId="2" borderId="3" xfId="0" applyNumberFormat="1" applyFont="1" applyFill="1" applyBorder="1" applyAlignment="1">
      <alignment horizontal="right" vertical="center" wrapText="1"/>
    </xf>
    <xf numFmtId="188" fontId="6" fillId="2" borderId="8" xfId="0" applyNumberFormat="1" applyFont="1" applyFill="1" applyBorder="1" applyAlignment="1">
      <alignment horizontal="right" vertical="center" wrapText="1"/>
    </xf>
    <xf numFmtId="188" fontId="6" fillId="2" borderId="36" xfId="0" applyNumberFormat="1" applyFont="1" applyFill="1" applyBorder="1" applyAlignment="1">
      <alignment horizontal="right" vertical="center" wrapText="1"/>
    </xf>
    <xf numFmtId="188" fontId="6" fillId="2" borderId="47" xfId="0" applyNumberFormat="1" applyFont="1" applyFill="1" applyBorder="1" applyAlignment="1">
      <alignment horizontal="right" vertical="center" wrapText="1"/>
    </xf>
    <xf numFmtId="2" fontId="3" fillId="0" borderId="44" xfId="138" applyNumberFormat="1" applyFont="1" applyBorder="1" applyAlignment="1">
      <alignment horizontal="right" vertical="top" wrapText="1"/>
    </xf>
    <xf numFmtId="0" fontId="56" fillId="0" borderId="0" xfId="138" applyNumberFormat="1" applyFont="1" applyBorder="1" applyAlignment="1">
      <alignment horizontal="left" vertical="top" indent="2"/>
    </xf>
    <xf numFmtId="0" fontId="56" fillId="0" borderId="0" xfId="138" applyNumberFormat="1" applyFont="1" applyBorder="1" applyAlignment="1">
      <alignment horizontal="right" vertical="top" wrapText="1"/>
    </xf>
    <xf numFmtId="166" fontId="6" fillId="2" borderId="3" xfId="0" applyNumberFormat="1" applyFont="1" applyFill="1" applyBorder="1" applyAlignment="1">
      <alignment horizontal="right" vertical="center" wrapText="1"/>
    </xf>
    <xf numFmtId="166" fontId="6" fillId="2" borderId="8" xfId="0" applyNumberFormat="1" applyFont="1" applyFill="1" applyBorder="1" applyAlignment="1">
      <alignment horizontal="right" vertical="center" wrapText="1"/>
    </xf>
    <xf numFmtId="166" fontId="6" fillId="2" borderId="36" xfId="0" applyNumberFormat="1" applyFont="1" applyFill="1" applyBorder="1" applyAlignment="1">
      <alignment horizontal="right" vertical="center" wrapText="1"/>
    </xf>
    <xf numFmtId="166" fontId="6" fillId="2" borderId="47" xfId="0" applyNumberFormat="1" applyFont="1" applyFill="1" applyBorder="1" applyAlignment="1">
      <alignment horizontal="right" vertical="center" wrapText="1"/>
    </xf>
    <xf numFmtId="189" fontId="6" fillId="0" borderId="0" xfId="0" applyNumberFormat="1" applyFont="1" applyBorder="1" applyAlignment="1">
      <alignment horizontal="right"/>
    </xf>
    <xf numFmtId="188" fontId="6" fillId="2" borderId="46" xfId="0" applyNumberFormat="1" applyFont="1" applyFill="1" applyBorder="1" applyAlignment="1">
      <alignment horizontal="right" vertical="center" wrapText="1"/>
    </xf>
    <xf numFmtId="0" fontId="6" fillId="0" borderId="49" xfId="0" applyFont="1" applyBorder="1" applyAlignment="1">
      <alignment horizontal="left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188" fontId="6" fillId="2" borderId="52" xfId="0" applyNumberFormat="1" applyFont="1" applyFill="1" applyBorder="1" applyAlignment="1">
      <alignment horizontal="right" vertical="center" wrapText="1"/>
    </xf>
    <xf numFmtId="188" fontId="6" fillId="2" borderId="53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7" fillId="0" borderId="0" xfId="0" applyFont="1" applyAlignment="1">
      <alignment horizontal="left"/>
    </xf>
    <xf numFmtId="0" fontId="7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Continuous" vertical="top"/>
    </xf>
    <xf numFmtId="0" fontId="7" fillId="0" borderId="0" xfId="0" applyFont="1" applyAlignment="1">
      <alignment horizontal="right"/>
    </xf>
    <xf numFmtId="0" fontId="0" fillId="0" borderId="0" xfId="0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5" fillId="0" borderId="0" xfId="138" applyNumberFormat="1" applyFont="1" applyFill="1" applyBorder="1" applyAlignment="1">
      <alignment horizontal="left" vertical="top" wrapText="1"/>
    </xf>
    <xf numFmtId="0" fontId="55" fillId="0" borderId="0" xfId="138" applyNumberFormat="1" applyFont="1" applyFill="1" applyBorder="1" applyAlignment="1">
      <alignment horizontal="right" vertical="top" wrapText="1"/>
    </xf>
    <xf numFmtId="0" fontId="56" fillId="0" borderId="0" xfId="138" applyNumberFormat="1" applyFont="1" applyFill="1" applyBorder="1" applyAlignment="1">
      <alignment horizontal="left" vertical="top" wrapText="1" indent="2"/>
    </xf>
    <xf numFmtId="0" fontId="56" fillId="0" borderId="0" xfId="138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left"/>
    </xf>
    <xf numFmtId="0" fontId="62" fillId="33" borderId="44" xfId="138" applyNumberFormat="1" applyFont="1" applyFill="1" applyBorder="1" applyAlignment="1">
      <alignment horizontal="left" vertical="top"/>
    </xf>
    <xf numFmtId="4" fontId="62" fillId="33" borderId="44" xfId="138" applyNumberFormat="1" applyFont="1" applyFill="1" applyBorder="1" applyAlignment="1">
      <alignment horizontal="right" vertical="top" wrapText="1"/>
    </xf>
    <xf numFmtId="0" fontId="66" fillId="0" borderId="0" xfId="138" applyNumberFormat="1" applyFont="1" applyFill="1" applyBorder="1" applyAlignment="1">
      <alignment horizontal="left" vertical="top" wrapText="1"/>
    </xf>
    <xf numFmtId="0" fontId="66" fillId="0" borderId="0" xfId="138" applyNumberFormat="1" applyFont="1" applyFill="1" applyBorder="1" applyAlignment="1">
      <alignment horizontal="right" vertical="top" wrapText="1"/>
    </xf>
    <xf numFmtId="4" fontId="56" fillId="0" borderId="0" xfId="138" applyNumberFormat="1" applyFont="1" applyFill="1" applyBorder="1" applyAlignment="1">
      <alignment horizontal="right" vertical="top" wrapText="1"/>
    </xf>
    <xf numFmtId="4" fontId="55" fillId="0" borderId="0" xfId="138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0" fontId="4" fillId="0" borderId="0" xfId="0" applyFont="1" applyFill="1" applyBorder="1"/>
    <xf numFmtId="0" fontId="55" fillId="33" borderId="0" xfId="138" applyNumberFormat="1" applyFont="1" applyFill="1" applyBorder="1" applyAlignment="1">
      <alignment horizontal="left" vertical="top"/>
    </xf>
    <xf numFmtId="4" fontId="55" fillId="33" borderId="0" xfId="138" applyNumberFormat="1" applyFont="1" applyFill="1" applyBorder="1" applyAlignment="1">
      <alignment horizontal="right" vertical="top" wrapText="1"/>
    </xf>
    <xf numFmtId="0" fontId="55" fillId="33" borderId="0" xfId="138" applyNumberFormat="1" applyFont="1" applyFill="1" applyBorder="1" applyAlignment="1">
      <alignment horizontal="right" vertical="top" wrapText="1"/>
    </xf>
    <xf numFmtId="4" fontId="58" fillId="0" borderId="0" xfId="138" applyNumberFormat="1" applyFont="1" applyFill="1" applyBorder="1" applyAlignment="1">
      <alignment horizontal="right" vertical="top" wrapText="1"/>
    </xf>
    <xf numFmtId="4" fontId="65" fillId="33" borderId="44" xfId="138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55" fillId="0" borderId="0" xfId="138" applyNumberFormat="1" applyFont="1" applyFill="1" applyBorder="1" applyAlignment="1">
      <alignment horizontal="left" vertical="center" wrapText="1"/>
    </xf>
    <xf numFmtId="0" fontId="55" fillId="0" borderId="0" xfId="138" applyNumberFormat="1" applyFont="1" applyFill="1" applyBorder="1" applyAlignment="1">
      <alignment horizontal="center" vertical="center" wrapText="1"/>
    </xf>
    <xf numFmtId="1" fontId="56" fillId="0" borderId="0" xfId="138" applyNumberFormat="1" applyFont="1" applyFill="1" applyBorder="1" applyAlignment="1">
      <alignment horizontal="left" vertical="top"/>
    </xf>
    <xf numFmtId="0" fontId="56" fillId="0" borderId="0" xfId="138" applyNumberFormat="1" applyFont="1" applyFill="1" applyBorder="1" applyAlignment="1">
      <alignment horizontal="left" vertical="top" wrapText="1"/>
    </xf>
    <xf numFmtId="0" fontId="56" fillId="0" borderId="0" xfId="138" applyNumberFormat="1" applyFont="1" applyFill="1" applyBorder="1" applyAlignment="1">
      <alignment horizontal="left" vertical="top" indent="2"/>
    </xf>
    <xf numFmtId="0" fontId="56" fillId="0" borderId="0" xfId="138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/>
    </xf>
    <xf numFmtId="0" fontId="0" fillId="0" borderId="0" xfId="0" applyFill="1"/>
  </cellXfs>
  <cellStyles count="139">
    <cellStyle name="_x000d__x000a_JournalTemplate=C:\COMFO\CTALK\JOURSTD.TPL_x000d__x000a_LbStateAddress=3 3 0 251 1 89 2 311_x000d__x000a_LbStateJou" xfId="3"/>
    <cellStyle name="_PRICE_1C" xfId="4"/>
    <cellStyle name="_мебель, оборудование инвентарь1207" xfId="5"/>
    <cellStyle name="_ОТЧЕТ для ДКФ    06 04 05  (6)" xfId="6"/>
    <cellStyle name="_План развития ПТС на 2005-2010 (связи станционной части)" xfId="7"/>
    <cellStyle name="_произв.цели - приложение к СНР_айгерим_09.11" xfId="8"/>
    <cellStyle name="_Утв СД Бюджет расшиф 29 12 05" xfId="9"/>
    <cellStyle name="”ќђќ‘ћ‚›‰" xfId="10"/>
    <cellStyle name="”љ‘ђћ‚ђќќ›‰" xfId="11"/>
    <cellStyle name="„…ќ…†ќ›‰" xfId="12"/>
    <cellStyle name="‡ђѓћ‹ћ‚ћљ1" xfId="13"/>
    <cellStyle name="‡ђѓћ‹ћ‚ћљ2" xfId="14"/>
    <cellStyle name="’ћѓћ‚›‰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41"/>
    <cellStyle name="Calc Currency (2)" xfId="42"/>
    <cellStyle name="Calc Percent (0)" xfId="43"/>
    <cellStyle name="Calc Percent (1)" xfId="44"/>
    <cellStyle name="Calc Percent (2)" xfId="45"/>
    <cellStyle name="Calc Units (0)" xfId="46"/>
    <cellStyle name="Calc Units (1)" xfId="47"/>
    <cellStyle name="Calc Units (2)" xfId="48"/>
    <cellStyle name="Calculation" xfId="49"/>
    <cellStyle name="Check" xfId="50"/>
    <cellStyle name="Check Cell" xfId="51"/>
    <cellStyle name="Comma [00]" xfId="52"/>
    <cellStyle name="Currency [00]" xfId="53"/>
    <cellStyle name="Date" xfId="54"/>
    <cellStyle name="Date Short" xfId="55"/>
    <cellStyle name="Date without year" xfId="56"/>
    <cellStyle name="DELTA" xfId="57"/>
    <cellStyle name="E&amp;Y House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rom" xfId="65"/>
    <cellStyle name="Good" xfId="66"/>
    <cellStyle name="Grey" xfId="67"/>
    <cellStyle name="Header1" xfId="68"/>
    <cellStyle name="Header2" xfId="69"/>
    <cellStyle name="Heading" xfId="70"/>
    <cellStyle name="Heading 1" xfId="71"/>
    <cellStyle name="Heading 2" xfId="72"/>
    <cellStyle name="Heading 3" xfId="73"/>
    <cellStyle name="Heading 4" xfId="74"/>
    <cellStyle name="Input" xfId="75"/>
    <cellStyle name="Input [yellow]" xfId="76"/>
    <cellStyle name="Input_Cell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_~8960690" xfId="86"/>
    <cellStyle name="Normal1" xfId="87"/>
    <cellStyle name="normбlnм_laroux" xfId="88"/>
    <cellStyle name="Note" xfId="89"/>
    <cellStyle name="numbers" xfId="90"/>
    <cellStyle name="Output" xfId="91"/>
    <cellStyle name="paint" xfId="92"/>
    <cellStyle name="Percent (0)" xfId="93"/>
    <cellStyle name="Percent [0]" xfId="94"/>
    <cellStyle name="Percent [00]" xfId="95"/>
    <cellStyle name="Percent [2]" xfId="96"/>
    <cellStyle name="piw#" xfId="97"/>
    <cellStyle name="piw%" xfId="98"/>
    <cellStyle name="PrePop Currency (0)" xfId="99"/>
    <cellStyle name="PrePop Currency (2)" xfId="100"/>
    <cellStyle name="PrePop Units (0)" xfId="101"/>
    <cellStyle name="PrePop Units (1)" xfId="102"/>
    <cellStyle name="PrePop Units (2)" xfId="103"/>
    <cellStyle name="Price_Body" xfId="104"/>
    <cellStyle name="Rubles" xfId="105"/>
    <cellStyle name="stand_bord" xfId="106"/>
    <cellStyle name="Text Indent A" xfId="107"/>
    <cellStyle name="Text Indent B" xfId="108"/>
    <cellStyle name="Text Indent C" xfId="109"/>
    <cellStyle name="Tickmark" xfId="110"/>
    <cellStyle name="Title" xfId="111"/>
    <cellStyle name="Total" xfId="112"/>
    <cellStyle name="Warning Text" xfId="113"/>
    <cellStyle name="Беззащитный" xfId="114"/>
    <cellStyle name="Гиперссылка" xfId="136" builtinId="8"/>
    <cellStyle name="Гиперссылка 2" xfId="115"/>
    <cellStyle name="Группа" xfId="116"/>
    <cellStyle name="Дата" xfId="117"/>
    <cellStyle name="Защитный" xfId="118"/>
    <cellStyle name="Звезды" xfId="119"/>
    <cellStyle name="КАНДАГАЧ тел3-33-96" xfId="120"/>
    <cellStyle name="Обычный" xfId="0" builtinId="0"/>
    <cellStyle name="Обычный 2" xfId="1"/>
    <cellStyle name="Обычный 2 2" xfId="121"/>
    <cellStyle name="Обычный 3" xfId="122"/>
    <cellStyle name="Обычный 4" xfId="2"/>
    <cellStyle name="Обычный 5" xfId="123"/>
    <cellStyle name="Обычный 8" xfId="124"/>
    <cellStyle name="Обычный_TDSheet" xfId="138"/>
    <cellStyle name="Обычный_баланс" xfId="137"/>
    <cellStyle name="Процентный 2" xfId="125"/>
    <cellStyle name="Стиль 1" xfId="126"/>
    <cellStyle name="Стиль 2" xfId="127"/>
    <cellStyle name="Стиль 3" xfId="128"/>
    <cellStyle name="Стиль_названий" xfId="129"/>
    <cellStyle name="Тысячи [0]" xfId="130"/>
    <cellStyle name="Тысячи_010SN05" xfId="131"/>
    <cellStyle name="Финансовый 2" xfId="132"/>
    <cellStyle name="Финансовый 3" xfId="133"/>
    <cellStyle name="Цена" xfId="134"/>
    <cellStyle name="Џђћ–…ќ’ќ›‰" xfId="13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96</xdr:row>
      <xdr:rowOff>85725</xdr:rowOff>
    </xdr:from>
    <xdr:to>
      <xdr:col>1</xdr:col>
      <xdr:colOff>590550</xdr:colOff>
      <xdr:row>101</xdr:row>
      <xdr:rowOff>70513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20631150"/>
          <a:ext cx="857250" cy="946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69</xdr:row>
      <xdr:rowOff>57150</xdr:rowOff>
    </xdr:from>
    <xdr:to>
      <xdr:col>4</xdr:col>
      <xdr:colOff>400051</xdr:colOff>
      <xdr:row>76</xdr:row>
      <xdr:rowOff>70513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11496675"/>
          <a:ext cx="857250" cy="9468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3;&#1057;&#1054;&#1051;&#1048;&#1044;&#1040;&#1062;&#1048;&#1071;/9%20&#1084;&#1077;&#1089;.%202013%20&#1075;&#1086;&#1076;&#1072;/+++&#1086;&#1090;&#1095;&#1077;&#1090;&#1099;%20&#1086;&#1090;%20&#1044;&#1054;%20&#1079;&#1072;%209%20&#1084;&#1077;&#1089;.%202013%20&#1075;&#1086;&#1076;&#1072;/&#1040;&#1054;%20&#1053;&#1050;%20&#1050;&#1048;%209%20&#1084;&#1077;&#1089;.%202013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Ф1"/>
      <sheetName val="Ф2"/>
      <sheetName val="Ф3"/>
      <sheetName val="Ф4"/>
      <sheetName val="1"/>
      <sheetName val="3 "/>
      <sheetName val="4"/>
      <sheetName val="5"/>
      <sheetName val="6"/>
      <sheetName val="7"/>
      <sheetName val="к_инвест_недв-ти"/>
      <sheetName val="8"/>
      <sheetName val="9"/>
      <sheetName val="10"/>
      <sheetName val="10 (1)"/>
      <sheetName val="11"/>
      <sheetName val="12"/>
      <sheetName val="12 (1)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6"/>
      <sheetName val="47"/>
      <sheetName val="48"/>
      <sheetName val="49"/>
      <sheetName val="50"/>
      <sheetName val="53"/>
      <sheetName val="10первВариант"/>
      <sheetName val="13первВариант"/>
    </sheetNames>
    <sheetDataSet>
      <sheetData sheetId="0" refreshError="1"/>
      <sheetData sheetId="1" refreshError="1"/>
      <sheetData sheetId="2" refreshError="1">
        <row r="21">
          <cell r="G21">
            <v>412296</v>
          </cell>
        </row>
        <row r="23">
          <cell r="G23">
            <v>297875</v>
          </cell>
        </row>
        <row r="24">
          <cell r="G24">
            <v>-66234</v>
          </cell>
        </row>
        <row r="27">
          <cell r="G27">
            <v>-2812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2"/>
  <sheetViews>
    <sheetView view="pageBreakPreview" topLeftCell="A70" zoomScaleNormal="90" zoomScaleSheetLayoutView="100" workbookViewId="0">
      <selection activeCell="J92" sqref="J92"/>
    </sheetView>
  </sheetViews>
  <sheetFormatPr defaultRowHeight="15"/>
  <cols>
    <col min="6" max="6" width="15.5703125" customWidth="1"/>
    <col min="8" max="8" width="17" customWidth="1"/>
    <col min="9" max="9" width="16.85546875" customWidth="1"/>
    <col min="10" max="10" width="14.28515625" customWidth="1"/>
    <col min="11" max="11" width="11.42578125" bestFit="1" customWidth="1"/>
    <col min="12" max="12" width="79.28515625" customWidth="1"/>
    <col min="13" max="14" width="20.140625" hidden="1" customWidth="1"/>
    <col min="15" max="16" width="9.140625" hidden="1" customWidth="1"/>
    <col min="17" max="17" width="18" customWidth="1"/>
    <col min="18" max="18" width="19.42578125" customWidth="1"/>
    <col min="19" max="19" width="4.140625" customWidth="1"/>
    <col min="20" max="25" width="16" hidden="1" customWidth="1"/>
    <col min="26" max="27" width="16" bestFit="1" customWidth="1"/>
  </cols>
  <sheetData>
    <row r="1" spans="1:18" ht="62.25" customHeight="1">
      <c r="A1" s="1"/>
      <c r="B1" s="1"/>
      <c r="C1" s="1"/>
      <c r="D1" s="1"/>
      <c r="E1" s="1"/>
      <c r="F1" s="1"/>
      <c r="G1" s="1"/>
      <c r="H1" s="116" t="s">
        <v>0</v>
      </c>
      <c r="I1" s="116"/>
    </row>
    <row r="2" spans="1:18">
      <c r="A2" s="1"/>
      <c r="B2" s="1"/>
      <c r="C2" s="1"/>
      <c r="D2" s="1"/>
      <c r="E2" s="1"/>
      <c r="F2" s="1"/>
      <c r="G2" s="1"/>
      <c r="H2" s="1"/>
      <c r="I2" s="3" t="s">
        <v>1</v>
      </c>
    </row>
    <row r="3" spans="1:18" ht="21.75" customHeight="1">
      <c r="A3" s="4" t="s">
        <v>2</v>
      </c>
      <c r="B3" s="1"/>
      <c r="C3" s="1"/>
      <c r="D3" s="1"/>
      <c r="E3" s="99" t="s">
        <v>88</v>
      </c>
      <c r="F3" s="99"/>
      <c r="G3" s="99"/>
      <c r="H3" s="99"/>
      <c r="I3" s="1"/>
    </row>
    <row r="5" spans="1:18">
      <c r="A5" s="4" t="s">
        <v>3</v>
      </c>
      <c r="B5" s="1"/>
      <c r="C5" s="1"/>
      <c r="D5" s="1"/>
      <c r="E5" s="99" t="s">
        <v>85</v>
      </c>
      <c r="F5" s="99"/>
      <c r="G5" s="99"/>
      <c r="H5" s="99"/>
      <c r="I5" s="1"/>
    </row>
    <row r="7" spans="1:18" ht="16.5" customHeight="1">
      <c r="A7" s="4" t="s">
        <v>4</v>
      </c>
      <c r="B7" s="1"/>
      <c r="C7" s="1"/>
      <c r="D7" s="1"/>
      <c r="E7" s="99" t="s">
        <v>5</v>
      </c>
      <c r="F7" s="99"/>
      <c r="G7" s="99"/>
      <c r="H7" s="99"/>
      <c r="I7" s="1"/>
    </row>
    <row r="9" spans="1:18">
      <c r="A9" s="4" t="s">
        <v>6</v>
      </c>
      <c r="B9" s="1"/>
      <c r="C9" s="1"/>
      <c r="D9" s="1"/>
      <c r="E9" s="99" t="s">
        <v>86</v>
      </c>
      <c r="F9" s="99"/>
      <c r="G9" s="99"/>
      <c r="H9" s="99"/>
      <c r="I9" s="1"/>
    </row>
    <row r="10" spans="1:18">
      <c r="J10" s="87"/>
      <c r="K10" s="87"/>
      <c r="L10" s="87"/>
      <c r="M10" s="87"/>
      <c r="N10" s="87"/>
      <c r="O10" s="87"/>
      <c r="P10" s="87"/>
      <c r="Q10" s="87"/>
      <c r="R10" s="87"/>
    </row>
    <row r="11" spans="1:18">
      <c r="A11" s="4" t="s">
        <v>7</v>
      </c>
      <c r="B11" s="4"/>
      <c r="C11" s="1"/>
      <c r="D11" s="4"/>
      <c r="E11" s="23" t="s">
        <v>8</v>
      </c>
      <c r="F11" s="24"/>
      <c r="G11" s="24" t="s">
        <v>9</v>
      </c>
      <c r="H11" s="25"/>
      <c r="I11" s="1"/>
      <c r="J11" s="87"/>
      <c r="K11" s="87"/>
      <c r="L11" s="87"/>
      <c r="M11" s="87"/>
      <c r="N11" s="87"/>
      <c r="O11" s="87"/>
      <c r="P11" s="87"/>
      <c r="Q11" s="87"/>
      <c r="R11" s="87"/>
    </row>
    <row r="12" spans="1:18">
      <c r="A12" s="1"/>
      <c r="B12" s="1"/>
      <c r="C12" s="1"/>
      <c r="D12" s="1"/>
      <c r="E12" s="110" t="s">
        <v>10</v>
      </c>
      <c r="F12" s="110"/>
      <c r="G12" s="110"/>
      <c r="H12" s="110"/>
      <c r="I12" s="1"/>
      <c r="J12" s="87"/>
      <c r="K12" s="87"/>
      <c r="L12" s="87"/>
      <c r="M12" s="87"/>
      <c r="N12" s="87"/>
      <c r="O12" s="87"/>
      <c r="P12" s="87"/>
      <c r="Q12" s="87"/>
      <c r="R12" s="87"/>
    </row>
    <row r="13" spans="1:18">
      <c r="A13" s="2"/>
      <c r="B13" s="2"/>
      <c r="C13" s="2"/>
      <c r="D13" s="2"/>
      <c r="E13" s="2"/>
      <c r="F13" s="2"/>
      <c r="G13" s="2"/>
      <c r="H13" s="2"/>
      <c r="I13" s="2"/>
      <c r="J13" s="87"/>
      <c r="K13" s="87"/>
      <c r="L13" s="87"/>
      <c r="M13" s="87"/>
      <c r="N13" s="87"/>
      <c r="O13" s="87"/>
      <c r="P13" s="87"/>
      <c r="Q13" s="87"/>
      <c r="R13" s="87"/>
    </row>
    <row r="14" spans="1:18">
      <c r="A14" s="4" t="s">
        <v>11</v>
      </c>
      <c r="B14" s="1"/>
      <c r="C14" s="1"/>
      <c r="D14" s="1"/>
      <c r="E14" s="118">
        <v>92</v>
      </c>
      <c r="F14" s="118"/>
      <c r="G14" s="118"/>
      <c r="H14" s="118"/>
      <c r="I14" s="5" t="s">
        <v>12</v>
      </c>
      <c r="J14" s="87"/>
      <c r="K14" s="87"/>
      <c r="L14" s="87"/>
      <c r="M14" s="87"/>
      <c r="N14" s="87"/>
      <c r="O14" s="87"/>
      <c r="P14" s="87"/>
      <c r="Q14" s="87"/>
      <c r="R14" s="87"/>
    </row>
    <row r="15" spans="1:18">
      <c r="J15" s="87"/>
      <c r="K15" s="87"/>
      <c r="L15" s="87"/>
      <c r="M15" s="87"/>
      <c r="N15" s="87"/>
      <c r="O15" s="87"/>
      <c r="P15" s="87"/>
      <c r="Q15" s="87"/>
      <c r="R15" s="87"/>
    </row>
    <row r="16" spans="1:18">
      <c r="A16" s="4" t="s">
        <v>13</v>
      </c>
      <c r="B16" s="1"/>
      <c r="C16" s="1"/>
      <c r="D16" s="1"/>
      <c r="E16" s="119" t="s">
        <v>14</v>
      </c>
      <c r="F16" s="119"/>
      <c r="G16" s="119"/>
      <c r="H16" s="119"/>
      <c r="I16" s="1"/>
      <c r="J16" s="87"/>
      <c r="K16" s="87"/>
      <c r="L16" s="87"/>
      <c r="M16" s="87"/>
      <c r="N16" s="87"/>
      <c r="O16" s="87"/>
      <c r="P16" s="87"/>
      <c r="Q16" s="87"/>
      <c r="R16" s="87"/>
    </row>
    <row r="17" spans="1:25">
      <c r="A17" s="1"/>
      <c r="B17" s="1"/>
      <c r="C17" s="1"/>
      <c r="D17" s="1"/>
      <c r="E17" s="1"/>
      <c r="F17" s="2" t="s">
        <v>15</v>
      </c>
      <c r="G17" s="1"/>
      <c r="H17" s="1"/>
      <c r="I17" s="1"/>
      <c r="J17" s="87"/>
      <c r="K17" s="87"/>
      <c r="L17" s="87"/>
      <c r="M17" s="87"/>
      <c r="N17" s="87"/>
      <c r="O17" s="87"/>
      <c r="P17" s="87"/>
      <c r="Q17" s="87"/>
      <c r="R17" s="87"/>
    </row>
    <row r="18" spans="1:25" ht="20.25" customHeight="1">
      <c r="A18" s="4" t="s">
        <v>16</v>
      </c>
      <c r="B18" s="1"/>
      <c r="C18" s="1"/>
      <c r="D18" s="1"/>
      <c r="E18" s="99" t="s">
        <v>87</v>
      </c>
      <c r="F18" s="99"/>
      <c r="G18" s="99"/>
      <c r="H18" s="99"/>
      <c r="I18" s="1"/>
      <c r="J18" s="87"/>
      <c r="K18" s="87"/>
      <c r="L18" s="87"/>
      <c r="M18" s="87"/>
      <c r="N18" s="87"/>
      <c r="O18" s="87"/>
      <c r="P18" s="87"/>
      <c r="Q18" s="87"/>
      <c r="R18" s="87"/>
    </row>
    <row r="19" spans="1:25">
      <c r="A19" s="2"/>
      <c r="B19" s="2"/>
      <c r="C19" s="2"/>
      <c r="D19" s="2"/>
      <c r="E19" s="2"/>
      <c r="F19" s="2"/>
      <c r="G19" s="2"/>
      <c r="H19" s="2"/>
      <c r="I19" s="2"/>
      <c r="J19" s="87"/>
      <c r="K19" s="87"/>
      <c r="L19" s="87"/>
      <c r="M19" s="87"/>
      <c r="N19" s="87"/>
      <c r="O19" s="87"/>
      <c r="P19" s="87"/>
      <c r="Q19" s="87"/>
      <c r="R19" s="87"/>
    </row>
    <row r="20" spans="1:25">
      <c r="A20" s="1"/>
      <c r="B20" s="120" t="s">
        <v>17</v>
      </c>
      <c r="C20" s="120"/>
      <c r="D20" s="120"/>
      <c r="E20" s="120"/>
      <c r="F20" s="120"/>
      <c r="G20" s="120"/>
      <c r="H20" s="120"/>
      <c r="I20" s="1"/>
      <c r="J20" s="87"/>
      <c r="K20" s="87"/>
      <c r="L20" s="87"/>
      <c r="M20" s="87"/>
      <c r="N20" s="87"/>
      <c r="O20" s="87"/>
      <c r="P20" s="87"/>
      <c r="Q20" s="87"/>
      <c r="R20" s="87"/>
    </row>
    <row r="21" spans="1:25">
      <c r="A21" s="2"/>
      <c r="B21" s="2"/>
      <c r="C21" s="2"/>
      <c r="D21" s="2"/>
      <c r="E21" s="2"/>
      <c r="F21" s="2"/>
      <c r="G21" s="2"/>
      <c r="H21" s="2"/>
      <c r="I21" s="2"/>
      <c r="J21" s="87"/>
      <c r="K21" s="87"/>
      <c r="L21" s="87"/>
      <c r="M21" s="87"/>
      <c r="N21" s="87"/>
      <c r="O21" s="87"/>
      <c r="P21" s="87"/>
      <c r="Q21" s="87"/>
      <c r="R21" s="87"/>
    </row>
    <row r="22" spans="1:25">
      <c r="A22" s="121" t="s">
        <v>89</v>
      </c>
      <c r="B22" s="121"/>
      <c r="C22" s="121"/>
      <c r="D22" s="121"/>
      <c r="E22" s="121"/>
      <c r="F22" s="121"/>
      <c r="G22" s="121"/>
      <c r="H22" s="121"/>
      <c r="I22" s="121"/>
      <c r="J22" s="87"/>
      <c r="K22" s="87"/>
      <c r="L22" s="87"/>
      <c r="M22" s="87"/>
      <c r="N22" s="87"/>
      <c r="O22" s="87"/>
      <c r="P22" s="87"/>
      <c r="Q22" s="87"/>
      <c r="R22" s="87"/>
    </row>
    <row r="23" spans="1:25">
      <c r="A23" s="1"/>
      <c r="B23" s="1"/>
      <c r="C23" s="1"/>
      <c r="D23" s="1"/>
      <c r="E23" s="1"/>
      <c r="F23" s="1"/>
      <c r="G23" s="1"/>
      <c r="H23" s="1"/>
      <c r="I23" s="6" t="s">
        <v>18</v>
      </c>
      <c r="J23" s="87"/>
      <c r="K23" s="87"/>
      <c r="L23" s="87"/>
      <c r="M23" s="87"/>
      <c r="N23" s="87"/>
      <c r="O23" s="87"/>
      <c r="P23" s="87"/>
      <c r="Q23" s="87"/>
      <c r="R23" s="87"/>
    </row>
    <row r="24" spans="1:25" ht="48" customHeight="1">
      <c r="A24" s="122" t="s">
        <v>19</v>
      </c>
      <c r="B24" s="122"/>
      <c r="C24" s="122"/>
      <c r="D24" s="122"/>
      <c r="E24" s="122"/>
      <c r="F24" s="122"/>
      <c r="G24" s="7" t="s">
        <v>20</v>
      </c>
      <c r="H24" s="7" t="s">
        <v>21</v>
      </c>
      <c r="I24" s="64" t="s">
        <v>22</v>
      </c>
      <c r="J24" s="87"/>
      <c r="K24" s="87"/>
      <c r="L24" s="114"/>
      <c r="M24" s="115"/>
      <c r="N24" s="115"/>
      <c r="O24" s="115"/>
      <c r="P24" s="115"/>
      <c r="Q24" s="115"/>
      <c r="R24" s="115"/>
    </row>
    <row r="25" spans="1:25" ht="12" customHeight="1">
      <c r="A25" s="117">
        <v>1</v>
      </c>
      <c r="B25" s="117"/>
      <c r="C25" s="117"/>
      <c r="D25" s="117"/>
      <c r="E25" s="117"/>
      <c r="F25" s="117"/>
      <c r="G25" s="8">
        <v>2</v>
      </c>
      <c r="H25" s="8">
        <v>3</v>
      </c>
      <c r="I25" s="65">
        <v>4</v>
      </c>
      <c r="J25" s="87"/>
      <c r="K25" s="87"/>
      <c r="L25" s="114"/>
      <c r="M25" s="88"/>
      <c r="N25" s="88"/>
      <c r="O25" s="88"/>
      <c r="P25" s="88"/>
      <c r="Q25" s="88"/>
      <c r="R25" s="88"/>
    </row>
    <row r="26" spans="1:25">
      <c r="A26" s="111" t="s">
        <v>23</v>
      </c>
      <c r="B26" s="111"/>
      <c r="C26" s="111"/>
      <c r="D26" s="111"/>
      <c r="E26" s="111"/>
      <c r="F26" s="111"/>
      <c r="G26" s="9"/>
      <c r="H26" s="9"/>
      <c r="I26" s="66"/>
      <c r="J26" s="87"/>
      <c r="K26" s="87"/>
      <c r="L26" s="54"/>
      <c r="M26" s="55"/>
      <c r="N26" s="56"/>
      <c r="O26" s="55"/>
      <c r="P26" s="55"/>
      <c r="Q26" s="89"/>
      <c r="R26" s="56"/>
      <c r="T26">
        <f>MROUND((M26/1000),1)</f>
        <v>0</v>
      </c>
      <c r="U26">
        <f t="shared" ref="U26:Y26" si="0">MROUND((N26/1000),1)</f>
        <v>0</v>
      </c>
      <c r="V26">
        <f t="shared" si="0"/>
        <v>0</v>
      </c>
      <c r="W26">
        <f t="shared" si="0"/>
        <v>0</v>
      </c>
      <c r="X26">
        <f t="shared" si="0"/>
        <v>0</v>
      </c>
      <c r="Y26">
        <f t="shared" si="0"/>
        <v>0</v>
      </c>
    </row>
    <row r="27" spans="1:25">
      <c r="A27" s="100" t="s">
        <v>24</v>
      </c>
      <c r="B27" s="100"/>
      <c r="C27" s="100"/>
      <c r="D27" s="100"/>
      <c r="E27" s="100"/>
      <c r="F27" s="100"/>
      <c r="G27" s="10">
        <v>10</v>
      </c>
      <c r="H27" s="14">
        <v>11845226</v>
      </c>
      <c r="I27" s="67">
        <v>9281424</v>
      </c>
      <c r="J27" s="87"/>
      <c r="K27" s="87"/>
      <c r="L27" s="90"/>
      <c r="M27" s="91"/>
      <c r="N27" s="91"/>
      <c r="O27" s="92"/>
      <c r="P27" s="92"/>
      <c r="Q27" s="91"/>
      <c r="R27" s="91"/>
      <c r="T27">
        <f t="shared" ref="T27:T67" si="1">MROUND((M27/1000),1)</f>
        <v>0</v>
      </c>
      <c r="U27">
        <f t="shared" ref="U27:U67" si="2">MROUND((N27/1000),1)</f>
        <v>0</v>
      </c>
      <c r="V27">
        <f t="shared" ref="V27:V67" si="3">MROUND((O27/1000),1)</f>
        <v>0</v>
      </c>
      <c r="W27">
        <f t="shared" ref="W27:W67" si="4">MROUND((P27/1000),1)</f>
        <v>0</v>
      </c>
      <c r="X27">
        <f t="shared" ref="X27:X67" si="5">MROUND((Q27/1000),1)</f>
        <v>0</v>
      </c>
      <c r="Y27">
        <f t="shared" ref="Y27:Y67" si="6">MROUND((R27/1000),1)</f>
        <v>0</v>
      </c>
    </row>
    <row r="28" spans="1:25">
      <c r="A28" s="112" t="s">
        <v>25</v>
      </c>
      <c r="B28" s="112"/>
      <c r="C28" s="112"/>
      <c r="D28" s="112"/>
      <c r="E28" s="112"/>
      <c r="F28" s="112"/>
      <c r="G28" s="11">
        <v>11</v>
      </c>
      <c r="H28" s="14">
        <v>0</v>
      </c>
      <c r="I28" s="68">
        <v>0</v>
      </c>
      <c r="J28" s="87"/>
      <c r="K28" s="87"/>
      <c r="L28" s="93"/>
      <c r="M28" s="59"/>
      <c r="N28" s="59"/>
      <c r="O28" s="58"/>
      <c r="P28" s="58"/>
      <c r="Q28" s="59"/>
      <c r="R28" s="59"/>
      <c r="T28">
        <f t="shared" si="1"/>
        <v>0</v>
      </c>
      <c r="U28">
        <f t="shared" si="2"/>
        <v>0</v>
      </c>
      <c r="V28">
        <f t="shared" si="3"/>
        <v>0</v>
      </c>
      <c r="W28">
        <f t="shared" si="4"/>
        <v>0</v>
      </c>
      <c r="X28">
        <f t="shared" si="5"/>
        <v>0</v>
      </c>
      <c r="Y28">
        <f t="shared" si="6"/>
        <v>0</v>
      </c>
    </row>
    <row r="29" spans="1:25">
      <c r="A29" s="112" t="s">
        <v>26</v>
      </c>
      <c r="B29" s="112"/>
      <c r="C29" s="112"/>
      <c r="D29" s="112"/>
      <c r="E29" s="112"/>
      <c r="F29" s="112"/>
      <c r="G29" s="11">
        <v>12</v>
      </c>
      <c r="H29" s="14">
        <v>0</v>
      </c>
      <c r="I29" s="68">
        <v>0</v>
      </c>
      <c r="J29" s="87"/>
      <c r="K29" s="87"/>
      <c r="L29" s="57"/>
      <c r="M29" s="58"/>
      <c r="N29" s="59"/>
      <c r="O29" s="58"/>
      <c r="P29" s="58"/>
      <c r="Q29" s="58"/>
      <c r="R29" s="59"/>
      <c r="T29">
        <f t="shared" si="1"/>
        <v>0</v>
      </c>
      <c r="U29">
        <f t="shared" si="2"/>
        <v>0</v>
      </c>
      <c r="V29">
        <f t="shared" si="3"/>
        <v>0</v>
      </c>
      <c r="W29">
        <f t="shared" si="4"/>
        <v>0</v>
      </c>
      <c r="X29">
        <f t="shared" si="5"/>
        <v>0</v>
      </c>
      <c r="Y29">
        <f t="shared" si="6"/>
        <v>0</v>
      </c>
    </row>
    <row r="30" spans="1:25">
      <c r="A30" s="113" t="s">
        <v>27</v>
      </c>
      <c r="B30" s="113"/>
      <c r="C30" s="113"/>
      <c r="D30" s="113"/>
      <c r="E30" s="113"/>
      <c r="F30" s="113"/>
      <c r="G30" s="11">
        <v>13</v>
      </c>
      <c r="H30" s="14">
        <v>0</v>
      </c>
      <c r="I30" s="68">
        <v>0</v>
      </c>
      <c r="J30" s="87"/>
      <c r="K30" s="87"/>
      <c r="L30" s="57"/>
      <c r="M30" s="59"/>
      <c r="N30" s="59"/>
      <c r="O30" s="58"/>
      <c r="P30" s="58"/>
      <c r="Q30" s="59"/>
      <c r="R30" s="59"/>
      <c r="T30">
        <f t="shared" si="1"/>
        <v>0</v>
      </c>
      <c r="U30">
        <f t="shared" si="2"/>
        <v>0</v>
      </c>
      <c r="V30">
        <f t="shared" si="3"/>
        <v>0</v>
      </c>
      <c r="W30">
        <f t="shared" si="4"/>
        <v>0</v>
      </c>
      <c r="X30">
        <f t="shared" si="5"/>
        <v>0</v>
      </c>
      <c r="Y30">
        <f t="shared" si="6"/>
        <v>0</v>
      </c>
    </row>
    <row r="31" spans="1:25">
      <c r="A31" s="112" t="s">
        <v>28</v>
      </c>
      <c r="B31" s="112"/>
      <c r="C31" s="112"/>
      <c r="D31" s="112"/>
      <c r="E31" s="112"/>
      <c r="F31" s="112"/>
      <c r="G31" s="11">
        <v>14</v>
      </c>
      <c r="H31" s="14">
        <v>0</v>
      </c>
      <c r="I31" s="68">
        <v>0</v>
      </c>
      <c r="J31" s="87"/>
      <c r="K31" s="87"/>
      <c r="L31" s="93"/>
      <c r="M31" s="59"/>
      <c r="N31" s="59"/>
      <c r="O31" s="58"/>
      <c r="P31" s="58"/>
      <c r="Q31" s="59"/>
      <c r="R31" s="59"/>
      <c r="T31">
        <f t="shared" si="1"/>
        <v>0</v>
      </c>
      <c r="U31">
        <f t="shared" si="2"/>
        <v>0</v>
      </c>
      <c r="V31">
        <f t="shared" si="3"/>
        <v>0</v>
      </c>
      <c r="W31">
        <f t="shared" si="4"/>
        <v>0</v>
      </c>
      <c r="X31">
        <f t="shared" si="5"/>
        <v>0</v>
      </c>
      <c r="Y31">
        <f t="shared" si="6"/>
        <v>0</v>
      </c>
    </row>
    <row r="32" spans="1:25">
      <c r="A32" s="112" t="s">
        <v>29</v>
      </c>
      <c r="B32" s="112"/>
      <c r="C32" s="112"/>
      <c r="D32" s="112"/>
      <c r="E32" s="112"/>
      <c r="F32" s="112"/>
      <c r="G32" s="11">
        <v>15</v>
      </c>
      <c r="H32" s="14">
        <v>32404060</v>
      </c>
      <c r="I32" s="69">
        <v>30259895</v>
      </c>
      <c r="J32" s="94"/>
      <c r="K32" s="87"/>
      <c r="L32" s="54"/>
      <c r="M32" s="55"/>
      <c r="N32" s="56"/>
      <c r="O32" s="55"/>
      <c r="P32" s="55"/>
      <c r="Q32" s="55"/>
      <c r="R32" s="56"/>
      <c r="T32">
        <f t="shared" si="1"/>
        <v>0</v>
      </c>
      <c r="U32">
        <f t="shared" si="2"/>
        <v>0</v>
      </c>
      <c r="V32">
        <f t="shared" si="3"/>
        <v>0</v>
      </c>
      <c r="W32">
        <f t="shared" si="4"/>
        <v>0</v>
      </c>
      <c r="X32">
        <f t="shared" si="5"/>
        <v>0</v>
      </c>
      <c r="Y32">
        <f t="shared" si="6"/>
        <v>0</v>
      </c>
    </row>
    <row r="33" spans="1:26">
      <c r="A33" s="100" t="s">
        <v>30</v>
      </c>
      <c r="B33" s="100"/>
      <c r="C33" s="100"/>
      <c r="D33" s="100"/>
      <c r="E33" s="100"/>
      <c r="F33" s="100"/>
      <c r="G33" s="34">
        <v>16</v>
      </c>
      <c r="H33" s="14">
        <v>328430</v>
      </c>
      <c r="I33" s="70">
        <v>185685</v>
      </c>
      <c r="J33" s="94"/>
      <c r="K33" s="94"/>
      <c r="L33" s="57"/>
      <c r="M33" s="58"/>
      <c r="N33" s="59"/>
      <c r="O33" s="58"/>
      <c r="P33" s="58"/>
      <c r="Q33" s="58"/>
      <c r="R33" s="59"/>
      <c r="T33">
        <f t="shared" si="1"/>
        <v>0</v>
      </c>
      <c r="U33">
        <f t="shared" si="2"/>
        <v>0</v>
      </c>
      <c r="V33">
        <f t="shared" si="3"/>
        <v>0</v>
      </c>
      <c r="W33">
        <f t="shared" si="4"/>
        <v>0</v>
      </c>
      <c r="X33">
        <f t="shared" si="5"/>
        <v>0</v>
      </c>
      <c r="Y33">
        <f t="shared" si="6"/>
        <v>0</v>
      </c>
    </row>
    <row r="34" spans="1:26">
      <c r="A34" s="100" t="s">
        <v>31</v>
      </c>
      <c r="B34" s="100"/>
      <c r="C34" s="100"/>
      <c r="D34" s="100"/>
      <c r="E34" s="100"/>
      <c r="F34" s="100"/>
      <c r="G34" s="11">
        <v>17</v>
      </c>
      <c r="H34" s="14">
        <v>326915</v>
      </c>
      <c r="I34" s="71">
        <v>326915</v>
      </c>
      <c r="J34" s="87"/>
      <c r="K34" s="87"/>
      <c r="L34" s="57"/>
      <c r="M34" s="58"/>
      <c r="N34" s="59"/>
      <c r="O34" s="58"/>
      <c r="P34" s="58"/>
      <c r="Q34" s="58"/>
      <c r="R34" s="59"/>
      <c r="T34">
        <f t="shared" si="1"/>
        <v>0</v>
      </c>
      <c r="U34">
        <f t="shared" si="2"/>
        <v>0</v>
      </c>
      <c r="V34">
        <f t="shared" si="3"/>
        <v>0</v>
      </c>
      <c r="W34">
        <f t="shared" si="4"/>
        <v>0</v>
      </c>
      <c r="X34">
        <f t="shared" si="5"/>
        <v>0</v>
      </c>
      <c r="Y34">
        <f t="shared" si="6"/>
        <v>0</v>
      </c>
    </row>
    <row r="35" spans="1:26">
      <c r="A35" s="112" t="s">
        <v>32</v>
      </c>
      <c r="B35" s="112"/>
      <c r="C35" s="112"/>
      <c r="D35" s="112"/>
      <c r="E35" s="112"/>
      <c r="F35" s="112"/>
      <c r="G35" s="11">
        <v>18</v>
      </c>
      <c r="H35" s="14">
        <v>262885</v>
      </c>
      <c r="I35" s="69">
        <v>262441</v>
      </c>
      <c r="J35" s="87"/>
      <c r="K35" s="87"/>
      <c r="L35" s="57"/>
      <c r="M35" s="59"/>
      <c r="N35" s="58"/>
      <c r="O35" s="58"/>
      <c r="P35" s="59"/>
      <c r="Q35" s="59"/>
      <c r="R35" s="58"/>
      <c r="T35">
        <f t="shared" si="1"/>
        <v>0</v>
      </c>
      <c r="U35">
        <f t="shared" si="2"/>
        <v>0</v>
      </c>
      <c r="V35">
        <f t="shared" si="3"/>
        <v>0</v>
      </c>
      <c r="W35">
        <f>MROUND((P35/1000),-1)</f>
        <v>0</v>
      </c>
      <c r="X35">
        <f t="shared" si="5"/>
        <v>0</v>
      </c>
      <c r="Y35">
        <f t="shared" si="6"/>
        <v>0</v>
      </c>
    </row>
    <row r="36" spans="1:26">
      <c r="A36" s="100" t="s">
        <v>33</v>
      </c>
      <c r="B36" s="100"/>
      <c r="C36" s="100"/>
      <c r="D36" s="100"/>
      <c r="E36" s="100"/>
      <c r="F36" s="100"/>
      <c r="G36" s="11">
        <v>19</v>
      </c>
      <c r="H36" s="14">
        <v>181764</v>
      </c>
      <c r="I36" s="69">
        <v>273770</v>
      </c>
      <c r="J36" s="94"/>
      <c r="K36" s="87"/>
      <c r="L36" s="54"/>
      <c r="M36" s="55"/>
      <c r="N36" s="56"/>
      <c r="O36" s="55"/>
      <c r="P36" s="55"/>
      <c r="Q36" s="55"/>
      <c r="R36" s="56"/>
      <c r="T36">
        <f t="shared" si="1"/>
        <v>0</v>
      </c>
      <c r="U36">
        <f t="shared" si="2"/>
        <v>0</v>
      </c>
      <c r="V36">
        <f t="shared" si="3"/>
        <v>0</v>
      </c>
      <c r="W36">
        <f t="shared" si="4"/>
        <v>0</v>
      </c>
      <c r="X36">
        <f t="shared" si="5"/>
        <v>0</v>
      </c>
      <c r="Y36">
        <f t="shared" si="6"/>
        <v>0</v>
      </c>
    </row>
    <row r="37" spans="1:26">
      <c r="A37" s="100" t="s">
        <v>34</v>
      </c>
      <c r="B37" s="100"/>
      <c r="C37" s="100"/>
      <c r="D37" s="100"/>
      <c r="E37" s="100"/>
      <c r="F37" s="100"/>
      <c r="G37" s="12">
        <v>100</v>
      </c>
      <c r="H37" s="42">
        <f>SUM(H27:H36)</f>
        <v>45349280</v>
      </c>
      <c r="I37" s="72">
        <f>SUM(I27:I36)</f>
        <v>40590130</v>
      </c>
      <c r="J37" s="94"/>
      <c r="K37" s="87"/>
      <c r="L37" s="57"/>
      <c r="M37" s="58"/>
      <c r="N37" s="59"/>
      <c r="O37" s="59"/>
      <c r="P37" s="58"/>
      <c r="Q37" s="58"/>
      <c r="R37" s="59"/>
      <c r="T37">
        <f t="shared" si="1"/>
        <v>0</v>
      </c>
      <c r="U37">
        <f t="shared" si="2"/>
        <v>0</v>
      </c>
      <c r="V37">
        <f t="shared" si="3"/>
        <v>0</v>
      </c>
      <c r="W37">
        <f t="shared" si="4"/>
        <v>0</v>
      </c>
      <c r="X37">
        <f t="shared" si="5"/>
        <v>0</v>
      </c>
      <c r="Y37">
        <f t="shared" si="6"/>
        <v>0</v>
      </c>
    </row>
    <row r="38" spans="1:26" ht="16.5" customHeight="1">
      <c r="A38" s="102" t="s">
        <v>35</v>
      </c>
      <c r="B38" s="102"/>
      <c r="C38" s="102"/>
      <c r="D38" s="102"/>
      <c r="E38" s="102"/>
      <c r="F38" s="102"/>
      <c r="G38" s="41">
        <v>101</v>
      </c>
      <c r="H38" s="43">
        <v>0</v>
      </c>
      <c r="I38" s="73">
        <v>0</v>
      </c>
      <c r="J38" s="87"/>
      <c r="K38" s="87"/>
      <c r="L38" s="57"/>
      <c r="M38" s="58"/>
      <c r="N38" s="59"/>
      <c r="O38" s="58"/>
      <c r="P38" s="58"/>
      <c r="Q38" s="58"/>
      <c r="R38" s="59"/>
      <c r="T38">
        <f t="shared" si="1"/>
        <v>0</v>
      </c>
      <c r="U38">
        <f t="shared" si="2"/>
        <v>0</v>
      </c>
      <c r="V38">
        <f t="shared" si="3"/>
        <v>0</v>
      </c>
      <c r="W38">
        <f t="shared" si="4"/>
        <v>0</v>
      </c>
      <c r="X38">
        <f t="shared" si="5"/>
        <v>0</v>
      </c>
      <c r="Y38">
        <f t="shared" si="6"/>
        <v>0</v>
      </c>
    </row>
    <row r="39" spans="1:26">
      <c r="A39" s="109" t="s">
        <v>36</v>
      </c>
      <c r="B39" s="109"/>
      <c r="C39" s="109"/>
      <c r="D39" s="109"/>
      <c r="E39" s="109"/>
      <c r="F39" s="109"/>
      <c r="G39" s="15"/>
      <c r="H39" s="38"/>
      <c r="I39" s="74"/>
      <c r="J39" s="87"/>
      <c r="K39" s="87"/>
      <c r="L39" s="90"/>
      <c r="M39" s="92"/>
      <c r="N39" s="91"/>
      <c r="O39" s="92"/>
      <c r="P39" s="92"/>
      <c r="Q39" s="92"/>
      <c r="R39" s="91"/>
      <c r="T39">
        <f t="shared" si="1"/>
        <v>0</v>
      </c>
      <c r="U39">
        <f t="shared" si="2"/>
        <v>0</v>
      </c>
      <c r="V39">
        <f t="shared" si="3"/>
        <v>0</v>
      </c>
      <c r="W39">
        <f t="shared" si="4"/>
        <v>0</v>
      </c>
      <c r="X39">
        <f t="shared" si="5"/>
        <v>0</v>
      </c>
      <c r="Y39">
        <f t="shared" si="6"/>
        <v>0</v>
      </c>
    </row>
    <row r="40" spans="1:26">
      <c r="A40" s="100" t="s">
        <v>25</v>
      </c>
      <c r="B40" s="100"/>
      <c r="C40" s="100"/>
      <c r="D40" s="100"/>
      <c r="E40" s="100"/>
      <c r="F40" s="100"/>
      <c r="G40" s="16">
        <v>110</v>
      </c>
      <c r="H40" s="40">
        <v>0</v>
      </c>
      <c r="I40" s="75">
        <v>0</v>
      </c>
      <c r="J40" s="87"/>
      <c r="K40" s="87"/>
      <c r="L40" s="93"/>
      <c r="M40" s="58"/>
      <c r="N40" s="59"/>
      <c r="O40" s="58"/>
      <c r="P40" s="58"/>
      <c r="Q40" s="58"/>
      <c r="R40" s="59"/>
      <c r="T40">
        <f t="shared" si="1"/>
        <v>0</v>
      </c>
      <c r="U40">
        <f t="shared" si="2"/>
        <v>0</v>
      </c>
      <c r="V40">
        <f t="shared" si="3"/>
        <v>0</v>
      </c>
      <c r="W40">
        <f t="shared" si="4"/>
        <v>0</v>
      </c>
      <c r="X40">
        <f t="shared" si="5"/>
        <v>0</v>
      </c>
      <c r="Y40">
        <f t="shared" si="6"/>
        <v>0</v>
      </c>
    </row>
    <row r="41" spans="1:26">
      <c r="A41" s="100" t="s">
        <v>26</v>
      </c>
      <c r="B41" s="100"/>
      <c r="C41" s="100"/>
      <c r="D41" s="100"/>
      <c r="E41" s="100"/>
      <c r="F41" s="100"/>
      <c r="G41" s="16">
        <v>111</v>
      </c>
      <c r="H41" s="39">
        <v>0</v>
      </c>
      <c r="I41" s="76">
        <v>0</v>
      </c>
      <c r="J41" s="87"/>
      <c r="K41" s="87"/>
      <c r="L41" s="93"/>
      <c r="M41" s="58"/>
      <c r="N41" s="59"/>
      <c r="O41" s="59"/>
      <c r="P41" s="59"/>
      <c r="Q41" s="58"/>
      <c r="R41" s="59"/>
      <c r="T41">
        <f t="shared" si="1"/>
        <v>0</v>
      </c>
      <c r="U41">
        <f t="shared" si="2"/>
        <v>0</v>
      </c>
      <c r="V41">
        <f t="shared" si="3"/>
        <v>0</v>
      </c>
      <c r="W41">
        <f t="shared" si="4"/>
        <v>0</v>
      </c>
      <c r="X41">
        <f t="shared" si="5"/>
        <v>0</v>
      </c>
      <c r="Y41">
        <f t="shared" si="6"/>
        <v>0</v>
      </c>
    </row>
    <row r="42" spans="1:26" ht="28.5" customHeight="1">
      <c r="A42" s="102" t="s">
        <v>27</v>
      </c>
      <c r="B42" s="102"/>
      <c r="C42" s="102"/>
      <c r="D42" s="102"/>
      <c r="E42" s="102"/>
      <c r="F42" s="102"/>
      <c r="G42" s="16">
        <v>112</v>
      </c>
      <c r="H42" s="39">
        <v>0</v>
      </c>
      <c r="I42" s="68">
        <v>0</v>
      </c>
      <c r="J42" s="87"/>
      <c r="K42" s="87"/>
      <c r="L42" s="93"/>
      <c r="M42" s="58"/>
      <c r="N42" s="59"/>
      <c r="O42" s="59"/>
      <c r="P42" s="59"/>
      <c r="Q42" s="58"/>
      <c r="R42" s="59"/>
      <c r="T42">
        <f t="shared" si="1"/>
        <v>0</v>
      </c>
      <c r="U42">
        <f t="shared" si="2"/>
        <v>0</v>
      </c>
      <c r="V42">
        <f t="shared" si="3"/>
        <v>0</v>
      </c>
      <c r="W42">
        <f t="shared" si="4"/>
        <v>0</v>
      </c>
      <c r="X42">
        <f t="shared" si="5"/>
        <v>0</v>
      </c>
      <c r="Y42">
        <f t="shared" si="6"/>
        <v>0</v>
      </c>
    </row>
    <row r="43" spans="1:26">
      <c r="A43" s="100" t="s">
        <v>28</v>
      </c>
      <c r="B43" s="100"/>
      <c r="C43" s="100"/>
      <c r="D43" s="100"/>
      <c r="E43" s="100"/>
      <c r="F43" s="100"/>
      <c r="G43" s="16">
        <v>113</v>
      </c>
      <c r="H43" s="14">
        <v>0</v>
      </c>
      <c r="I43" s="68">
        <v>0</v>
      </c>
      <c r="J43" s="87"/>
      <c r="K43" s="87"/>
      <c r="L43" s="90"/>
      <c r="M43" s="92"/>
      <c r="N43" s="91"/>
      <c r="O43" s="92"/>
      <c r="P43" s="92"/>
      <c r="Q43" s="92"/>
      <c r="R43" s="91"/>
      <c r="T43">
        <f t="shared" si="1"/>
        <v>0</v>
      </c>
      <c r="U43">
        <f t="shared" si="2"/>
        <v>0</v>
      </c>
      <c r="V43">
        <f t="shared" si="3"/>
        <v>0</v>
      </c>
      <c r="W43">
        <f t="shared" si="4"/>
        <v>0</v>
      </c>
      <c r="X43">
        <f t="shared" si="5"/>
        <v>0</v>
      </c>
      <c r="Y43">
        <f t="shared" si="6"/>
        <v>0</v>
      </c>
    </row>
    <row r="44" spans="1:26">
      <c r="A44" s="100" t="s">
        <v>37</v>
      </c>
      <c r="B44" s="100"/>
      <c r="C44" s="100"/>
      <c r="D44" s="100"/>
      <c r="E44" s="100"/>
      <c r="F44" s="100"/>
      <c r="G44" s="16">
        <v>114</v>
      </c>
      <c r="H44" s="14">
        <v>11096553</v>
      </c>
      <c r="I44" s="71">
        <v>10834438</v>
      </c>
      <c r="J44" s="87"/>
      <c r="K44" s="87"/>
      <c r="L44" s="93"/>
      <c r="M44" s="58"/>
      <c r="N44" s="59"/>
      <c r="O44" s="59"/>
      <c r="P44" s="58"/>
      <c r="Q44" s="58"/>
      <c r="R44" s="59"/>
      <c r="T44">
        <f t="shared" si="1"/>
        <v>0</v>
      </c>
      <c r="U44">
        <f t="shared" si="2"/>
        <v>0</v>
      </c>
      <c r="V44">
        <f t="shared" si="3"/>
        <v>0</v>
      </c>
      <c r="W44">
        <f t="shared" si="4"/>
        <v>0</v>
      </c>
      <c r="X44">
        <f t="shared" si="5"/>
        <v>0</v>
      </c>
      <c r="Y44">
        <f t="shared" si="6"/>
        <v>0</v>
      </c>
    </row>
    <row r="45" spans="1:26">
      <c r="A45" s="100" t="s">
        <v>38</v>
      </c>
      <c r="B45" s="100"/>
      <c r="C45" s="100"/>
      <c r="D45" s="100"/>
      <c r="E45" s="100"/>
      <c r="F45" s="100"/>
      <c r="G45" s="44">
        <v>115</v>
      </c>
      <c r="H45" s="43">
        <v>0</v>
      </c>
      <c r="I45" s="77">
        <v>0</v>
      </c>
      <c r="J45" s="87"/>
      <c r="K45" s="87"/>
      <c r="L45" s="93"/>
      <c r="M45" s="58"/>
      <c r="N45" s="59"/>
      <c r="O45" s="58"/>
      <c r="P45" s="58"/>
      <c r="Q45" s="58"/>
      <c r="R45" s="59"/>
      <c r="T45">
        <f t="shared" si="1"/>
        <v>0</v>
      </c>
      <c r="U45">
        <f t="shared" si="2"/>
        <v>0</v>
      </c>
      <c r="V45">
        <f t="shared" si="3"/>
        <v>0</v>
      </c>
      <c r="W45">
        <f t="shared" si="4"/>
        <v>0</v>
      </c>
      <c r="X45">
        <f t="shared" si="5"/>
        <v>0</v>
      </c>
      <c r="Y45">
        <f t="shared" si="6"/>
        <v>0</v>
      </c>
    </row>
    <row r="46" spans="1:26">
      <c r="A46" s="100" t="s">
        <v>39</v>
      </c>
      <c r="B46" s="100"/>
      <c r="C46" s="100"/>
      <c r="D46" s="100"/>
      <c r="E46" s="100"/>
      <c r="F46" s="100"/>
      <c r="G46" s="44">
        <v>116</v>
      </c>
      <c r="H46" s="43">
        <v>0</v>
      </c>
      <c r="I46" s="77">
        <v>0</v>
      </c>
      <c r="J46" s="87"/>
      <c r="K46" s="87"/>
      <c r="L46" s="93"/>
      <c r="M46" s="58"/>
      <c r="N46" s="59"/>
      <c r="O46" s="58"/>
      <c r="P46" s="58"/>
      <c r="Q46" s="58"/>
      <c r="R46" s="59"/>
      <c r="T46">
        <f t="shared" si="1"/>
        <v>0</v>
      </c>
      <c r="U46">
        <f t="shared" si="2"/>
        <v>0</v>
      </c>
      <c r="V46">
        <f t="shared" si="3"/>
        <v>0</v>
      </c>
      <c r="W46">
        <f t="shared" si="4"/>
        <v>0</v>
      </c>
      <c r="X46">
        <f t="shared" si="5"/>
        <v>0</v>
      </c>
      <c r="Y46">
        <f t="shared" si="6"/>
        <v>0</v>
      </c>
      <c r="Z46" s="37"/>
    </row>
    <row r="47" spans="1:26">
      <c r="A47" s="100" t="s">
        <v>40</v>
      </c>
      <c r="B47" s="100"/>
      <c r="C47" s="100"/>
      <c r="D47" s="100"/>
      <c r="E47" s="100"/>
      <c r="F47" s="100"/>
      <c r="G47" s="16">
        <v>117</v>
      </c>
      <c r="H47" s="26">
        <v>33293</v>
      </c>
      <c r="I47" s="67">
        <v>35674</v>
      </c>
      <c r="J47" s="87"/>
      <c r="K47" s="87"/>
      <c r="L47" s="93"/>
      <c r="M47" s="59"/>
      <c r="N47" s="58"/>
      <c r="O47" s="59"/>
      <c r="P47" s="59"/>
      <c r="Q47" s="59"/>
      <c r="R47" s="58"/>
      <c r="T47">
        <f t="shared" si="1"/>
        <v>0</v>
      </c>
      <c r="U47">
        <f t="shared" si="2"/>
        <v>0</v>
      </c>
      <c r="V47">
        <f t="shared" si="3"/>
        <v>0</v>
      </c>
      <c r="W47">
        <f t="shared" si="4"/>
        <v>0</v>
      </c>
      <c r="X47">
        <f t="shared" si="5"/>
        <v>0</v>
      </c>
      <c r="Y47">
        <f t="shared" si="6"/>
        <v>0</v>
      </c>
    </row>
    <row r="48" spans="1:26">
      <c r="A48" s="100" t="s">
        <v>41</v>
      </c>
      <c r="B48" s="100"/>
      <c r="C48" s="100"/>
      <c r="D48" s="100"/>
      <c r="E48" s="100"/>
      <c r="F48" s="100"/>
      <c r="G48" s="16">
        <v>118</v>
      </c>
      <c r="H48" s="26">
        <v>498866</v>
      </c>
      <c r="I48" s="67">
        <v>498131</v>
      </c>
      <c r="J48" s="94"/>
      <c r="K48" s="87"/>
      <c r="L48" s="90"/>
      <c r="M48" s="92"/>
      <c r="N48" s="91"/>
      <c r="O48" s="92"/>
      <c r="P48" s="92"/>
      <c r="Q48" s="92"/>
      <c r="R48" s="91"/>
      <c r="T48">
        <f t="shared" si="1"/>
        <v>0</v>
      </c>
      <c r="U48">
        <f t="shared" si="2"/>
        <v>0</v>
      </c>
      <c r="V48">
        <f t="shared" si="3"/>
        <v>0</v>
      </c>
      <c r="W48">
        <f t="shared" si="4"/>
        <v>0</v>
      </c>
      <c r="X48">
        <f t="shared" si="5"/>
        <v>0</v>
      </c>
      <c r="Y48">
        <f t="shared" si="6"/>
        <v>0</v>
      </c>
    </row>
    <row r="49" spans="1:26">
      <c r="A49" s="100" t="s">
        <v>42</v>
      </c>
      <c r="B49" s="100"/>
      <c r="C49" s="100"/>
      <c r="D49" s="100"/>
      <c r="E49" s="100"/>
      <c r="F49" s="100"/>
      <c r="G49" s="16">
        <v>119</v>
      </c>
      <c r="H49" s="39" t="s">
        <v>43</v>
      </c>
      <c r="I49" s="78" t="s">
        <v>43</v>
      </c>
      <c r="J49" s="87"/>
      <c r="K49" s="87"/>
      <c r="L49" s="93"/>
      <c r="M49" s="59"/>
      <c r="N49" s="59"/>
      <c r="O49" s="58"/>
      <c r="P49" s="58"/>
      <c r="Q49" s="59"/>
      <c r="R49" s="59"/>
      <c r="T49">
        <f t="shared" si="1"/>
        <v>0</v>
      </c>
      <c r="U49">
        <f t="shared" si="2"/>
        <v>0</v>
      </c>
      <c r="V49">
        <f t="shared" si="3"/>
        <v>0</v>
      </c>
      <c r="W49">
        <f t="shared" si="4"/>
        <v>0</v>
      </c>
      <c r="X49">
        <f t="shared" si="5"/>
        <v>0</v>
      </c>
      <c r="Y49">
        <f t="shared" si="6"/>
        <v>0</v>
      </c>
    </row>
    <row r="50" spans="1:26">
      <c r="A50" s="100" t="s">
        <v>44</v>
      </c>
      <c r="B50" s="100"/>
      <c r="C50" s="100"/>
      <c r="D50" s="100"/>
      <c r="E50" s="100"/>
      <c r="F50" s="100"/>
      <c r="G50" s="44">
        <v>120</v>
      </c>
      <c r="H50" s="43" t="s">
        <v>43</v>
      </c>
      <c r="I50" s="77" t="s">
        <v>43</v>
      </c>
      <c r="J50" s="87"/>
      <c r="K50" s="87"/>
      <c r="L50" s="93"/>
      <c r="M50" s="58"/>
      <c r="N50" s="59"/>
      <c r="O50" s="58"/>
      <c r="P50" s="58"/>
      <c r="Q50" s="58"/>
      <c r="R50" s="59"/>
      <c r="T50">
        <f t="shared" si="1"/>
        <v>0</v>
      </c>
      <c r="U50">
        <f t="shared" si="2"/>
        <v>0</v>
      </c>
      <c r="V50">
        <f t="shared" si="3"/>
        <v>0</v>
      </c>
      <c r="W50">
        <f t="shared" si="4"/>
        <v>0</v>
      </c>
      <c r="X50">
        <f t="shared" si="5"/>
        <v>0</v>
      </c>
      <c r="Y50">
        <f t="shared" si="6"/>
        <v>0</v>
      </c>
    </row>
    <row r="51" spans="1:26">
      <c r="A51" s="100" t="s">
        <v>45</v>
      </c>
      <c r="B51" s="100"/>
      <c r="C51" s="100"/>
      <c r="D51" s="100"/>
      <c r="E51" s="100"/>
      <c r="F51" s="100"/>
      <c r="G51" s="44">
        <v>121</v>
      </c>
      <c r="H51" s="26">
        <v>143810</v>
      </c>
      <c r="I51" s="79">
        <v>147596</v>
      </c>
      <c r="J51" s="87"/>
      <c r="K51" s="87"/>
      <c r="L51" s="57"/>
      <c r="M51" s="59"/>
      <c r="N51" s="58"/>
      <c r="O51" s="58"/>
      <c r="P51" s="58"/>
      <c r="Q51" s="59"/>
      <c r="R51" s="58"/>
      <c r="T51">
        <f t="shared" si="1"/>
        <v>0</v>
      </c>
      <c r="U51">
        <f t="shared" si="2"/>
        <v>0</v>
      </c>
      <c r="V51">
        <f t="shared" si="3"/>
        <v>0</v>
      </c>
      <c r="W51">
        <f t="shared" si="4"/>
        <v>0</v>
      </c>
      <c r="X51">
        <f t="shared" si="5"/>
        <v>0</v>
      </c>
      <c r="Y51">
        <f t="shared" si="6"/>
        <v>0</v>
      </c>
      <c r="Z51" s="37">
        <f>Q26+Q32+Q36+Q52+Q55+Q59</f>
        <v>0</v>
      </c>
    </row>
    <row r="52" spans="1:26">
      <c r="A52" s="100" t="s">
        <v>46</v>
      </c>
      <c r="B52" s="100"/>
      <c r="C52" s="100"/>
      <c r="D52" s="100"/>
      <c r="E52" s="100"/>
      <c r="F52" s="100"/>
      <c r="G52" s="16">
        <v>122</v>
      </c>
      <c r="H52" s="26">
        <v>546073</v>
      </c>
      <c r="I52" s="67">
        <v>546073</v>
      </c>
      <c r="J52" s="87"/>
      <c r="K52" s="87"/>
      <c r="L52" s="54"/>
      <c r="M52" s="55"/>
      <c r="N52" s="56"/>
      <c r="O52" s="55"/>
      <c r="P52" s="55"/>
      <c r="Q52" s="55"/>
      <c r="R52" s="56"/>
      <c r="T52">
        <f t="shared" si="1"/>
        <v>0</v>
      </c>
      <c r="U52">
        <f t="shared" si="2"/>
        <v>0</v>
      </c>
      <c r="V52">
        <f t="shared" si="3"/>
        <v>0</v>
      </c>
      <c r="W52">
        <f t="shared" si="4"/>
        <v>0</v>
      </c>
      <c r="X52">
        <f t="shared" si="5"/>
        <v>0</v>
      </c>
      <c r="Y52">
        <f t="shared" si="6"/>
        <v>0</v>
      </c>
    </row>
    <row r="53" spans="1:26">
      <c r="A53" s="100" t="s">
        <v>47</v>
      </c>
      <c r="B53" s="100"/>
      <c r="C53" s="100"/>
      <c r="D53" s="100"/>
      <c r="E53" s="100"/>
      <c r="F53" s="100"/>
      <c r="G53" s="16">
        <v>123</v>
      </c>
      <c r="H53" s="26">
        <v>97200</v>
      </c>
      <c r="I53" s="67">
        <v>92817</v>
      </c>
      <c r="J53" s="87"/>
      <c r="K53" s="87"/>
      <c r="L53" s="57"/>
      <c r="M53" s="58"/>
      <c r="N53" s="59"/>
      <c r="O53" s="58"/>
      <c r="P53" s="58"/>
      <c r="Q53" s="58"/>
      <c r="R53" s="59"/>
      <c r="T53">
        <f t="shared" si="1"/>
        <v>0</v>
      </c>
      <c r="U53">
        <f t="shared" si="2"/>
        <v>0</v>
      </c>
      <c r="V53">
        <f t="shared" si="3"/>
        <v>0</v>
      </c>
      <c r="W53">
        <f t="shared" si="4"/>
        <v>0</v>
      </c>
      <c r="X53">
        <f t="shared" si="5"/>
        <v>0</v>
      </c>
      <c r="Y53">
        <f t="shared" si="6"/>
        <v>0</v>
      </c>
    </row>
    <row r="54" spans="1:26">
      <c r="A54" s="100" t="s">
        <v>48</v>
      </c>
      <c r="B54" s="100"/>
      <c r="C54" s="100"/>
      <c r="D54" s="100"/>
      <c r="E54" s="100"/>
      <c r="F54" s="100"/>
      <c r="G54" s="16">
        <v>200</v>
      </c>
      <c r="H54" s="27">
        <f>SUM(H40:H53)</f>
        <v>12415795</v>
      </c>
      <c r="I54" s="80">
        <f>SUM(I42:I53)</f>
        <v>12154729</v>
      </c>
      <c r="J54" s="94"/>
      <c r="K54" s="87"/>
      <c r="L54" s="57"/>
      <c r="M54" s="58"/>
      <c r="N54" s="59"/>
      <c r="O54" s="59"/>
      <c r="P54" s="59"/>
      <c r="Q54" s="58"/>
      <c r="R54" s="59"/>
      <c r="T54">
        <f t="shared" si="1"/>
        <v>0</v>
      </c>
      <c r="U54">
        <f t="shared" si="2"/>
        <v>0</v>
      </c>
      <c r="V54">
        <f t="shared" si="3"/>
        <v>0</v>
      </c>
      <c r="W54">
        <f t="shared" si="4"/>
        <v>0</v>
      </c>
      <c r="X54">
        <f t="shared" si="5"/>
        <v>0</v>
      </c>
      <c r="Y54">
        <f t="shared" si="6"/>
        <v>0</v>
      </c>
    </row>
    <row r="55" spans="1:26">
      <c r="A55" s="104" t="s">
        <v>49</v>
      </c>
      <c r="B55" s="104"/>
      <c r="C55" s="104"/>
      <c r="D55" s="104"/>
      <c r="E55" s="104"/>
      <c r="F55" s="104"/>
      <c r="G55" s="17"/>
      <c r="H55" s="28">
        <f>H37+H38+H54</f>
        <v>57765075</v>
      </c>
      <c r="I55" s="81">
        <f>I37+I54+I38</f>
        <v>52744859</v>
      </c>
      <c r="J55" s="87"/>
      <c r="K55" s="87"/>
      <c r="L55" s="54"/>
      <c r="M55" s="55"/>
      <c r="N55" s="56"/>
      <c r="O55" s="55"/>
      <c r="P55" s="55"/>
      <c r="Q55" s="55"/>
      <c r="R55" s="56"/>
      <c r="T55">
        <f t="shared" si="1"/>
        <v>0</v>
      </c>
      <c r="U55">
        <f t="shared" si="2"/>
        <v>0</v>
      </c>
      <c r="V55">
        <f t="shared" si="3"/>
        <v>0</v>
      </c>
      <c r="W55">
        <f t="shared" si="4"/>
        <v>0</v>
      </c>
      <c r="X55">
        <f t="shared" si="5"/>
        <v>0</v>
      </c>
      <c r="Y55">
        <f t="shared" si="6"/>
        <v>0</v>
      </c>
    </row>
    <row r="56" spans="1:26">
      <c r="A56" s="35"/>
      <c r="B56" s="35"/>
      <c r="C56" s="35"/>
      <c r="D56" s="35"/>
      <c r="E56" s="35"/>
      <c r="F56" s="35"/>
      <c r="G56" s="1"/>
      <c r="H56" s="30"/>
      <c r="I56" s="30"/>
      <c r="J56" s="87"/>
      <c r="K56" s="87"/>
      <c r="L56" s="57"/>
      <c r="M56" s="58"/>
      <c r="N56" s="59"/>
      <c r="O56" s="59"/>
      <c r="P56" s="59"/>
      <c r="Q56" s="58"/>
      <c r="R56" s="59"/>
      <c r="T56">
        <f t="shared" si="1"/>
        <v>0</v>
      </c>
      <c r="U56">
        <f t="shared" si="2"/>
        <v>0</v>
      </c>
      <c r="V56">
        <f t="shared" si="3"/>
        <v>0</v>
      </c>
      <c r="W56">
        <f t="shared" si="4"/>
        <v>0</v>
      </c>
      <c r="X56">
        <f t="shared" si="5"/>
        <v>0</v>
      </c>
      <c r="Y56">
        <f t="shared" si="6"/>
        <v>0</v>
      </c>
    </row>
    <row r="57" spans="1:26">
      <c r="A57" s="35"/>
      <c r="B57" s="35"/>
      <c r="C57" s="35"/>
      <c r="D57" s="35"/>
      <c r="E57" s="35"/>
      <c r="F57" s="35"/>
      <c r="G57" s="1"/>
      <c r="H57" s="30"/>
      <c r="I57" s="31" t="s">
        <v>18</v>
      </c>
      <c r="J57" s="87"/>
      <c r="K57" s="87"/>
      <c r="L57" s="57"/>
      <c r="M57" s="58"/>
      <c r="N57" s="59"/>
      <c r="O57" s="58"/>
      <c r="P57" s="58"/>
      <c r="Q57" s="58"/>
      <c r="R57" s="59"/>
      <c r="T57">
        <f t="shared" si="1"/>
        <v>0</v>
      </c>
      <c r="U57">
        <f t="shared" si="2"/>
        <v>0</v>
      </c>
      <c r="V57">
        <f t="shared" si="3"/>
        <v>0</v>
      </c>
      <c r="W57">
        <f t="shared" si="4"/>
        <v>0</v>
      </c>
      <c r="X57">
        <f t="shared" si="5"/>
        <v>0</v>
      </c>
      <c r="Y57">
        <f t="shared" si="6"/>
        <v>0</v>
      </c>
    </row>
    <row r="58" spans="1:26" ht="36" customHeight="1">
      <c r="A58" s="105" t="s">
        <v>50</v>
      </c>
      <c r="B58" s="105"/>
      <c r="C58" s="105"/>
      <c r="D58" s="105"/>
      <c r="E58" s="105"/>
      <c r="F58" s="105"/>
      <c r="G58" s="7" t="s">
        <v>20</v>
      </c>
      <c r="H58" s="32" t="s">
        <v>21</v>
      </c>
      <c r="I58" s="82" t="s">
        <v>22</v>
      </c>
      <c r="J58" s="87"/>
      <c r="K58" s="87"/>
      <c r="L58" s="57"/>
      <c r="M58" s="58"/>
      <c r="N58" s="59"/>
      <c r="O58" s="58"/>
      <c r="P58" s="58"/>
      <c r="Q58" s="58"/>
      <c r="R58" s="59"/>
      <c r="T58">
        <f t="shared" si="1"/>
        <v>0</v>
      </c>
      <c r="U58">
        <f t="shared" si="2"/>
        <v>0</v>
      </c>
      <c r="V58">
        <f t="shared" si="3"/>
        <v>0</v>
      </c>
      <c r="W58">
        <f t="shared" si="4"/>
        <v>0</v>
      </c>
      <c r="X58">
        <f t="shared" si="5"/>
        <v>0</v>
      </c>
      <c r="Y58">
        <f t="shared" si="6"/>
        <v>0</v>
      </c>
    </row>
    <row r="59" spans="1:26">
      <c r="A59" s="106">
        <v>1</v>
      </c>
      <c r="B59" s="107"/>
      <c r="C59" s="107"/>
      <c r="D59" s="107"/>
      <c r="E59" s="107"/>
      <c r="F59" s="108"/>
      <c r="G59" s="49">
        <v>2</v>
      </c>
      <c r="H59" s="33">
        <v>3</v>
      </c>
      <c r="I59" s="83">
        <v>4</v>
      </c>
      <c r="J59" s="87"/>
      <c r="K59" s="87"/>
      <c r="L59" s="54"/>
      <c r="M59" s="55"/>
      <c r="N59" s="56"/>
      <c r="O59" s="55"/>
      <c r="P59" s="55"/>
      <c r="Q59" s="55"/>
      <c r="R59" s="56"/>
      <c r="T59">
        <f t="shared" si="1"/>
        <v>0</v>
      </c>
      <c r="U59">
        <f t="shared" si="2"/>
        <v>0</v>
      </c>
      <c r="V59">
        <f t="shared" si="3"/>
        <v>0</v>
      </c>
      <c r="W59">
        <f t="shared" si="4"/>
        <v>0</v>
      </c>
      <c r="X59">
        <f t="shared" si="5"/>
        <v>0</v>
      </c>
      <c r="Y59">
        <f t="shared" si="6"/>
        <v>0</v>
      </c>
    </row>
    <row r="60" spans="1:26">
      <c r="A60" s="97" t="s">
        <v>51</v>
      </c>
      <c r="B60" s="97"/>
      <c r="C60" s="97"/>
      <c r="D60" s="97"/>
      <c r="E60" s="97"/>
      <c r="F60" s="97"/>
      <c r="G60" s="50"/>
      <c r="H60" s="48"/>
      <c r="I60" s="84"/>
      <c r="J60" s="87"/>
      <c r="K60" s="87"/>
      <c r="L60" s="57"/>
      <c r="M60" s="58"/>
      <c r="N60" s="59"/>
      <c r="O60" s="58"/>
      <c r="P60" s="58"/>
      <c r="Q60" s="58"/>
      <c r="R60" s="59"/>
      <c r="T60">
        <f t="shared" si="1"/>
        <v>0</v>
      </c>
      <c r="U60">
        <f t="shared" si="2"/>
        <v>0</v>
      </c>
      <c r="V60">
        <f t="shared" si="3"/>
        <v>0</v>
      </c>
      <c r="W60">
        <f t="shared" si="4"/>
        <v>0</v>
      </c>
      <c r="X60">
        <f t="shared" si="5"/>
        <v>0</v>
      </c>
      <c r="Y60">
        <f t="shared" si="6"/>
        <v>0</v>
      </c>
    </row>
    <row r="61" spans="1:26">
      <c r="A61" s="100" t="s">
        <v>52</v>
      </c>
      <c r="B61" s="100"/>
      <c r="C61" s="100"/>
      <c r="D61" s="100"/>
      <c r="E61" s="100"/>
      <c r="F61" s="100"/>
      <c r="G61" s="51">
        <v>210</v>
      </c>
      <c r="H61" s="52" t="s">
        <v>43</v>
      </c>
      <c r="I61" s="67" t="s">
        <v>43</v>
      </c>
      <c r="J61" s="94"/>
      <c r="K61" s="87"/>
      <c r="L61" s="57"/>
      <c r="M61" s="58"/>
      <c r="N61" s="59"/>
      <c r="O61" s="58"/>
      <c r="P61" s="58"/>
      <c r="Q61" s="58"/>
      <c r="R61" s="59"/>
      <c r="T61">
        <f t="shared" si="1"/>
        <v>0</v>
      </c>
      <c r="U61">
        <f t="shared" si="2"/>
        <v>0</v>
      </c>
      <c r="V61">
        <f t="shared" si="3"/>
        <v>0</v>
      </c>
      <c r="W61">
        <f t="shared" si="4"/>
        <v>0</v>
      </c>
      <c r="X61">
        <f t="shared" si="5"/>
        <v>0</v>
      </c>
      <c r="Y61">
        <f t="shared" si="6"/>
        <v>0</v>
      </c>
    </row>
    <row r="62" spans="1:26">
      <c r="A62" s="100" t="s">
        <v>26</v>
      </c>
      <c r="B62" s="100"/>
      <c r="C62" s="100"/>
      <c r="D62" s="100"/>
      <c r="E62" s="100"/>
      <c r="F62" s="100"/>
      <c r="G62" s="16">
        <v>211</v>
      </c>
      <c r="H62" s="53">
        <v>0</v>
      </c>
      <c r="I62" s="77">
        <v>0</v>
      </c>
      <c r="J62" s="87"/>
      <c r="K62" s="87"/>
      <c r="L62" s="54"/>
      <c r="M62" s="55"/>
      <c r="N62" s="56"/>
      <c r="O62" s="55"/>
      <c r="P62" s="56"/>
      <c r="Q62" s="55"/>
      <c r="R62" s="56"/>
      <c r="T62">
        <f t="shared" si="1"/>
        <v>0</v>
      </c>
      <c r="U62">
        <f t="shared" si="2"/>
        <v>0</v>
      </c>
      <c r="V62">
        <f t="shared" si="3"/>
        <v>0</v>
      </c>
      <c r="W62">
        <f t="shared" si="4"/>
        <v>0</v>
      </c>
      <c r="X62">
        <f t="shared" si="5"/>
        <v>0</v>
      </c>
      <c r="Y62">
        <f t="shared" si="6"/>
        <v>0</v>
      </c>
    </row>
    <row r="63" spans="1:26">
      <c r="A63" s="102" t="s">
        <v>53</v>
      </c>
      <c r="B63" s="102"/>
      <c r="C63" s="102"/>
      <c r="D63" s="102"/>
      <c r="E63" s="102"/>
      <c r="F63" s="102"/>
      <c r="G63" s="18">
        <v>212</v>
      </c>
      <c r="H63" s="26">
        <v>708301</v>
      </c>
      <c r="I63" s="71">
        <v>183026</v>
      </c>
      <c r="J63" s="94"/>
      <c r="K63" s="87"/>
      <c r="L63" s="57"/>
      <c r="M63" s="58"/>
      <c r="N63" s="59"/>
      <c r="O63" s="58"/>
      <c r="P63" s="59"/>
      <c r="Q63" s="58"/>
      <c r="R63" s="59"/>
      <c r="T63">
        <f t="shared" si="1"/>
        <v>0</v>
      </c>
      <c r="U63">
        <f t="shared" si="2"/>
        <v>0</v>
      </c>
      <c r="V63">
        <f t="shared" si="3"/>
        <v>0</v>
      </c>
      <c r="W63">
        <f t="shared" si="4"/>
        <v>0</v>
      </c>
      <c r="X63">
        <f t="shared" si="5"/>
        <v>0</v>
      </c>
      <c r="Y63">
        <f t="shared" si="6"/>
        <v>0</v>
      </c>
    </row>
    <row r="64" spans="1:26">
      <c r="A64" s="102" t="s">
        <v>54</v>
      </c>
      <c r="B64" s="102"/>
      <c r="C64" s="102"/>
      <c r="D64" s="102"/>
      <c r="E64" s="102"/>
      <c r="F64" s="102"/>
      <c r="G64" s="18">
        <v>213</v>
      </c>
      <c r="H64" s="26">
        <v>118074</v>
      </c>
      <c r="I64" s="71">
        <v>1216380</v>
      </c>
      <c r="J64" s="94"/>
      <c r="K64" s="87"/>
      <c r="L64" s="54"/>
      <c r="M64" s="55"/>
      <c r="N64" s="56"/>
      <c r="O64" s="56"/>
      <c r="P64" s="56"/>
      <c r="Q64" s="55"/>
      <c r="R64" s="56"/>
      <c r="T64">
        <f t="shared" si="1"/>
        <v>0</v>
      </c>
      <c r="U64">
        <f t="shared" si="2"/>
        <v>0</v>
      </c>
      <c r="V64">
        <f t="shared" si="3"/>
        <v>0</v>
      </c>
      <c r="W64">
        <f t="shared" si="4"/>
        <v>0</v>
      </c>
      <c r="X64">
        <f t="shared" si="5"/>
        <v>0</v>
      </c>
      <c r="Y64">
        <f t="shared" si="6"/>
        <v>0</v>
      </c>
    </row>
    <row r="65" spans="1:27">
      <c r="A65" s="102" t="s">
        <v>55</v>
      </c>
      <c r="B65" s="102"/>
      <c r="C65" s="102"/>
      <c r="D65" s="102"/>
      <c r="E65" s="102"/>
      <c r="F65" s="102"/>
      <c r="G65" s="18">
        <v>214</v>
      </c>
      <c r="H65" s="26">
        <v>62355</v>
      </c>
      <c r="I65" s="71">
        <v>62335</v>
      </c>
      <c r="J65" s="87"/>
      <c r="K65" s="87"/>
      <c r="L65" s="57"/>
      <c r="M65" s="58"/>
      <c r="N65" s="59"/>
      <c r="O65" s="59"/>
      <c r="P65" s="59"/>
      <c r="Q65" s="58"/>
      <c r="R65" s="59"/>
      <c r="T65">
        <f t="shared" si="1"/>
        <v>0</v>
      </c>
      <c r="U65">
        <f t="shared" si="2"/>
        <v>0</v>
      </c>
      <c r="V65">
        <f t="shared" si="3"/>
        <v>0</v>
      </c>
      <c r="W65">
        <f t="shared" si="4"/>
        <v>0</v>
      </c>
      <c r="X65">
        <f t="shared" si="5"/>
        <v>0</v>
      </c>
      <c r="Y65">
        <f t="shared" si="6"/>
        <v>0</v>
      </c>
    </row>
    <row r="66" spans="1:27">
      <c r="A66" s="102" t="s">
        <v>56</v>
      </c>
      <c r="B66" s="102"/>
      <c r="C66" s="102"/>
      <c r="D66" s="102"/>
      <c r="E66" s="102"/>
      <c r="F66" s="102"/>
      <c r="G66" s="18">
        <v>215</v>
      </c>
      <c r="H66" s="26"/>
      <c r="I66" s="71" t="s">
        <v>43</v>
      </c>
      <c r="J66" s="87"/>
      <c r="K66" s="87"/>
      <c r="L66" s="54"/>
      <c r="M66" s="55"/>
      <c r="N66" s="56"/>
      <c r="O66" s="56"/>
      <c r="P66" s="55"/>
      <c r="Q66" s="55"/>
      <c r="R66" s="56"/>
      <c r="T66">
        <f t="shared" si="1"/>
        <v>0</v>
      </c>
      <c r="U66">
        <f t="shared" si="2"/>
        <v>0</v>
      </c>
      <c r="V66">
        <f t="shared" si="3"/>
        <v>0</v>
      </c>
      <c r="W66">
        <f t="shared" si="4"/>
        <v>0</v>
      </c>
      <c r="X66">
        <f t="shared" si="5"/>
        <v>0</v>
      </c>
      <c r="Y66">
        <f t="shared" si="6"/>
        <v>0</v>
      </c>
    </row>
    <row r="67" spans="1:27">
      <c r="A67" s="102" t="s">
        <v>57</v>
      </c>
      <c r="B67" s="102"/>
      <c r="C67" s="102"/>
      <c r="D67" s="102"/>
      <c r="E67" s="102"/>
      <c r="F67" s="102"/>
      <c r="G67" s="18">
        <v>216</v>
      </c>
      <c r="H67" s="26" t="s">
        <v>43</v>
      </c>
      <c r="I67" s="77">
        <v>0</v>
      </c>
      <c r="J67" s="94"/>
      <c r="K67" s="87"/>
      <c r="L67" s="57"/>
      <c r="M67" s="58"/>
      <c r="N67" s="59"/>
      <c r="O67" s="59"/>
      <c r="P67" s="59"/>
      <c r="Q67" s="58"/>
      <c r="R67" s="59"/>
      <c r="T67">
        <f t="shared" si="1"/>
        <v>0</v>
      </c>
      <c r="U67">
        <f t="shared" si="2"/>
        <v>0</v>
      </c>
      <c r="V67">
        <f t="shared" si="3"/>
        <v>0</v>
      </c>
      <c r="W67">
        <f t="shared" si="4"/>
        <v>0</v>
      </c>
      <c r="X67">
        <f t="shared" si="5"/>
        <v>0</v>
      </c>
      <c r="Y67">
        <f t="shared" si="6"/>
        <v>0</v>
      </c>
    </row>
    <row r="68" spans="1:27">
      <c r="A68" s="102" t="s">
        <v>58</v>
      </c>
      <c r="B68" s="102"/>
      <c r="C68" s="102"/>
      <c r="D68" s="102"/>
      <c r="E68" s="102"/>
      <c r="F68" s="102"/>
      <c r="G68" s="18">
        <v>217</v>
      </c>
      <c r="H68" s="26">
        <v>109700</v>
      </c>
      <c r="I68" s="71">
        <v>198013</v>
      </c>
      <c r="J68" s="94"/>
      <c r="K68" s="87"/>
      <c r="L68" s="57"/>
      <c r="M68" s="59"/>
      <c r="N68" s="58"/>
      <c r="O68" s="59"/>
      <c r="P68" s="58"/>
      <c r="Q68" s="59"/>
      <c r="R68" s="58"/>
    </row>
    <row r="69" spans="1:27">
      <c r="A69" s="103" t="s">
        <v>59</v>
      </c>
      <c r="B69" s="103"/>
      <c r="C69" s="103"/>
      <c r="D69" s="103"/>
      <c r="E69" s="103"/>
      <c r="F69" s="103"/>
      <c r="G69" s="19">
        <v>300</v>
      </c>
      <c r="H69" s="28">
        <f>SUM(H61:H68)</f>
        <v>998430</v>
      </c>
      <c r="I69" s="81">
        <f>SUM(I61:I68)</f>
        <v>1659754</v>
      </c>
      <c r="J69" s="87"/>
      <c r="K69" s="87"/>
      <c r="L69" s="54"/>
      <c r="M69" s="55"/>
      <c r="N69" s="56"/>
      <c r="O69" s="55"/>
      <c r="P69" s="55"/>
      <c r="Q69" s="55"/>
      <c r="R69" s="56"/>
    </row>
    <row r="70" spans="1:27" ht="21" customHeight="1">
      <c r="A70" s="102" t="s">
        <v>60</v>
      </c>
      <c r="B70" s="102"/>
      <c r="C70" s="102"/>
      <c r="D70" s="102"/>
      <c r="E70" s="102"/>
      <c r="F70" s="102"/>
      <c r="G70" s="13">
        <v>301</v>
      </c>
      <c r="H70" s="46">
        <v>0</v>
      </c>
      <c r="I70" s="85">
        <v>0</v>
      </c>
      <c r="J70" s="87"/>
      <c r="K70" s="87"/>
      <c r="L70" s="57"/>
      <c r="M70" s="58"/>
      <c r="N70" s="59"/>
      <c r="O70" s="58"/>
      <c r="P70" s="59"/>
      <c r="Q70" s="58"/>
      <c r="R70" s="59"/>
    </row>
    <row r="71" spans="1:27">
      <c r="A71" s="101" t="s">
        <v>61</v>
      </c>
      <c r="B71" s="101"/>
      <c r="C71" s="101"/>
      <c r="D71" s="101"/>
      <c r="E71" s="101"/>
      <c r="F71" s="101"/>
      <c r="G71" s="45"/>
      <c r="H71" s="47"/>
      <c r="I71" s="86"/>
      <c r="J71" s="87"/>
      <c r="K71" s="87"/>
      <c r="L71" s="57"/>
      <c r="M71" s="59"/>
      <c r="N71" s="58"/>
      <c r="O71" s="59"/>
      <c r="P71" s="58"/>
      <c r="Q71" s="59"/>
      <c r="R71" s="58"/>
    </row>
    <row r="72" spans="1:27">
      <c r="A72" s="100" t="s">
        <v>52</v>
      </c>
      <c r="B72" s="100"/>
      <c r="C72" s="100"/>
      <c r="D72" s="100"/>
      <c r="E72" s="100"/>
      <c r="F72" s="100"/>
      <c r="G72" s="44">
        <v>310</v>
      </c>
      <c r="H72" s="40">
        <v>0</v>
      </c>
      <c r="I72" s="75">
        <v>0</v>
      </c>
      <c r="J72" s="87"/>
      <c r="K72" s="87"/>
      <c r="L72" s="54"/>
      <c r="M72" s="55"/>
      <c r="N72" s="56"/>
      <c r="O72" s="56"/>
      <c r="P72" s="55"/>
      <c r="Q72" s="55"/>
      <c r="R72" s="56"/>
    </row>
    <row r="73" spans="1:27">
      <c r="A73" s="100" t="s">
        <v>26</v>
      </c>
      <c r="B73" s="100"/>
      <c r="C73" s="100"/>
      <c r="D73" s="100"/>
      <c r="E73" s="100"/>
      <c r="F73" s="100"/>
      <c r="G73" s="16">
        <v>311</v>
      </c>
      <c r="H73" s="40">
        <v>0</v>
      </c>
      <c r="I73" s="75">
        <v>0</v>
      </c>
      <c r="J73" s="87"/>
      <c r="K73" s="87"/>
      <c r="L73" s="57"/>
      <c r="M73" s="58"/>
      <c r="N73" s="59"/>
      <c r="O73" s="59"/>
      <c r="P73" s="59"/>
      <c r="Q73" s="58"/>
      <c r="R73" s="59"/>
      <c r="Z73" s="37"/>
    </row>
    <row r="74" spans="1:27">
      <c r="A74" s="100" t="s">
        <v>62</v>
      </c>
      <c r="B74" s="100"/>
      <c r="C74" s="100"/>
      <c r="D74" s="100"/>
      <c r="E74" s="100"/>
      <c r="F74" s="100"/>
      <c r="G74" s="16">
        <v>312</v>
      </c>
      <c r="H74" s="26">
        <v>46568624</v>
      </c>
      <c r="I74" s="67">
        <v>40556598</v>
      </c>
      <c r="J74" s="87"/>
      <c r="K74" s="87"/>
      <c r="L74" s="57"/>
      <c r="M74" s="59"/>
      <c r="N74" s="58"/>
      <c r="O74" s="59"/>
      <c r="P74" s="58"/>
      <c r="Q74" s="59"/>
      <c r="R74" s="58"/>
    </row>
    <row r="75" spans="1:27">
      <c r="A75" s="100" t="s">
        <v>63</v>
      </c>
      <c r="B75" s="100"/>
      <c r="C75" s="100"/>
      <c r="D75" s="100"/>
      <c r="E75" s="100"/>
      <c r="F75" s="100"/>
      <c r="G75" s="16">
        <v>313</v>
      </c>
      <c r="H75" s="40">
        <v>0</v>
      </c>
      <c r="I75" s="75">
        <v>0</v>
      </c>
      <c r="J75" s="87"/>
      <c r="K75" s="87"/>
      <c r="L75" s="54"/>
      <c r="M75" s="55"/>
      <c r="N75" s="56"/>
      <c r="O75" s="56"/>
      <c r="P75" s="56"/>
      <c r="Q75" s="55"/>
      <c r="R75" s="56"/>
    </row>
    <row r="76" spans="1:27">
      <c r="A76" s="100" t="s">
        <v>64</v>
      </c>
      <c r="B76" s="100"/>
      <c r="C76" s="100"/>
      <c r="D76" s="100"/>
      <c r="E76" s="100"/>
      <c r="F76" s="100"/>
      <c r="G76" s="16">
        <v>314</v>
      </c>
      <c r="H76" s="40">
        <v>0</v>
      </c>
      <c r="I76" s="75">
        <v>0</v>
      </c>
      <c r="J76" s="87"/>
      <c r="K76" s="87"/>
      <c r="L76" s="57"/>
      <c r="M76" s="58"/>
      <c r="N76" s="59"/>
      <c r="O76" s="59"/>
      <c r="P76" s="59"/>
      <c r="Q76" s="58"/>
      <c r="R76" s="59"/>
      <c r="AA76" s="37"/>
    </row>
    <row r="77" spans="1:27">
      <c r="A77" s="100" t="s">
        <v>65</v>
      </c>
      <c r="B77" s="100"/>
      <c r="C77" s="100"/>
      <c r="D77" s="100"/>
      <c r="E77" s="100"/>
      <c r="F77" s="100"/>
      <c r="G77" s="16">
        <v>315</v>
      </c>
      <c r="H77" s="40">
        <v>0</v>
      </c>
      <c r="I77" s="75">
        <v>0</v>
      </c>
      <c r="J77" s="87"/>
      <c r="K77" s="87"/>
      <c r="L77" s="54"/>
      <c r="M77" s="55"/>
      <c r="N77" s="56"/>
      <c r="O77" s="55"/>
      <c r="P77" s="56"/>
      <c r="Q77" s="55"/>
      <c r="R77" s="56"/>
    </row>
    <row r="78" spans="1:27">
      <c r="A78" s="100" t="s">
        <v>66</v>
      </c>
      <c r="B78" s="100"/>
      <c r="C78" s="100"/>
      <c r="D78" s="100"/>
      <c r="E78" s="100"/>
      <c r="F78" s="100"/>
      <c r="G78" s="16">
        <v>316</v>
      </c>
      <c r="H78" s="40">
        <v>0</v>
      </c>
      <c r="I78" s="75">
        <v>0</v>
      </c>
      <c r="J78" s="87"/>
      <c r="K78" s="87"/>
      <c r="L78" s="90"/>
      <c r="M78" s="92"/>
      <c r="N78" s="91"/>
      <c r="O78" s="91"/>
      <c r="P78" s="91"/>
      <c r="Q78" s="92"/>
      <c r="R78" s="91"/>
    </row>
    <row r="79" spans="1:27">
      <c r="A79" s="97" t="s">
        <v>67</v>
      </c>
      <c r="B79" s="97"/>
      <c r="C79" s="97"/>
      <c r="D79" s="97"/>
      <c r="E79" s="97"/>
      <c r="F79" s="97"/>
      <c r="G79" s="19">
        <v>400</v>
      </c>
      <c r="H79" s="28">
        <f>SUM(H74:H78)</f>
        <v>46568624</v>
      </c>
      <c r="I79" s="81">
        <f>SUM(I74:I78)</f>
        <v>40556598</v>
      </c>
      <c r="J79" s="87"/>
      <c r="K79" s="87"/>
      <c r="L79" s="93"/>
      <c r="M79" s="58"/>
      <c r="N79" s="59"/>
      <c r="O79" s="59"/>
      <c r="P79" s="59"/>
      <c r="Q79" s="58"/>
      <c r="R79" s="59"/>
    </row>
    <row r="80" spans="1:27">
      <c r="A80" s="101" t="s">
        <v>68</v>
      </c>
      <c r="B80" s="101"/>
      <c r="C80" s="101"/>
      <c r="D80" s="101"/>
      <c r="E80" s="101"/>
      <c r="F80" s="101"/>
      <c r="G80" s="20"/>
      <c r="H80" s="29"/>
      <c r="I80" s="84"/>
      <c r="J80" s="87"/>
      <c r="K80" s="87"/>
      <c r="L80" s="57"/>
      <c r="M80" s="58"/>
      <c r="N80" s="59"/>
      <c r="O80" s="58"/>
      <c r="P80" s="59"/>
      <c r="Q80" s="58"/>
      <c r="R80" s="59"/>
    </row>
    <row r="81" spans="1:26">
      <c r="A81" s="100" t="s">
        <v>69</v>
      </c>
      <c r="B81" s="100"/>
      <c r="C81" s="100"/>
      <c r="D81" s="100"/>
      <c r="E81" s="100"/>
      <c r="F81" s="100"/>
      <c r="G81" s="16">
        <v>410</v>
      </c>
      <c r="H81" s="26">
        <v>12101802</v>
      </c>
      <c r="I81" s="67">
        <v>12101802</v>
      </c>
      <c r="J81" s="87"/>
      <c r="K81" s="87"/>
      <c r="L81" s="54"/>
      <c r="M81" s="56"/>
      <c r="N81" s="55"/>
      <c r="O81" s="55"/>
      <c r="P81" s="55"/>
      <c r="Q81" s="56"/>
      <c r="R81" s="55"/>
    </row>
    <row r="82" spans="1:26">
      <c r="A82" s="100" t="s">
        <v>70</v>
      </c>
      <c r="B82" s="100"/>
      <c r="C82" s="100"/>
      <c r="D82" s="100"/>
      <c r="E82" s="100"/>
      <c r="F82" s="100"/>
      <c r="G82" s="16">
        <v>411</v>
      </c>
      <c r="H82" s="40">
        <v>0</v>
      </c>
      <c r="I82" s="75">
        <v>0</v>
      </c>
      <c r="J82" s="87"/>
      <c r="K82" s="87"/>
      <c r="L82" s="57"/>
      <c r="M82" s="59"/>
      <c r="N82" s="59"/>
      <c r="O82" s="58"/>
      <c r="P82" s="58"/>
      <c r="Q82" s="59"/>
      <c r="R82" s="59"/>
    </row>
    <row r="83" spans="1:26">
      <c r="A83" s="100" t="s">
        <v>71</v>
      </c>
      <c r="B83" s="100"/>
      <c r="C83" s="100"/>
      <c r="D83" s="100"/>
      <c r="E83" s="100"/>
      <c r="F83" s="100"/>
      <c r="G83" s="13">
        <v>412</v>
      </c>
      <c r="H83" s="40">
        <v>0</v>
      </c>
      <c r="I83" s="75">
        <v>0</v>
      </c>
      <c r="J83" s="87"/>
      <c r="K83" s="87"/>
      <c r="L83" s="57"/>
      <c r="M83" s="59"/>
      <c r="N83" s="58"/>
      <c r="O83" s="58"/>
      <c r="P83" s="58"/>
      <c r="Q83" s="59"/>
      <c r="R83" s="58"/>
    </row>
    <row r="84" spans="1:26">
      <c r="A84" s="100" t="s">
        <v>72</v>
      </c>
      <c r="B84" s="100"/>
      <c r="C84" s="100"/>
      <c r="D84" s="100"/>
      <c r="E84" s="100"/>
      <c r="F84" s="100"/>
      <c r="G84" s="13">
        <v>413</v>
      </c>
      <c r="H84" s="40">
        <v>0</v>
      </c>
      <c r="I84" s="75">
        <v>0</v>
      </c>
      <c r="J84" s="87"/>
      <c r="K84" s="87"/>
      <c r="L84" s="57"/>
      <c r="M84" s="59"/>
      <c r="N84" s="59"/>
      <c r="O84" s="58"/>
      <c r="P84" s="58"/>
      <c r="Q84" s="59"/>
      <c r="R84" s="58"/>
    </row>
    <row r="85" spans="1:26">
      <c r="A85" s="100" t="s">
        <v>73</v>
      </c>
      <c r="B85" s="100"/>
      <c r="C85" s="100"/>
      <c r="D85" s="100"/>
      <c r="E85" s="100"/>
      <c r="F85" s="100"/>
      <c r="G85" s="13">
        <v>414</v>
      </c>
      <c r="H85" s="26">
        <v>-1903781</v>
      </c>
      <c r="I85" s="67">
        <v>-1573295</v>
      </c>
      <c r="J85" s="87"/>
      <c r="K85" s="87"/>
      <c r="L85" s="57"/>
      <c r="M85" s="59"/>
      <c r="N85" s="58"/>
      <c r="O85" s="58"/>
      <c r="P85" s="58"/>
      <c r="Q85" s="59"/>
      <c r="R85" s="58"/>
    </row>
    <row r="86" spans="1:26" ht="22.5" customHeight="1">
      <c r="A86" s="102" t="s">
        <v>74</v>
      </c>
      <c r="B86" s="102"/>
      <c r="C86" s="102"/>
      <c r="D86" s="102"/>
      <c r="E86" s="102"/>
      <c r="F86" s="102"/>
      <c r="G86" s="13">
        <v>420</v>
      </c>
      <c r="H86" s="27">
        <f>SUM(H81:H85)</f>
        <v>10198021</v>
      </c>
      <c r="I86" s="80">
        <f>SUM(I81:I85)</f>
        <v>10528507</v>
      </c>
      <c r="J86" s="87"/>
      <c r="K86" s="87"/>
      <c r="L86" s="57"/>
      <c r="M86" s="59"/>
      <c r="N86" s="59"/>
      <c r="O86" s="58"/>
      <c r="P86" s="58"/>
      <c r="Q86" s="59"/>
      <c r="R86" s="59"/>
    </row>
    <row r="87" spans="1:26">
      <c r="A87" s="100" t="s">
        <v>75</v>
      </c>
      <c r="B87" s="100"/>
      <c r="C87" s="100"/>
      <c r="D87" s="100"/>
      <c r="E87" s="100"/>
      <c r="F87" s="100"/>
      <c r="G87" s="13">
        <v>421</v>
      </c>
      <c r="H87" s="40">
        <v>0</v>
      </c>
      <c r="I87" s="75">
        <v>0</v>
      </c>
      <c r="J87" s="87"/>
      <c r="K87" s="87"/>
      <c r="L87" s="57"/>
      <c r="M87" s="59"/>
      <c r="N87" s="59"/>
      <c r="O87" s="58"/>
      <c r="P87" s="58"/>
      <c r="Q87" s="59"/>
      <c r="R87" s="59"/>
    </row>
    <row r="88" spans="1:26">
      <c r="A88" s="97" t="s">
        <v>76</v>
      </c>
      <c r="B88" s="97"/>
      <c r="C88" s="97"/>
      <c r="D88" s="97"/>
      <c r="E88" s="97"/>
      <c r="F88" s="97"/>
      <c r="G88" s="19">
        <v>500</v>
      </c>
      <c r="H88" s="27">
        <f>H86+H87</f>
        <v>10198021</v>
      </c>
      <c r="I88" s="80">
        <f>I86+I87</f>
        <v>10528507</v>
      </c>
      <c r="J88" s="87"/>
      <c r="K88" s="87"/>
      <c r="L88" s="57"/>
      <c r="M88" s="59"/>
      <c r="N88" s="58"/>
      <c r="O88" s="58"/>
      <c r="P88" s="58"/>
      <c r="Q88" s="59"/>
      <c r="R88" s="59"/>
    </row>
    <row r="89" spans="1:26">
      <c r="A89" s="98" t="s">
        <v>77</v>
      </c>
      <c r="B89" s="98"/>
      <c r="C89" s="98"/>
      <c r="D89" s="98"/>
      <c r="E89" s="98"/>
      <c r="F89" s="98"/>
      <c r="G89" s="17"/>
      <c r="H89" s="28">
        <f>H69+H70+H79+H88</f>
        <v>57765075</v>
      </c>
      <c r="I89" s="81">
        <f>I69+I70+I79+I88</f>
        <v>52744859</v>
      </c>
      <c r="J89" s="87"/>
      <c r="K89" s="87"/>
      <c r="L89" s="54"/>
      <c r="M89" s="56"/>
      <c r="N89" s="55"/>
      <c r="O89" s="55"/>
      <c r="P89" s="55"/>
      <c r="Q89" s="56"/>
      <c r="R89" s="55"/>
    </row>
    <row r="90" spans="1:26">
      <c r="A90" s="35"/>
      <c r="B90" s="35"/>
      <c r="C90" s="35"/>
      <c r="D90" s="35"/>
      <c r="E90" s="35"/>
      <c r="F90" s="35"/>
      <c r="G90" s="1"/>
      <c r="H90" s="30"/>
      <c r="I90" s="30"/>
      <c r="J90" s="87"/>
      <c r="K90" s="87"/>
      <c r="L90" s="57"/>
      <c r="M90" s="59"/>
      <c r="N90" s="58"/>
      <c r="O90" s="58"/>
      <c r="P90" s="58"/>
      <c r="Q90" s="59"/>
      <c r="R90" s="58"/>
    </row>
    <row r="91" spans="1:26">
      <c r="A91" s="21" t="s">
        <v>78</v>
      </c>
      <c r="B91" s="1"/>
      <c r="C91" s="99" t="s">
        <v>79</v>
      </c>
      <c r="D91" s="99"/>
      <c r="E91" s="99"/>
      <c r="F91" s="99"/>
      <c r="G91" s="1"/>
      <c r="H91" s="22"/>
      <c r="I91" s="22"/>
      <c r="J91" s="87"/>
      <c r="K91" s="87"/>
      <c r="L91" s="57"/>
      <c r="M91" s="59"/>
      <c r="N91" s="58"/>
      <c r="O91" s="58"/>
      <c r="P91" s="58"/>
      <c r="Q91" s="59"/>
      <c r="R91" s="58"/>
      <c r="Z91" s="37"/>
    </row>
    <row r="92" spans="1:26">
      <c r="A92" s="1"/>
      <c r="B92" s="1"/>
      <c r="C92" s="96" t="s">
        <v>80</v>
      </c>
      <c r="D92" s="96"/>
      <c r="E92" s="96"/>
      <c r="F92" s="1"/>
      <c r="G92" s="1"/>
      <c r="H92" s="96" t="s">
        <v>81</v>
      </c>
      <c r="I92" s="96"/>
      <c r="J92" s="87"/>
      <c r="K92" s="87"/>
      <c r="L92" s="54"/>
      <c r="M92" s="56"/>
      <c r="N92" s="55"/>
      <c r="O92" s="55"/>
      <c r="P92" s="55"/>
      <c r="Q92" s="56"/>
      <c r="R92" s="55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87"/>
      <c r="K93" s="87"/>
      <c r="L93" s="57"/>
      <c r="M93" s="59"/>
      <c r="N93" s="58"/>
      <c r="O93" s="58"/>
      <c r="P93" s="58"/>
      <c r="Q93" s="59"/>
      <c r="R93" s="58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87"/>
      <c r="K94" s="87"/>
      <c r="L94" s="57"/>
      <c r="M94" s="59"/>
      <c r="N94" s="58"/>
      <c r="O94" s="58"/>
      <c r="P94" s="58"/>
      <c r="Q94" s="59"/>
      <c r="R94" s="58"/>
    </row>
    <row r="95" spans="1:26">
      <c r="A95" s="21" t="s">
        <v>82</v>
      </c>
      <c r="B95" s="1"/>
      <c r="C95" s="99" t="s">
        <v>84</v>
      </c>
      <c r="D95" s="99"/>
      <c r="E95" s="99"/>
      <c r="F95" s="99"/>
      <c r="G95" s="1"/>
      <c r="H95" s="22"/>
      <c r="I95" s="22"/>
      <c r="J95" s="87"/>
      <c r="K95" s="87"/>
      <c r="L95" s="57"/>
      <c r="M95" s="59"/>
      <c r="N95" s="58"/>
      <c r="O95" s="58"/>
      <c r="P95" s="58"/>
      <c r="Q95" s="59"/>
      <c r="R95" s="58"/>
    </row>
    <row r="96" spans="1:26">
      <c r="A96" s="1"/>
      <c r="B96" s="1"/>
      <c r="C96" s="96" t="s">
        <v>80</v>
      </c>
      <c r="D96" s="96"/>
      <c r="E96" s="96"/>
      <c r="F96" s="1"/>
      <c r="G96" s="1"/>
      <c r="H96" s="96" t="s">
        <v>81</v>
      </c>
      <c r="I96" s="96"/>
      <c r="J96" s="87"/>
      <c r="K96" s="87"/>
      <c r="L96" s="90"/>
      <c r="M96" s="91"/>
      <c r="N96" s="92"/>
      <c r="O96" s="91"/>
      <c r="P96" s="92"/>
      <c r="Q96" s="91"/>
      <c r="R96" s="92"/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J97" s="87"/>
      <c r="K97" s="87"/>
      <c r="L97" s="93"/>
      <c r="M97" s="59"/>
      <c r="N97" s="58"/>
      <c r="O97" s="59"/>
      <c r="P97" s="58"/>
      <c r="Q97" s="59"/>
      <c r="R97" s="58"/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J98" s="87"/>
      <c r="K98" s="87"/>
      <c r="L98" s="90"/>
      <c r="M98" s="91"/>
      <c r="N98" s="92"/>
      <c r="O98" s="92"/>
      <c r="P98" s="92"/>
      <c r="Q98" s="91"/>
      <c r="R98" s="92"/>
    </row>
    <row r="99" spans="1:27">
      <c r="B99" s="2" t="s">
        <v>83</v>
      </c>
      <c r="C99" s="1"/>
      <c r="D99" s="1"/>
      <c r="E99" s="1"/>
      <c r="F99" s="1"/>
      <c r="G99" s="1"/>
      <c r="H99" s="1"/>
      <c r="I99" s="1"/>
      <c r="J99" s="87"/>
      <c r="K99" s="87"/>
      <c r="L99" s="93"/>
      <c r="M99" s="59"/>
      <c r="N99" s="58"/>
      <c r="O99" s="59"/>
      <c r="P99" s="59"/>
      <c r="Q99" s="59"/>
      <c r="R99" s="58"/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J100" s="87"/>
      <c r="K100" s="87"/>
      <c r="L100" s="93"/>
      <c r="M100" s="59"/>
      <c r="N100" s="58"/>
      <c r="O100" s="58"/>
      <c r="P100" s="58"/>
      <c r="Q100" s="59"/>
      <c r="R100" s="58"/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J101" s="87"/>
      <c r="K101" s="87"/>
      <c r="L101" s="93"/>
      <c r="M101" s="59"/>
      <c r="N101" s="58"/>
      <c r="O101" s="58"/>
      <c r="P101" s="58"/>
      <c r="Q101" s="59"/>
      <c r="R101" s="58"/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J102" s="87"/>
      <c r="K102" s="87"/>
      <c r="L102" s="54"/>
      <c r="M102" s="56"/>
      <c r="N102" s="55"/>
      <c r="O102" s="56"/>
      <c r="P102" s="56"/>
      <c r="Q102" s="56"/>
      <c r="R102" s="55"/>
    </row>
    <row r="103" spans="1:27">
      <c r="A103" s="1"/>
      <c r="B103" s="1"/>
      <c r="C103" s="1"/>
      <c r="D103" s="1"/>
      <c r="E103" s="1"/>
      <c r="F103" s="1"/>
      <c r="G103" s="1"/>
      <c r="H103" s="30"/>
      <c r="I103" s="1"/>
      <c r="J103" s="87"/>
      <c r="K103" s="87"/>
      <c r="L103" s="57"/>
      <c r="M103" s="59"/>
      <c r="N103" s="58"/>
      <c r="O103" s="59"/>
      <c r="P103" s="59"/>
      <c r="Q103" s="59"/>
      <c r="R103" s="58"/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J104" s="87"/>
      <c r="K104" s="87"/>
      <c r="L104" s="54"/>
      <c r="M104" s="56"/>
      <c r="N104" s="55"/>
      <c r="O104" s="55"/>
      <c r="P104" s="55"/>
      <c r="Q104" s="56"/>
      <c r="R104" s="55"/>
    </row>
    <row r="105" spans="1:27">
      <c r="A105" s="1"/>
      <c r="B105" s="1"/>
      <c r="C105" s="1"/>
      <c r="D105" s="1"/>
      <c r="E105" s="1"/>
      <c r="F105" s="1"/>
      <c r="G105" s="1"/>
      <c r="H105" s="95"/>
      <c r="I105" s="95"/>
      <c r="J105" s="87"/>
      <c r="K105" s="87"/>
      <c r="L105" s="57"/>
      <c r="M105" s="59"/>
      <c r="N105" s="58"/>
      <c r="O105" s="59"/>
      <c r="P105" s="59"/>
      <c r="Q105" s="59"/>
      <c r="R105" s="58"/>
    </row>
    <row r="106" spans="1:27">
      <c r="H106" s="87"/>
      <c r="I106" s="87"/>
      <c r="J106" s="87"/>
      <c r="K106" s="87"/>
      <c r="L106" s="57"/>
      <c r="M106" s="59"/>
      <c r="N106" s="58"/>
      <c r="O106" s="58"/>
      <c r="P106" s="58"/>
      <c r="Q106" s="59"/>
      <c r="R106" s="58"/>
    </row>
    <row r="107" spans="1:27">
      <c r="J107" s="87"/>
      <c r="K107" s="87"/>
      <c r="L107" s="54"/>
      <c r="M107" s="56"/>
      <c r="N107" s="55"/>
      <c r="O107" s="55"/>
      <c r="P107" s="55"/>
      <c r="Q107" s="56"/>
      <c r="R107" s="55"/>
      <c r="Z107" s="37"/>
    </row>
    <row r="108" spans="1:27">
      <c r="J108" s="87"/>
      <c r="K108" s="87"/>
      <c r="L108" s="90"/>
      <c r="M108" s="91"/>
      <c r="N108" s="92"/>
      <c r="O108" s="92"/>
      <c r="P108" s="92"/>
      <c r="Q108" s="91"/>
      <c r="R108" s="92"/>
      <c r="AA108" s="37"/>
    </row>
    <row r="109" spans="1:27">
      <c r="J109" s="87"/>
      <c r="K109" s="87"/>
      <c r="L109" s="93"/>
      <c r="M109" s="59"/>
      <c r="N109" s="58"/>
      <c r="O109" s="59"/>
      <c r="P109" s="58"/>
      <c r="Q109" s="59"/>
      <c r="R109" s="58"/>
    </row>
    <row r="110" spans="1:27">
      <c r="J110" s="87"/>
      <c r="K110" s="87"/>
      <c r="L110" s="93"/>
      <c r="M110" s="58"/>
      <c r="N110" s="59"/>
      <c r="O110" s="58"/>
      <c r="P110" s="58"/>
      <c r="Q110" s="58"/>
      <c r="R110" s="59"/>
    </row>
    <row r="111" spans="1:27">
      <c r="J111" s="87"/>
      <c r="K111" s="87"/>
      <c r="L111" s="54"/>
      <c r="M111" s="56"/>
      <c r="N111" s="55"/>
      <c r="O111" s="56"/>
      <c r="P111" s="56"/>
      <c r="Q111" s="56"/>
      <c r="R111" s="55"/>
      <c r="Z111" s="37"/>
    </row>
    <row r="112" spans="1:27">
      <c r="J112" s="87"/>
      <c r="K112" s="87"/>
      <c r="L112" s="57"/>
      <c r="M112" s="59"/>
      <c r="N112" s="58"/>
      <c r="O112" s="59"/>
      <c r="P112" s="59"/>
      <c r="Q112" s="59"/>
      <c r="R112" s="58"/>
      <c r="AA112" s="37"/>
    </row>
    <row r="113" spans="10:18">
      <c r="J113" s="87"/>
      <c r="K113" s="87"/>
      <c r="L113" s="57"/>
      <c r="M113" s="59"/>
      <c r="N113" s="58"/>
      <c r="O113" s="59"/>
      <c r="P113" s="59"/>
      <c r="Q113" s="59"/>
      <c r="R113" s="58"/>
    </row>
    <row r="114" spans="10:18">
      <c r="J114" s="87"/>
      <c r="K114" s="87"/>
      <c r="L114" s="54"/>
      <c r="M114" s="56"/>
      <c r="N114" s="61"/>
      <c r="O114" s="56"/>
      <c r="P114" s="61"/>
      <c r="Q114" s="56"/>
      <c r="R114" s="61"/>
    </row>
    <row r="115" spans="10:18">
      <c r="J115" s="87"/>
      <c r="K115" s="87"/>
      <c r="L115" s="57"/>
      <c r="M115" s="59"/>
      <c r="N115" s="59"/>
      <c r="O115" s="59"/>
      <c r="P115" s="60"/>
      <c r="Q115" s="59"/>
      <c r="R115" s="60"/>
    </row>
    <row r="116" spans="10:18">
      <c r="J116" s="87"/>
      <c r="K116" s="87"/>
      <c r="L116" s="57"/>
      <c r="M116" s="59"/>
      <c r="N116" s="60"/>
      <c r="O116" s="59"/>
      <c r="P116" s="59"/>
      <c r="Q116" s="59"/>
      <c r="R116" s="60"/>
    </row>
    <row r="117" spans="10:18">
      <c r="J117" s="87"/>
      <c r="K117" s="87"/>
      <c r="L117" s="54"/>
      <c r="M117" s="56"/>
      <c r="N117" s="56"/>
      <c r="O117" s="55"/>
      <c r="P117" s="55"/>
      <c r="Q117" s="56"/>
      <c r="R117" s="56"/>
    </row>
    <row r="118" spans="10:18">
      <c r="J118" s="87"/>
      <c r="K118" s="87"/>
      <c r="L118" s="57"/>
      <c r="M118" s="59"/>
      <c r="N118" s="59"/>
      <c r="O118" s="58"/>
      <c r="P118" s="58"/>
      <c r="Q118" s="59"/>
      <c r="R118" s="59"/>
    </row>
    <row r="119" spans="10:18">
      <c r="J119" s="87"/>
      <c r="K119" s="87"/>
      <c r="L119" s="54"/>
      <c r="M119" s="56"/>
      <c r="N119" s="56"/>
      <c r="O119" s="55"/>
      <c r="P119" s="55"/>
      <c r="Q119" s="56"/>
      <c r="R119" s="56"/>
    </row>
    <row r="120" spans="10:18">
      <c r="J120" s="87"/>
      <c r="K120" s="87"/>
      <c r="L120" s="57"/>
      <c r="M120" s="59"/>
      <c r="N120" s="59"/>
      <c r="O120" s="58"/>
      <c r="P120" s="58"/>
      <c r="Q120" s="59"/>
      <c r="R120" s="59"/>
    </row>
    <row r="121" spans="10:18">
      <c r="J121" s="87"/>
      <c r="K121" s="87"/>
      <c r="L121" s="54"/>
      <c r="M121" s="56"/>
      <c r="N121" s="56"/>
      <c r="O121" s="55"/>
      <c r="P121" s="55"/>
      <c r="Q121" s="56"/>
      <c r="R121" s="56"/>
    </row>
    <row r="122" spans="10:18">
      <c r="J122" s="87"/>
      <c r="K122" s="87"/>
      <c r="L122" s="57"/>
      <c r="M122" s="59"/>
      <c r="N122" s="59"/>
      <c r="O122" s="58"/>
      <c r="P122" s="58"/>
      <c r="Q122" s="59"/>
      <c r="R122" s="59"/>
    </row>
    <row r="123" spans="10:18">
      <c r="J123" s="87"/>
      <c r="K123" s="87"/>
      <c r="L123" s="57"/>
      <c r="M123" s="59"/>
      <c r="N123" s="59"/>
      <c r="O123" s="58"/>
      <c r="P123" s="58"/>
      <c r="Q123" s="59"/>
      <c r="R123" s="59"/>
    </row>
    <row r="124" spans="10:18">
      <c r="J124" s="87"/>
      <c r="K124" s="87"/>
      <c r="L124" s="57"/>
      <c r="M124" s="59"/>
      <c r="N124" s="59"/>
      <c r="O124" s="58"/>
      <c r="P124" s="58"/>
      <c r="Q124" s="59"/>
      <c r="R124" s="59"/>
    </row>
    <row r="125" spans="10:18">
      <c r="J125" s="87"/>
      <c r="K125" s="87"/>
      <c r="L125" s="54"/>
      <c r="M125" s="56"/>
      <c r="N125" s="56"/>
      <c r="O125" s="55"/>
      <c r="P125" s="55"/>
      <c r="Q125" s="56"/>
      <c r="R125" s="56"/>
    </row>
    <row r="126" spans="10:18">
      <c r="J126" s="87"/>
      <c r="K126" s="87"/>
      <c r="L126" s="57"/>
      <c r="M126" s="59"/>
      <c r="N126" s="59"/>
      <c r="O126" s="58"/>
      <c r="P126" s="58"/>
      <c r="Q126" s="59"/>
      <c r="R126" s="59"/>
    </row>
    <row r="127" spans="10:18">
      <c r="J127" s="87"/>
      <c r="K127" s="87"/>
      <c r="L127" s="57"/>
      <c r="M127" s="59"/>
      <c r="N127" s="59"/>
      <c r="O127" s="58"/>
      <c r="P127" s="58"/>
      <c r="Q127" s="59"/>
      <c r="R127" s="59"/>
    </row>
    <row r="128" spans="10:18">
      <c r="J128" s="87"/>
      <c r="K128" s="87"/>
      <c r="L128" s="57"/>
      <c r="M128" s="59"/>
      <c r="N128" s="59"/>
      <c r="O128" s="58"/>
      <c r="P128" s="58"/>
      <c r="Q128" s="59"/>
      <c r="R128" s="59"/>
    </row>
    <row r="129" spans="5:25">
      <c r="J129" s="87"/>
      <c r="K129" s="87"/>
      <c r="L129" s="54"/>
      <c r="M129" s="56"/>
      <c r="N129" s="56"/>
      <c r="O129" s="55"/>
      <c r="P129" s="55"/>
      <c r="Q129" s="56"/>
      <c r="R129" s="56"/>
      <c r="T129">
        <f t="shared" ref="T129:T154" si="7">MROUND((M129/1000),1)</f>
        <v>0</v>
      </c>
      <c r="U129">
        <f>MROUND((N129/1000),-1)</f>
        <v>0</v>
      </c>
      <c r="V129">
        <f t="shared" ref="V129:V154" si="8">MROUND((O129/1000),1)</f>
        <v>0</v>
      </c>
      <c r="W129">
        <f t="shared" ref="W129:W154" si="9">MROUND((P129/1000),1)</f>
        <v>0</v>
      </c>
      <c r="X129">
        <f t="shared" ref="X129:X154" si="10">MROUND((Q129/1000),1)</f>
        <v>0</v>
      </c>
      <c r="Y129">
        <f>MROUND((R129/1000),-1)</f>
        <v>0</v>
      </c>
    </row>
    <row r="130" spans="5:25">
      <c r="J130" s="87"/>
      <c r="K130" s="87"/>
      <c r="L130" s="57"/>
      <c r="M130" s="59"/>
      <c r="N130" s="59"/>
      <c r="O130" s="58"/>
      <c r="P130" s="58"/>
      <c r="Q130" s="59"/>
      <c r="R130" s="59"/>
      <c r="T130">
        <f t="shared" si="7"/>
        <v>0</v>
      </c>
      <c r="U130">
        <f t="shared" ref="U130:U154" si="11">MROUND((N130/1000),1)</f>
        <v>0</v>
      </c>
      <c r="V130">
        <f t="shared" si="8"/>
        <v>0</v>
      </c>
      <c r="W130">
        <f t="shared" si="9"/>
        <v>0</v>
      </c>
      <c r="X130">
        <f t="shared" si="10"/>
        <v>0</v>
      </c>
      <c r="Y130">
        <f t="shared" ref="Y130:Y154" si="12">MROUND((R130/1000),1)</f>
        <v>0</v>
      </c>
    </row>
    <row r="131" spans="5:25">
      <c r="J131" s="87"/>
      <c r="K131" s="87"/>
      <c r="L131" s="54"/>
      <c r="M131" s="56"/>
      <c r="N131" s="56"/>
      <c r="O131" s="55"/>
      <c r="P131" s="55"/>
      <c r="Q131" s="56"/>
      <c r="R131" s="56"/>
      <c r="T131">
        <f t="shared" si="7"/>
        <v>0</v>
      </c>
      <c r="U131">
        <f>MROUND((N131/1000),-1)</f>
        <v>0</v>
      </c>
      <c r="V131">
        <f t="shared" si="8"/>
        <v>0</v>
      </c>
      <c r="W131">
        <f t="shared" si="9"/>
        <v>0</v>
      </c>
      <c r="X131">
        <f t="shared" si="10"/>
        <v>0</v>
      </c>
      <c r="Y131">
        <f>MROUND((R131/1000),-1)</f>
        <v>0</v>
      </c>
    </row>
    <row r="132" spans="5:25">
      <c r="J132" s="87"/>
      <c r="K132" s="87"/>
      <c r="L132" s="57"/>
      <c r="M132" s="59"/>
      <c r="N132" s="59"/>
      <c r="O132" s="58"/>
      <c r="P132" s="58"/>
      <c r="Q132" s="59"/>
      <c r="R132" s="59"/>
      <c r="T132">
        <f t="shared" si="7"/>
        <v>0</v>
      </c>
      <c r="U132">
        <f>MROUND((N132/1000),-1)</f>
        <v>0</v>
      </c>
      <c r="V132">
        <f t="shared" si="8"/>
        <v>0</v>
      </c>
      <c r="W132">
        <f t="shared" si="9"/>
        <v>0</v>
      </c>
      <c r="X132">
        <f t="shared" si="10"/>
        <v>0</v>
      </c>
      <c r="Y132">
        <f t="shared" si="12"/>
        <v>0</v>
      </c>
    </row>
    <row r="133" spans="5:25">
      <c r="J133" s="87"/>
      <c r="K133" s="87"/>
      <c r="L133" s="57"/>
      <c r="M133" s="59"/>
      <c r="N133" s="59"/>
      <c r="O133" s="58"/>
      <c r="P133" s="58"/>
      <c r="Q133" s="59"/>
      <c r="R133" s="59"/>
      <c r="T133">
        <f t="shared" si="7"/>
        <v>0</v>
      </c>
      <c r="U133">
        <f>MROUND((N133/1000),-1)</f>
        <v>0</v>
      </c>
      <c r="V133">
        <f t="shared" si="8"/>
        <v>0</v>
      </c>
      <c r="W133">
        <f t="shared" si="9"/>
        <v>0</v>
      </c>
      <c r="X133">
        <f t="shared" si="10"/>
        <v>0</v>
      </c>
      <c r="Y133">
        <f t="shared" si="12"/>
        <v>0</v>
      </c>
    </row>
    <row r="134" spans="5:25">
      <c r="E134" s="36"/>
      <c r="J134" s="87"/>
      <c r="K134" s="87"/>
      <c r="L134" s="54"/>
      <c r="M134" s="56"/>
      <c r="N134" s="56"/>
      <c r="O134" s="55"/>
      <c r="P134" s="55"/>
      <c r="Q134" s="56"/>
      <c r="R134" s="56"/>
      <c r="T134">
        <f t="shared" si="7"/>
        <v>0</v>
      </c>
      <c r="U134">
        <f t="shared" si="11"/>
        <v>0</v>
      </c>
      <c r="V134">
        <f t="shared" si="8"/>
        <v>0</v>
      </c>
      <c r="W134">
        <f t="shared" si="9"/>
        <v>0</v>
      </c>
      <c r="X134">
        <f t="shared" si="10"/>
        <v>0</v>
      </c>
      <c r="Y134">
        <f t="shared" si="12"/>
        <v>0</v>
      </c>
    </row>
    <row r="135" spans="5:25">
      <c r="J135" s="87"/>
      <c r="K135" s="87"/>
      <c r="L135" s="57"/>
      <c r="M135" s="59"/>
      <c r="N135" s="59"/>
      <c r="O135" s="58"/>
      <c r="P135" s="58"/>
      <c r="Q135" s="59"/>
      <c r="R135" s="59"/>
      <c r="T135">
        <f t="shared" si="7"/>
        <v>0</v>
      </c>
      <c r="U135">
        <f t="shared" si="11"/>
        <v>0</v>
      </c>
      <c r="V135">
        <f t="shared" si="8"/>
        <v>0</v>
      </c>
      <c r="W135">
        <f t="shared" si="9"/>
        <v>0</v>
      </c>
      <c r="X135">
        <f t="shared" si="10"/>
        <v>0</v>
      </c>
      <c r="Y135">
        <f t="shared" si="12"/>
        <v>0</v>
      </c>
    </row>
    <row r="136" spans="5:25">
      <c r="J136" s="87"/>
      <c r="K136" s="87"/>
      <c r="L136" s="57"/>
      <c r="M136" s="59"/>
      <c r="N136" s="59"/>
      <c r="O136" s="58"/>
      <c r="P136" s="58"/>
      <c r="Q136" s="59"/>
      <c r="R136" s="59"/>
      <c r="T136">
        <f t="shared" si="7"/>
        <v>0</v>
      </c>
      <c r="U136">
        <f t="shared" si="11"/>
        <v>0</v>
      </c>
      <c r="V136">
        <f t="shared" si="8"/>
        <v>0</v>
      </c>
      <c r="W136">
        <f t="shared" si="9"/>
        <v>0</v>
      </c>
      <c r="X136">
        <f t="shared" si="10"/>
        <v>0</v>
      </c>
      <c r="Y136">
        <f t="shared" si="12"/>
        <v>0</v>
      </c>
    </row>
    <row r="137" spans="5:25">
      <c r="J137" s="87"/>
      <c r="K137" s="87"/>
      <c r="L137" s="57"/>
      <c r="M137" s="59"/>
      <c r="N137" s="59"/>
      <c r="O137" s="58"/>
      <c r="P137" s="58"/>
      <c r="Q137" s="59"/>
      <c r="R137" s="59"/>
      <c r="T137">
        <f t="shared" si="7"/>
        <v>0</v>
      </c>
      <c r="U137">
        <f t="shared" si="11"/>
        <v>0</v>
      </c>
      <c r="V137">
        <f t="shared" si="8"/>
        <v>0</v>
      </c>
      <c r="W137">
        <f t="shared" si="9"/>
        <v>0</v>
      </c>
      <c r="X137">
        <f t="shared" si="10"/>
        <v>0</v>
      </c>
      <c r="Y137">
        <f t="shared" si="12"/>
        <v>0</v>
      </c>
    </row>
    <row r="138" spans="5:25">
      <c r="J138" s="87"/>
      <c r="K138" s="87"/>
      <c r="L138" s="62"/>
      <c r="M138" s="63"/>
      <c r="N138" s="63"/>
      <c r="O138" s="63"/>
      <c r="P138" s="63"/>
      <c r="Q138" s="63"/>
      <c r="R138" s="63"/>
      <c r="T138">
        <f t="shared" si="7"/>
        <v>0</v>
      </c>
      <c r="U138">
        <f t="shared" si="11"/>
        <v>0</v>
      </c>
      <c r="V138">
        <f t="shared" si="8"/>
        <v>0</v>
      </c>
      <c r="W138">
        <f t="shared" si="9"/>
        <v>0</v>
      </c>
      <c r="X138">
        <f t="shared" si="10"/>
        <v>0</v>
      </c>
      <c r="Y138">
        <f t="shared" si="12"/>
        <v>0</v>
      </c>
    </row>
    <row r="139" spans="5:25">
      <c r="J139" s="87"/>
      <c r="K139" s="87"/>
      <c r="L139" s="57"/>
      <c r="M139" s="59"/>
      <c r="N139" s="59"/>
      <c r="O139" s="58"/>
      <c r="P139" s="58"/>
      <c r="Q139" s="59"/>
      <c r="R139" s="59"/>
      <c r="T139">
        <f t="shared" si="7"/>
        <v>0</v>
      </c>
      <c r="U139">
        <f t="shared" si="11"/>
        <v>0</v>
      </c>
      <c r="V139">
        <f t="shared" si="8"/>
        <v>0</v>
      </c>
      <c r="W139">
        <f t="shared" si="9"/>
        <v>0</v>
      </c>
      <c r="X139">
        <f t="shared" si="10"/>
        <v>0</v>
      </c>
      <c r="Y139">
        <f t="shared" si="12"/>
        <v>0</v>
      </c>
    </row>
    <row r="140" spans="5:25">
      <c r="J140" s="87"/>
      <c r="K140" s="87"/>
      <c r="L140" s="54"/>
      <c r="M140" s="56"/>
      <c r="N140" s="56"/>
      <c r="O140" s="55"/>
      <c r="P140" s="55"/>
      <c r="Q140" s="56"/>
      <c r="R140" s="56"/>
      <c r="T140">
        <f t="shared" si="7"/>
        <v>0</v>
      </c>
      <c r="U140">
        <f t="shared" si="11"/>
        <v>0</v>
      </c>
      <c r="V140">
        <f t="shared" si="8"/>
        <v>0</v>
      </c>
      <c r="W140">
        <f t="shared" si="9"/>
        <v>0</v>
      </c>
      <c r="X140">
        <f t="shared" si="10"/>
        <v>0</v>
      </c>
      <c r="Y140">
        <f t="shared" si="12"/>
        <v>0</v>
      </c>
    </row>
    <row r="141" spans="5:25">
      <c r="J141" s="87"/>
      <c r="K141" s="87"/>
      <c r="L141" s="57"/>
      <c r="M141" s="59"/>
      <c r="N141" s="59"/>
      <c r="O141" s="58"/>
      <c r="P141" s="58"/>
      <c r="Q141" s="59"/>
      <c r="R141" s="59"/>
      <c r="T141">
        <f t="shared" si="7"/>
        <v>0</v>
      </c>
      <c r="U141">
        <f t="shared" si="11"/>
        <v>0</v>
      </c>
      <c r="V141">
        <f t="shared" si="8"/>
        <v>0</v>
      </c>
      <c r="W141">
        <f t="shared" si="9"/>
        <v>0</v>
      </c>
      <c r="X141">
        <f t="shared" si="10"/>
        <v>0</v>
      </c>
      <c r="Y141">
        <f t="shared" si="12"/>
        <v>0</v>
      </c>
    </row>
    <row r="142" spans="5:25">
      <c r="J142" s="87"/>
      <c r="K142" s="87"/>
      <c r="L142" s="57"/>
      <c r="M142" s="59"/>
      <c r="N142" s="59"/>
      <c r="O142" s="58"/>
      <c r="P142" s="58"/>
      <c r="Q142" s="59"/>
      <c r="R142" s="59"/>
      <c r="T142">
        <f t="shared" si="7"/>
        <v>0</v>
      </c>
      <c r="U142">
        <f t="shared" si="11"/>
        <v>0</v>
      </c>
      <c r="V142">
        <f t="shared" si="8"/>
        <v>0</v>
      </c>
      <c r="W142">
        <f t="shared" si="9"/>
        <v>0</v>
      </c>
      <c r="X142">
        <f t="shared" si="10"/>
        <v>0</v>
      </c>
      <c r="Y142">
        <f t="shared" si="12"/>
        <v>0</v>
      </c>
    </row>
    <row r="143" spans="5:25">
      <c r="J143" s="87"/>
      <c r="K143" s="87"/>
      <c r="L143" s="57"/>
      <c r="M143" s="59"/>
      <c r="N143" s="59"/>
      <c r="O143" s="58"/>
      <c r="P143" s="58"/>
      <c r="Q143" s="59"/>
      <c r="R143" s="59"/>
      <c r="T143">
        <f t="shared" si="7"/>
        <v>0</v>
      </c>
      <c r="U143">
        <f t="shared" si="11"/>
        <v>0</v>
      </c>
      <c r="V143">
        <f t="shared" si="8"/>
        <v>0</v>
      </c>
      <c r="W143">
        <f t="shared" si="9"/>
        <v>0</v>
      </c>
      <c r="X143">
        <f t="shared" si="10"/>
        <v>0</v>
      </c>
      <c r="Y143">
        <f t="shared" si="12"/>
        <v>0</v>
      </c>
    </row>
    <row r="144" spans="5:25">
      <c r="J144" s="87"/>
      <c r="K144" s="87"/>
      <c r="L144" s="57"/>
      <c r="M144" s="59"/>
      <c r="N144" s="59"/>
      <c r="O144" s="58"/>
      <c r="P144" s="58"/>
      <c r="Q144" s="59"/>
      <c r="R144" s="59"/>
      <c r="T144">
        <f t="shared" si="7"/>
        <v>0</v>
      </c>
      <c r="U144">
        <f t="shared" si="11"/>
        <v>0</v>
      </c>
      <c r="V144">
        <f t="shared" si="8"/>
        <v>0</v>
      </c>
      <c r="W144">
        <f t="shared" si="9"/>
        <v>0</v>
      </c>
      <c r="X144">
        <f t="shared" si="10"/>
        <v>0</v>
      </c>
      <c r="Y144">
        <f t="shared" si="12"/>
        <v>0</v>
      </c>
    </row>
    <row r="145" spans="10:25">
      <c r="J145" s="87"/>
      <c r="K145" s="87"/>
      <c r="L145" s="57"/>
      <c r="M145" s="59"/>
      <c r="N145" s="59"/>
      <c r="O145" s="58"/>
      <c r="P145" s="58"/>
      <c r="Q145" s="59"/>
      <c r="R145" s="59"/>
      <c r="T145">
        <f t="shared" si="7"/>
        <v>0</v>
      </c>
      <c r="U145">
        <f t="shared" si="11"/>
        <v>0</v>
      </c>
      <c r="V145">
        <f t="shared" si="8"/>
        <v>0</v>
      </c>
      <c r="W145">
        <f t="shared" si="9"/>
        <v>0</v>
      </c>
      <c r="X145">
        <f t="shared" si="10"/>
        <v>0</v>
      </c>
      <c r="Y145">
        <f t="shared" si="12"/>
        <v>0</v>
      </c>
    </row>
    <row r="146" spans="10:25">
      <c r="J146" s="87"/>
      <c r="K146" s="87"/>
      <c r="L146" s="54"/>
      <c r="M146" s="56"/>
      <c r="N146" s="56"/>
      <c r="O146" s="55"/>
      <c r="P146" s="55"/>
      <c r="Q146" s="56"/>
      <c r="R146" s="56"/>
      <c r="T146">
        <f t="shared" si="7"/>
        <v>0</v>
      </c>
      <c r="U146">
        <f t="shared" si="11"/>
        <v>0</v>
      </c>
      <c r="V146">
        <f t="shared" si="8"/>
        <v>0</v>
      </c>
      <c r="W146">
        <f t="shared" si="9"/>
        <v>0</v>
      </c>
      <c r="X146">
        <f t="shared" si="10"/>
        <v>0</v>
      </c>
      <c r="Y146">
        <f t="shared" si="12"/>
        <v>0</v>
      </c>
    </row>
    <row r="147" spans="10:25">
      <c r="J147" s="87"/>
      <c r="K147" s="87"/>
      <c r="L147" s="57"/>
      <c r="M147" s="59"/>
      <c r="N147" s="59"/>
      <c r="O147" s="58"/>
      <c r="P147" s="58"/>
      <c r="Q147" s="59"/>
      <c r="R147" s="59"/>
      <c r="T147">
        <f t="shared" si="7"/>
        <v>0</v>
      </c>
      <c r="U147">
        <f t="shared" si="11"/>
        <v>0</v>
      </c>
      <c r="V147">
        <f t="shared" si="8"/>
        <v>0</v>
      </c>
      <c r="W147">
        <f t="shared" si="9"/>
        <v>0</v>
      </c>
      <c r="X147">
        <f t="shared" si="10"/>
        <v>0</v>
      </c>
      <c r="Y147">
        <f t="shared" si="12"/>
        <v>0</v>
      </c>
    </row>
    <row r="148" spans="10:25">
      <c r="J148" s="87"/>
      <c r="K148" s="87"/>
      <c r="L148" s="54"/>
      <c r="M148" s="56"/>
      <c r="N148" s="56"/>
      <c r="O148" s="55"/>
      <c r="P148" s="55"/>
      <c r="Q148" s="56"/>
      <c r="R148" s="56"/>
      <c r="T148">
        <f t="shared" si="7"/>
        <v>0</v>
      </c>
      <c r="U148">
        <f t="shared" si="11"/>
        <v>0</v>
      </c>
      <c r="V148">
        <f t="shared" si="8"/>
        <v>0</v>
      </c>
      <c r="W148">
        <f t="shared" si="9"/>
        <v>0</v>
      </c>
      <c r="X148">
        <f t="shared" si="10"/>
        <v>0</v>
      </c>
      <c r="Y148">
        <f t="shared" si="12"/>
        <v>0</v>
      </c>
    </row>
    <row r="149" spans="10:25">
      <c r="J149" s="87"/>
      <c r="K149" s="87"/>
      <c r="L149" s="57"/>
      <c r="M149" s="59"/>
      <c r="N149" s="59"/>
      <c r="O149" s="58"/>
      <c r="P149" s="58"/>
      <c r="Q149" s="59"/>
      <c r="R149" s="59"/>
      <c r="T149">
        <f t="shared" si="7"/>
        <v>0</v>
      </c>
      <c r="U149">
        <f t="shared" si="11"/>
        <v>0</v>
      </c>
      <c r="V149">
        <f t="shared" si="8"/>
        <v>0</v>
      </c>
      <c r="W149">
        <f t="shared" si="9"/>
        <v>0</v>
      </c>
      <c r="X149">
        <f t="shared" si="10"/>
        <v>0</v>
      </c>
      <c r="Y149">
        <f t="shared" si="12"/>
        <v>0</v>
      </c>
    </row>
    <row r="150" spans="10:25">
      <c r="J150" s="87"/>
      <c r="K150" s="87"/>
      <c r="L150" s="54"/>
      <c r="M150" s="56"/>
      <c r="N150" s="56"/>
      <c r="O150" s="55"/>
      <c r="P150" s="55"/>
      <c r="Q150" s="56"/>
      <c r="R150" s="56"/>
      <c r="T150">
        <f t="shared" si="7"/>
        <v>0</v>
      </c>
      <c r="U150">
        <f t="shared" si="11"/>
        <v>0</v>
      </c>
      <c r="V150">
        <f t="shared" si="8"/>
        <v>0</v>
      </c>
      <c r="W150">
        <f t="shared" si="9"/>
        <v>0</v>
      </c>
      <c r="X150">
        <f t="shared" si="10"/>
        <v>0</v>
      </c>
      <c r="Y150">
        <f t="shared" si="12"/>
        <v>0</v>
      </c>
    </row>
    <row r="151" spans="10:25">
      <c r="J151" s="87"/>
      <c r="K151" s="87"/>
      <c r="L151" s="57"/>
      <c r="M151" s="59"/>
      <c r="N151" s="59"/>
      <c r="O151" s="58"/>
      <c r="P151" s="58"/>
      <c r="Q151" s="59"/>
      <c r="R151" s="59"/>
      <c r="T151">
        <f t="shared" si="7"/>
        <v>0</v>
      </c>
      <c r="U151">
        <f t="shared" si="11"/>
        <v>0</v>
      </c>
      <c r="V151">
        <f t="shared" si="8"/>
        <v>0</v>
      </c>
      <c r="W151">
        <f t="shared" si="9"/>
        <v>0</v>
      </c>
      <c r="X151">
        <f t="shared" si="10"/>
        <v>0</v>
      </c>
      <c r="Y151">
        <f t="shared" si="12"/>
        <v>0</v>
      </c>
    </row>
    <row r="152" spans="10:25">
      <c r="J152" s="87"/>
      <c r="K152" s="87"/>
      <c r="L152" s="54"/>
      <c r="M152" s="56"/>
      <c r="N152" s="56"/>
      <c r="O152" s="55"/>
      <c r="P152" s="55"/>
      <c r="Q152" s="56"/>
      <c r="R152" s="56"/>
      <c r="T152">
        <f t="shared" si="7"/>
        <v>0</v>
      </c>
      <c r="U152">
        <f t="shared" si="11"/>
        <v>0</v>
      </c>
      <c r="V152">
        <f t="shared" si="8"/>
        <v>0</v>
      </c>
      <c r="W152">
        <f t="shared" si="9"/>
        <v>0</v>
      </c>
      <c r="X152">
        <f t="shared" si="10"/>
        <v>0</v>
      </c>
      <c r="Y152">
        <f t="shared" si="12"/>
        <v>0</v>
      </c>
    </row>
    <row r="153" spans="10:25">
      <c r="J153" s="87"/>
      <c r="K153" s="87"/>
      <c r="L153" s="57"/>
      <c r="M153" s="59"/>
      <c r="N153" s="59"/>
      <c r="O153" s="58"/>
      <c r="P153" s="58"/>
      <c r="Q153" s="59"/>
      <c r="R153" s="59"/>
      <c r="T153">
        <f t="shared" si="7"/>
        <v>0</v>
      </c>
      <c r="U153">
        <f t="shared" si="11"/>
        <v>0</v>
      </c>
      <c r="V153">
        <f t="shared" si="8"/>
        <v>0</v>
      </c>
      <c r="W153">
        <f t="shared" si="9"/>
        <v>0</v>
      </c>
      <c r="X153">
        <f t="shared" si="10"/>
        <v>0</v>
      </c>
      <c r="Y153">
        <f t="shared" si="12"/>
        <v>0</v>
      </c>
    </row>
    <row r="154" spans="10:25">
      <c r="J154" s="87"/>
      <c r="K154" s="87"/>
      <c r="L154" s="57"/>
      <c r="M154" s="59"/>
      <c r="N154" s="59"/>
      <c r="O154" s="58"/>
      <c r="P154" s="58"/>
      <c r="Q154" s="59"/>
      <c r="R154" s="59"/>
      <c r="T154">
        <f t="shared" si="7"/>
        <v>0</v>
      </c>
      <c r="U154">
        <f t="shared" si="11"/>
        <v>0</v>
      </c>
      <c r="V154">
        <f t="shared" si="8"/>
        <v>0</v>
      </c>
      <c r="W154">
        <f t="shared" si="9"/>
        <v>0</v>
      </c>
      <c r="X154">
        <f t="shared" si="10"/>
        <v>0</v>
      </c>
      <c r="Y154">
        <f t="shared" si="12"/>
        <v>0</v>
      </c>
    </row>
    <row r="155" spans="10:25">
      <c r="J155" s="87"/>
      <c r="K155" s="87"/>
      <c r="L155" s="54"/>
      <c r="M155" s="56"/>
      <c r="N155" s="56"/>
      <c r="O155" s="55"/>
      <c r="P155" s="55"/>
      <c r="Q155" s="56"/>
      <c r="R155" s="56"/>
      <c r="T155">
        <f t="shared" ref="T155:T162" si="13">MROUND((M155/1000),1)</f>
        <v>0</v>
      </c>
      <c r="U155">
        <f t="shared" ref="U155:U162" si="14">MROUND((N155/1000),1)</f>
        <v>0</v>
      </c>
      <c r="V155">
        <f t="shared" ref="V155:V162" si="15">MROUND((O155/1000),1)</f>
        <v>0</v>
      </c>
      <c r="W155">
        <f t="shared" ref="W155:W162" si="16">MROUND((P155/1000),1)</f>
        <v>0</v>
      </c>
      <c r="X155">
        <f t="shared" ref="X155:X162" si="17">MROUND((Q155/1000),1)</f>
        <v>0</v>
      </c>
      <c r="Y155">
        <f t="shared" ref="Y155:Y162" si="18">MROUND((R155/1000),1)</f>
        <v>0</v>
      </c>
    </row>
    <row r="156" spans="10:25">
      <c r="L156" s="57"/>
      <c r="M156" s="59"/>
      <c r="N156" s="59"/>
      <c r="O156" s="58"/>
      <c r="P156" s="58"/>
      <c r="Q156" s="59"/>
      <c r="R156" s="59"/>
      <c r="T156">
        <f t="shared" si="13"/>
        <v>0</v>
      </c>
      <c r="U156">
        <f t="shared" si="14"/>
        <v>0</v>
      </c>
      <c r="V156">
        <f t="shared" si="15"/>
        <v>0</v>
      </c>
      <c r="W156">
        <f t="shared" si="16"/>
        <v>0</v>
      </c>
      <c r="X156">
        <f t="shared" si="17"/>
        <v>0</v>
      </c>
      <c r="Y156">
        <f t="shared" si="18"/>
        <v>0</v>
      </c>
    </row>
    <row r="157" spans="10:25">
      <c r="L157" s="57"/>
      <c r="M157" s="59"/>
      <c r="N157" s="59"/>
      <c r="O157" s="58"/>
      <c r="P157" s="58"/>
      <c r="Q157" s="59"/>
      <c r="R157" s="59"/>
      <c r="T157">
        <f t="shared" si="13"/>
        <v>0</v>
      </c>
      <c r="U157">
        <f t="shared" si="14"/>
        <v>0</v>
      </c>
      <c r="V157">
        <f t="shared" si="15"/>
        <v>0</v>
      </c>
      <c r="W157">
        <f t="shared" si="16"/>
        <v>0</v>
      </c>
      <c r="X157">
        <f t="shared" si="17"/>
        <v>0</v>
      </c>
      <c r="Y157">
        <f t="shared" si="18"/>
        <v>0</v>
      </c>
    </row>
    <row r="158" spans="10:25">
      <c r="L158" s="57"/>
      <c r="M158" s="59"/>
      <c r="N158" s="59"/>
      <c r="O158" s="58"/>
      <c r="P158" s="58"/>
      <c r="Q158" s="59"/>
      <c r="R158" s="59"/>
      <c r="T158">
        <f t="shared" si="13"/>
        <v>0</v>
      </c>
      <c r="U158">
        <f t="shared" si="14"/>
        <v>0</v>
      </c>
      <c r="V158">
        <f t="shared" si="15"/>
        <v>0</v>
      </c>
      <c r="W158">
        <f t="shared" si="16"/>
        <v>0</v>
      </c>
      <c r="X158">
        <f t="shared" si="17"/>
        <v>0</v>
      </c>
      <c r="Y158">
        <f t="shared" si="18"/>
        <v>0</v>
      </c>
    </row>
    <row r="159" spans="10:25">
      <c r="L159" s="57"/>
      <c r="M159" s="59"/>
      <c r="N159" s="59"/>
      <c r="O159" s="58"/>
      <c r="P159" s="58"/>
      <c r="Q159" s="59"/>
      <c r="R159" s="59"/>
      <c r="T159">
        <f t="shared" si="13"/>
        <v>0</v>
      </c>
      <c r="U159">
        <f t="shared" si="14"/>
        <v>0</v>
      </c>
      <c r="V159">
        <f t="shared" si="15"/>
        <v>0</v>
      </c>
      <c r="W159">
        <f t="shared" si="16"/>
        <v>0</v>
      </c>
      <c r="X159">
        <f t="shared" si="17"/>
        <v>0</v>
      </c>
      <c r="Y159">
        <f t="shared" si="18"/>
        <v>0</v>
      </c>
    </row>
    <row r="160" spans="10:25">
      <c r="L160" s="54"/>
      <c r="M160" s="56"/>
      <c r="N160" s="56"/>
      <c r="O160" s="61"/>
      <c r="P160" s="61"/>
      <c r="Q160" s="56"/>
      <c r="R160" s="56"/>
      <c r="T160">
        <f t="shared" si="13"/>
        <v>0</v>
      </c>
      <c r="U160">
        <f t="shared" si="14"/>
        <v>0</v>
      </c>
      <c r="V160">
        <f>MROUND((O160/1000),-1)</f>
        <v>0</v>
      </c>
      <c r="W160">
        <f>MROUND((P160/1000),-1)</f>
        <v>0</v>
      </c>
      <c r="X160">
        <f t="shared" si="17"/>
        <v>0</v>
      </c>
      <c r="Y160">
        <f t="shared" si="18"/>
        <v>0</v>
      </c>
    </row>
    <row r="161" spans="12:25">
      <c r="L161" s="57"/>
      <c r="M161" s="59"/>
      <c r="N161" s="59"/>
      <c r="O161" s="60"/>
      <c r="P161" s="60"/>
      <c r="Q161" s="59"/>
      <c r="R161" s="59"/>
      <c r="T161">
        <f t="shared" si="13"/>
        <v>0</v>
      </c>
      <c r="U161">
        <f t="shared" si="14"/>
        <v>0</v>
      </c>
      <c r="V161">
        <f>MROUND((O161/1000),-1)</f>
        <v>0</v>
      </c>
      <c r="W161">
        <f>MROUND((P161/1000),-1)</f>
        <v>0</v>
      </c>
      <c r="X161">
        <f t="shared" si="17"/>
        <v>0</v>
      </c>
      <c r="Y161">
        <f t="shared" si="18"/>
        <v>0</v>
      </c>
    </row>
    <row r="162" spans="12:25">
      <c r="L162" s="62"/>
      <c r="M162" s="63"/>
      <c r="N162" s="63"/>
      <c r="O162" s="63"/>
      <c r="P162" s="63"/>
      <c r="Q162" s="63"/>
      <c r="R162" s="63"/>
      <c r="T162">
        <f t="shared" si="13"/>
        <v>0</v>
      </c>
      <c r="U162">
        <f t="shared" si="14"/>
        <v>0</v>
      </c>
      <c r="V162">
        <f t="shared" si="15"/>
        <v>0</v>
      </c>
      <c r="W162">
        <f t="shared" si="16"/>
        <v>0</v>
      </c>
      <c r="X162">
        <f t="shared" si="17"/>
        <v>0</v>
      </c>
      <c r="Y162">
        <f t="shared" si="18"/>
        <v>0</v>
      </c>
    </row>
  </sheetData>
  <mergeCells count="85">
    <mergeCell ref="L24:L25"/>
    <mergeCell ref="M24:N24"/>
    <mergeCell ref="O24:P24"/>
    <mergeCell ref="Q24:R24"/>
    <mergeCell ref="H1:I1"/>
    <mergeCell ref="E3:H3"/>
    <mergeCell ref="E5:H5"/>
    <mergeCell ref="E7:H7"/>
    <mergeCell ref="A25:F25"/>
    <mergeCell ref="E14:H14"/>
    <mergeCell ref="E16:H16"/>
    <mergeCell ref="E18:H18"/>
    <mergeCell ref="B20:H20"/>
    <mergeCell ref="A22:I22"/>
    <mergeCell ref="A24:F24"/>
    <mergeCell ref="E9:H9"/>
    <mergeCell ref="E12:H12"/>
    <mergeCell ref="A37:F37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49:F49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63:F63"/>
    <mergeCell ref="A50:F50"/>
    <mergeCell ref="A51:F51"/>
    <mergeCell ref="A52:F52"/>
    <mergeCell ref="A53:F53"/>
    <mergeCell ref="A54:F54"/>
    <mergeCell ref="A55:F55"/>
    <mergeCell ref="A58:F58"/>
    <mergeCell ref="A59:F59"/>
    <mergeCell ref="A60:F60"/>
    <mergeCell ref="A61:F61"/>
    <mergeCell ref="A62:F62"/>
    <mergeCell ref="A75:F75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87:F87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C96:E96"/>
    <mergeCell ref="H96:I96"/>
    <mergeCell ref="A88:F88"/>
    <mergeCell ref="A89:F89"/>
    <mergeCell ref="C91:F91"/>
    <mergeCell ref="C92:E92"/>
    <mergeCell ref="H92:I92"/>
    <mergeCell ref="C95:F95"/>
  </mergeCells>
  <pageMargins left="0.7" right="0.45" top="0.42" bottom="0.47" header="0.19" footer="0.3"/>
  <pageSetup paperSize="9" scale="83" orientation="portrait" r:id="rId1"/>
  <rowBreaks count="1" manualBreakCount="1">
    <brk id="5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39"/>
  <sheetViews>
    <sheetView tabSelected="1" workbookViewId="0">
      <selection activeCell="AK76" sqref="AK76"/>
    </sheetView>
  </sheetViews>
  <sheetFormatPr defaultColWidth="7.7109375" defaultRowHeight="11.45" customHeight="1"/>
  <cols>
    <col min="1" max="3" width="1.7109375" style="123" customWidth="1"/>
    <col min="4" max="4" width="2.5703125" style="123" customWidth="1"/>
    <col min="5" max="5" width="8.5703125" style="123" customWidth="1"/>
    <col min="6" max="7" width="0.85546875" style="123" customWidth="1"/>
    <col min="8" max="8" width="6" style="123" customWidth="1"/>
    <col min="9" max="9" width="4.28515625" style="123" customWidth="1"/>
    <col min="10" max="11" width="1.7109375" style="123" customWidth="1"/>
    <col min="12" max="12" width="8.5703125" style="123" customWidth="1"/>
    <col min="13" max="13" width="6" style="123" customWidth="1"/>
    <col min="14" max="14" width="3.42578125" style="123" customWidth="1"/>
    <col min="15" max="15" width="0.85546875" style="123" customWidth="1"/>
    <col min="16" max="16" width="6.42578125" style="123" customWidth="1"/>
    <col min="17" max="17" width="6" style="123" customWidth="1"/>
    <col min="18" max="18" width="3.42578125" style="123" customWidth="1"/>
    <col min="19" max="19" width="2.5703125" style="123" customWidth="1"/>
    <col min="20" max="20" width="0.85546875" style="123" customWidth="1"/>
    <col min="21" max="21" width="8.5703125" style="123" customWidth="1"/>
    <col min="22" max="22" width="3.42578125" style="123" customWidth="1"/>
    <col min="23" max="25" width="5.28515625" style="123" customWidth="1"/>
    <col min="26" max="26" width="17.7109375" style="125" hidden="1" customWidth="1"/>
    <col min="27" max="27" width="57.28515625" style="126" hidden="1" customWidth="1"/>
    <col min="28" max="28" width="2.85546875" style="126" hidden="1" customWidth="1"/>
    <col min="29" max="29" width="3" style="126" hidden="1" customWidth="1"/>
    <col min="30" max="30" width="17.7109375" hidden="1" customWidth="1"/>
    <col min="31" max="31" width="17.5703125" hidden="1" customWidth="1"/>
    <col min="32" max="32" width="14.7109375" hidden="1" customWidth="1"/>
    <col min="33" max="33" width="17.140625" hidden="1" customWidth="1"/>
    <col min="34" max="34" width="18.42578125" hidden="1" customWidth="1"/>
    <col min="36" max="36" width="13.140625" style="127" customWidth="1"/>
    <col min="37" max="37" width="57.7109375" style="127" customWidth="1"/>
    <col min="38" max="38" width="19.5703125" customWidth="1"/>
    <col min="39" max="39" width="17.85546875" customWidth="1"/>
    <col min="40" max="40" width="15" customWidth="1"/>
  </cols>
  <sheetData>
    <row r="2" spans="2:40" customFormat="1" ht="47.25" customHeight="1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 t="s">
        <v>90</v>
      </c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5"/>
      <c r="AA2" s="126"/>
      <c r="AB2" s="126"/>
      <c r="AC2" s="126"/>
      <c r="AJ2" s="127"/>
      <c r="AK2" s="127"/>
    </row>
    <row r="4" spans="2:40" customFormat="1" ht="15" hidden="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5"/>
      <c r="AA4" s="126"/>
      <c r="AB4" s="126"/>
      <c r="AC4" s="126"/>
      <c r="AJ4" s="127"/>
      <c r="AK4" s="127"/>
    </row>
    <row r="5" spans="2:40" s="123" customFormat="1" ht="44.1" hidden="1" customHeight="1">
      <c r="O5" s="128" t="s">
        <v>91</v>
      </c>
      <c r="P5" s="128"/>
      <c r="Q5" s="128"/>
      <c r="R5" s="128"/>
      <c r="S5" s="128"/>
      <c r="T5" s="128"/>
      <c r="U5" s="128"/>
      <c r="V5" s="128"/>
      <c r="W5" s="128"/>
      <c r="X5" s="128"/>
      <c r="Z5" s="125"/>
      <c r="AA5" s="129"/>
      <c r="AB5" s="129"/>
      <c r="AC5" s="129"/>
      <c r="AJ5" s="127"/>
      <c r="AK5" s="127"/>
    </row>
    <row r="6" spans="2:40" s="123" customFormat="1" ht="11.1" hidden="1" customHeight="1">
      <c r="Z6" s="125"/>
      <c r="AA6" s="129"/>
      <c r="AB6" s="129"/>
      <c r="AC6" s="129"/>
      <c r="AJ6" s="127"/>
      <c r="AK6" s="127"/>
    </row>
    <row r="7" spans="2:40" s="123" customFormat="1" ht="12.75" hidden="1" customHeight="1">
      <c r="Z7" s="125"/>
      <c r="AA7" s="129"/>
      <c r="AB7" s="129"/>
      <c r="AC7" s="129"/>
      <c r="AJ7" s="127"/>
      <c r="AK7" s="127"/>
    </row>
    <row r="8" spans="2:40" s="123" customFormat="1" ht="12.95" customHeight="1">
      <c r="W8" s="130" t="s">
        <v>1</v>
      </c>
      <c r="X8" s="130"/>
      <c r="Y8" s="130"/>
      <c r="Z8" s="125"/>
      <c r="AA8" s="129"/>
      <c r="AB8" s="129"/>
      <c r="AC8" s="129"/>
      <c r="AJ8" s="127"/>
      <c r="AK8" s="127"/>
    </row>
    <row r="9" spans="2:40" s="123" customFormat="1" ht="36" customHeight="1">
      <c r="B9" s="131" t="s">
        <v>2</v>
      </c>
      <c r="C9" s="131"/>
      <c r="D9" s="131"/>
      <c r="E9" s="131"/>
      <c r="F9" s="131"/>
      <c r="G9" s="131"/>
      <c r="H9" s="131"/>
      <c r="I9" s="131"/>
      <c r="J9" s="131"/>
      <c r="K9" s="131"/>
      <c r="L9" s="132" t="s">
        <v>92</v>
      </c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25"/>
      <c r="AA9" s="129"/>
      <c r="AB9" s="129"/>
      <c r="AC9" s="129"/>
      <c r="AJ9" s="133"/>
      <c r="AK9" s="133"/>
      <c r="AL9" s="134"/>
      <c r="AM9" s="134"/>
      <c r="AN9" s="134"/>
    </row>
    <row r="10" spans="2:40" s="123" customFormat="1" ht="11.1" customHeight="1">
      <c r="Z10" s="125"/>
      <c r="AA10" s="129"/>
      <c r="AB10" s="129"/>
      <c r="AC10" s="129"/>
      <c r="AJ10" s="133"/>
      <c r="AK10" s="133"/>
      <c r="AL10" s="134"/>
      <c r="AM10" s="134"/>
      <c r="AN10" s="134"/>
    </row>
    <row r="11" spans="2:40" s="123" customFormat="1" ht="15" customHeight="1">
      <c r="B11" s="135" t="s">
        <v>93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25"/>
      <c r="AA11" s="129"/>
      <c r="AB11" s="129"/>
      <c r="AC11" s="129"/>
      <c r="AJ11" s="133"/>
      <c r="AK11" s="133"/>
      <c r="AL11" s="134"/>
      <c r="AM11" s="134"/>
      <c r="AN11" s="134"/>
    </row>
    <row r="12" spans="2:40" s="123" customFormat="1" ht="11.1" customHeight="1">
      <c r="B12" s="136" t="s">
        <v>89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25"/>
      <c r="AA12" s="137"/>
      <c r="AB12" s="137"/>
      <c r="AC12" s="137"/>
      <c r="AD12" s="134"/>
      <c r="AE12" s="134"/>
      <c r="AF12" s="134"/>
      <c r="AG12" s="134"/>
      <c r="AH12" s="134"/>
      <c r="AJ12" s="133"/>
      <c r="AK12" s="133"/>
      <c r="AL12" s="134"/>
      <c r="AM12" s="134"/>
      <c r="AN12" s="134"/>
    </row>
    <row r="13" spans="2:40" s="123" customFormat="1" ht="11.1" customHeight="1" thickBot="1">
      <c r="W13" s="138" t="s">
        <v>18</v>
      </c>
      <c r="X13" s="138"/>
      <c r="Y13" s="138"/>
      <c r="Z13" s="125"/>
      <c r="AA13" s="137"/>
      <c r="AB13" s="137"/>
      <c r="AC13" s="137"/>
      <c r="AD13" s="134"/>
      <c r="AE13" s="134"/>
      <c r="AF13" s="134"/>
      <c r="AG13" s="134"/>
      <c r="AH13" s="134"/>
      <c r="AJ13" s="133"/>
      <c r="AK13" s="133"/>
      <c r="AL13" s="134"/>
      <c r="AM13" s="134"/>
      <c r="AN13" s="134"/>
    </row>
    <row r="14" spans="2:40" s="123" customFormat="1" ht="24" customHeight="1">
      <c r="B14" s="139" t="s">
        <v>94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40" t="s">
        <v>20</v>
      </c>
      <c r="R14" s="140"/>
      <c r="S14" s="140" t="s">
        <v>95</v>
      </c>
      <c r="T14" s="140"/>
      <c r="U14" s="140"/>
      <c r="V14" s="140"/>
      <c r="W14" s="141" t="s">
        <v>96</v>
      </c>
      <c r="X14" s="141"/>
      <c r="Y14" s="141"/>
      <c r="Z14" s="142"/>
      <c r="AA14" s="143" t="s">
        <v>97</v>
      </c>
      <c r="AB14" s="144"/>
      <c r="AC14" s="144"/>
      <c r="AD14" s="145">
        <v>228804997.44</v>
      </c>
      <c r="AE14" s="145">
        <v>228804997.44</v>
      </c>
      <c r="AF14" s="144"/>
      <c r="AG14" s="144"/>
      <c r="AH14" s="134"/>
      <c r="AJ14" s="133"/>
      <c r="AK14" s="255"/>
      <c r="AL14" s="134"/>
      <c r="AM14" s="134"/>
      <c r="AN14" s="134"/>
    </row>
    <row r="15" spans="2:40" s="123" customFormat="1" ht="11.1" customHeight="1">
      <c r="B15" s="146">
        <v>1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7">
        <v>2</v>
      </c>
      <c r="R15" s="147"/>
      <c r="S15" s="147">
        <v>3</v>
      </c>
      <c r="T15" s="147"/>
      <c r="U15" s="147"/>
      <c r="V15" s="147"/>
      <c r="W15" s="148">
        <v>4</v>
      </c>
      <c r="X15" s="148"/>
      <c r="Y15" s="148"/>
      <c r="Z15" s="142"/>
      <c r="AA15" s="149" t="s">
        <v>98</v>
      </c>
      <c r="AB15" s="150"/>
      <c r="AC15" s="150"/>
      <c r="AD15" s="151">
        <v>228804997.44</v>
      </c>
      <c r="AE15" s="151">
        <v>228804997.44</v>
      </c>
      <c r="AF15" s="150"/>
      <c r="AG15" s="150"/>
      <c r="AH15" s="134"/>
      <c r="AJ15" s="133"/>
      <c r="AK15" s="257"/>
      <c r="AL15" s="134"/>
      <c r="AM15" s="134"/>
      <c r="AN15" s="134"/>
    </row>
    <row r="16" spans="2:40" s="123" customFormat="1" ht="12" customHeight="1">
      <c r="B16" s="152" t="s">
        <v>99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3">
        <v>10</v>
      </c>
      <c r="R16" s="153"/>
      <c r="S16" s="154">
        <v>1</v>
      </c>
      <c r="T16" s="154"/>
      <c r="U16" s="154"/>
      <c r="V16" s="154"/>
      <c r="W16" s="155">
        <v>5278992</v>
      </c>
      <c r="X16" s="156"/>
      <c r="Y16" s="157"/>
      <c r="Z16" s="158">
        <f>MROUND((S16/1000),1)</f>
        <v>0</v>
      </c>
      <c r="AA16" s="143" t="s">
        <v>100</v>
      </c>
      <c r="AB16" s="144"/>
      <c r="AC16" s="144"/>
      <c r="AD16" s="145">
        <v>2605499453.4099998</v>
      </c>
      <c r="AE16" s="145">
        <v>2605499453.4099998</v>
      </c>
      <c r="AF16" s="144"/>
      <c r="AG16" s="144"/>
      <c r="AH16" s="134"/>
      <c r="AJ16" s="159"/>
      <c r="AK16" s="255"/>
      <c r="AL16" s="134"/>
      <c r="AM16" s="134"/>
      <c r="AN16" s="134"/>
    </row>
    <row r="17" spans="2:40" s="123" customFormat="1" ht="12" customHeight="1">
      <c r="B17" s="160" t="s">
        <v>101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53">
        <v>11</v>
      </c>
      <c r="R17" s="153"/>
      <c r="S17" s="161"/>
      <c r="T17" s="161"/>
      <c r="U17" s="161"/>
      <c r="V17" s="161"/>
      <c r="W17" s="162">
        <v>5018486</v>
      </c>
      <c r="X17" s="163"/>
      <c r="Y17" s="164"/>
      <c r="Z17" s="158"/>
      <c r="AA17" s="149" t="s">
        <v>102</v>
      </c>
      <c r="AB17" s="150"/>
      <c r="AC17" s="150"/>
      <c r="AD17" s="151">
        <v>361803078.70999998</v>
      </c>
      <c r="AE17" s="151">
        <v>361803078.70999998</v>
      </c>
      <c r="AF17" s="150"/>
      <c r="AG17" s="150"/>
      <c r="AH17" s="134"/>
      <c r="AJ17" s="159"/>
      <c r="AK17" s="257"/>
      <c r="AL17" s="134"/>
      <c r="AM17" s="134"/>
      <c r="AN17" s="134"/>
    </row>
    <row r="18" spans="2:40" s="123" customFormat="1" ht="12" customHeight="1">
      <c r="B18" s="152" t="s">
        <v>103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65">
        <v>12</v>
      </c>
      <c r="R18" s="165"/>
      <c r="S18" s="166">
        <f>S16-S17</f>
        <v>1</v>
      </c>
      <c r="T18" s="166"/>
      <c r="U18" s="166"/>
      <c r="V18" s="166"/>
      <c r="W18" s="167">
        <f>W16-W17</f>
        <v>260506</v>
      </c>
      <c r="X18" s="168"/>
      <c r="Y18" s="169"/>
      <c r="Z18" s="170">
        <f>Z16-Z17</f>
        <v>0</v>
      </c>
      <c r="AA18" s="149" t="s">
        <v>104</v>
      </c>
      <c r="AB18" s="150"/>
      <c r="AC18" s="150"/>
      <c r="AD18" s="151">
        <v>1898039323.7</v>
      </c>
      <c r="AE18" s="151">
        <v>1898039323.7</v>
      </c>
      <c r="AF18" s="150"/>
      <c r="AG18" s="150"/>
      <c r="AH18" s="134"/>
      <c r="AJ18" s="159"/>
      <c r="AK18" s="257"/>
      <c r="AL18" s="134"/>
      <c r="AM18" s="134"/>
      <c r="AN18" s="134"/>
    </row>
    <row r="19" spans="2:40" s="123" customFormat="1" ht="12" customHeight="1">
      <c r="B19" s="160" t="s">
        <v>105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53">
        <v>13</v>
      </c>
      <c r="R19" s="153"/>
      <c r="S19" s="154"/>
      <c r="T19" s="154"/>
      <c r="U19" s="154"/>
      <c r="V19" s="154"/>
      <c r="W19" s="171">
        <v>100644</v>
      </c>
      <c r="X19" s="156"/>
      <c r="Y19" s="157"/>
      <c r="Z19" s="158">
        <f t="shared" ref="Z19:Z25" si="0">MROUND((S19/1000),1)</f>
        <v>0</v>
      </c>
      <c r="AA19" s="149" t="s">
        <v>106</v>
      </c>
      <c r="AB19" s="150"/>
      <c r="AC19" s="150"/>
      <c r="AD19" s="151">
        <v>345657051</v>
      </c>
      <c r="AE19" s="151">
        <v>345657051</v>
      </c>
      <c r="AF19" s="150"/>
      <c r="AG19" s="150"/>
      <c r="AH19" s="134"/>
      <c r="AJ19" s="159"/>
      <c r="AK19" s="257"/>
      <c r="AL19" s="134"/>
      <c r="AM19" s="134"/>
      <c r="AN19" s="134"/>
    </row>
    <row r="20" spans="2:40" s="123" customFormat="1" ht="12" customHeight="1">
      <c r="B20" s="152" t="s">
        <v>107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3">
        <v>14</v>
      </c>
      <c r="R20" s="153"/>
      <c r="S20" s="172">
        <v>480204</v>
      </c>
      <c r="T20" s="172"/>
      <c r="U20" s="172"/>
      <c r="V20" s="172"/>
      <c r="W20" s="171">
        <v>1463592</v>
      </c>
      <c r="X20" s="156"/>
      <c r="Y20" s="157"/>
      <c r="Z20" s="158">
        <f>MROUND((S20/1000),1)+9</f>
        <v>489</v>
      </c>
      <c r="AA20" s="143" t="s">
        <v>108</v>
      </c>
      <c r="AB20" s="144"/>
      <c r="AC20" s="144"/>
      <c r="AD20" s="145">
        <v>543195939.64999998</v>
      </c>
      <c r="AE20" s="145">
        <v>543195939.64999998</v>
      </c>
      <c r="AF20" s="144"/>
      <c r="AG20" s="144"/>
      <c r="AH20" s="134"/>
      <c r="AJ20" s="159"/>
      <c r="AK20" s="255"/>
      <c r="AL20" s="134"/>
      <c r="AM20" s="134"/>
      <c r="AN20" s="134"/>
    </row>
    <row r="21" spans="2:40" s="123" customFormat="1" ht="12" customHeight="1">
      <c r="B21" s="174" t="s">
        <v>109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53">
        <v>15</v>
      </c>
      <c r="R21" s="153"/>
      <c r="S21" s="172">
        <v>6059942</v>
      </c>
      <c r="T21" s="172"/>
      <c r="U21" s="172"/>
      <c r="V21" s="172"/>
      <c r="W21" s="162">
        <v>681081</v>
      </c>
      <c r="X21" s="163"/>
      <c r="Y21" s="164"/>
      <c r="Z21" s="175">
        <f>-([1]Ф2!$G$24+[1]Ф2!$G$27)</f>
        <v>69046</v>
      </c>
      <c r="AA21" s="149" t="s">
        <v>110</v>
      </c>
      <c r="AB21" s="150"/>
      <c r="AC21" s="150"/>
      <c r="AD21" s="151">
        <v>412295677.37</v>
      </c>
      <c r="AE21" s="151">
        <v>412295677.37</v>
      </c>
      <c r="AF21" s="150"/>
      <c r="AG21" s="150"/>
      <c r="AH21" s="134"/>
      <c r="AJ21" s="159"/>
      <c r="AK21" s="257"/>
      <c r="AL21" s="134"/>
      <c r="AM21" s="134"/>
      <c r="AN21" s="134"/>
    </row>
    <row r="22" spans="2:40" s="123" customFormat="1" ht="12" customHeight="1">
      <c r="B22" s="174" t="s">
        <v>111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7">
        <v>16</v>
      </c>
      <c r="R22" s="177"/>
      <c r="S22" s="154">
        <v>6213951</v>
      </c>
      <c r="T22" s="154"/>
      <c r="U22" s="154"/>
      <c r="V22" s="154"/>
      <c r="W22" s="171">
        <v>2100119</v>
      </c>
      <c r="X22" s="156"/>
      <c r="Y22" s="157"/>
      <c r="Z22" s="175">
        <f>[1]Ф2!$G$21+[1]Ф2!$G$23</f>
        <v>710171</v>
      </c>
      <c r="AA22" s="149" t="s">
        <v>112</v>
      </c>
      <c r="AB22" s="150"/>
      <c r="AC22" s="150"/>
      <c r="AD22" s="151">
        <v>1420596.32</v>
      </c>
      <c r="AE22" s="151">
        <v>1420596.32</v>
      </c>
      <c r="AF22" s="150"/>
      <c r="AG22" s="150"/>
      <c r="AH22" s="134"/>
      <c r="AJ22" s="159"/>
      <c r="AK22" s="176"/>
      <c r="AL22" s="134"/>
      <c r="AM22" s="134"/>
      <c r="AN22" s="134"/>
    </row>
    <row r="23" spans="2:40" s="123" customFormat="1" ht="12.75" customHeight="1">
      <c r="B23" s="174" t="s">
        <v>113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65">
        <v>20</v>
      </c>
      <c r="R23" s="165"/>
      <c r="S23" s="166">
        <f>S18-S19-S20-S21+S22</f>
        <v>-326194</v>
      </c>
      <c r="T23" s="166"/>
      <c r="U23" s="166"/>
      <c r="V23" s="166"/>
      <c r="W23" s="167">
        <f>W18-W20-W21+W22-W19</f>
        <v>115308</v>
      </c>
      <c r="X23" s="168"/>
      <c r="Y23" s="169"/>
      <c r="Z23" s="170">
        <f>Z18-Z19-Z20-Z21+Z22</f>
        <v>640636</v>
      </c>
      <c r="AA23" s="149" t="s">
        <v>114</v>
      </c>
      <c r="AB23" s="150"/>
      <c r="AC23" s="150"/>
      <c r="AD23" s="151">
        <v>37190521.619999997</v>
      </c>
      <c r="AE23" s="151">
        <v>37190521.619999997</v>
      </c>
      <c r="AF23" s="150"/>
      <c r="AG23" s="150"/>
      <c r="AH23" s="134"/>
      <c r="AJ23" s="159"/>
      <c r="AK23" s="176"/>
      <c r="AL23" s="134"/>
      <c r="AM23" s="134"/>
      <c r="AN23" s="134"/>
    </row>
    <row r="24" spans="2:40" s="123" customFormat="1" ht="12" customHeight="1">
      <c r="B24" s="152" t="s">
        <v>115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3">
        <v>21</v>
      </c>
      <c r="R24" s="153"/>
      <c r="S24" s="154">
        <v>593186</v>
      </c>
      <c r="T24" s="154"/>
      <c r="U24" s="154"/>
      <c r="V24" s="154"/>
      <c r="W24" s="171">
        <v>1183794</v>
      </c>
      <c r="X24" s="156"/>
      <c r="Y24" s="157"/>
      <c r="Z24" s="158">
        <f t="shared" si="0"/>
        <v>593</v>
      </c>
      <c r="AA24" s="149" t="s">
        <v>116</v>
      </c>
      <c r="AB24" s="150"/>
      <c r="AC24" s="150"/>
      <c r="AD24" s="151">
        <v>92289144.340000004</v>
      </c>
      <c r="AE24" s="151">
        <v>92289144.340000004</v>
      </c>
      <c r="AF24" s="150"/>
      <c r="AG24" s="150"/>
      <c r="AH24" s="134"/>
      <c r="AJ24" s="159"/>
      <c r="AK24" s="176"/>
      <c r="AL24" s="134"/>
      <c r="AM24" s="134"/>
      <c r="AN24" s="134"/>
    </row>
    <row r="25" spans="2:40" s="123" customFormat="1" ht="12" customHeight="1">
      <c r="B25" s="152" t="s">
        <v>117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3">
        <v>22</v>
      </c>
      <c r="R25" s="153"/>
      <c r="S25" s="172">
        <v>597478</v>
      </c>
      <c r="T25" s="172"/>
      <c r="U25" s="172"/>
      <c r="V25" s="172"/>
      <c r="W25" s="171">
        <v>1408446</v>
      </c>
      <c r="X25" s="156"/>
      <c r="Y25" s="157"/>
      <c r="Z25" s="158">
        <f t="shared" si="0"/>
        <v>597</v>
      </c>
      <c r="AA25" s="143" t="s">
        <v>118</v>
      </c>
      <c r="AB25" s="144"/>
      <c r="AC25" s="144"/>
      <c r="AD25" s="145">
        <v>42954738.030000001</v>
      </c>
      <c r="AE25" s="145">
        <v>42954738.030000001</v>
      </c>
      <c r="AF25" s="144"/>
      <c r="AG25" s="144"/>
      <c r="AH25" s="134"/>
      <c r="AJ25" s="159"/>
      <c r="AK25" s="176"/>
      <c r="AL25" s="134"/>
      <c r="AM25" s="134"/>
      <c r="AN25" s="134"/>
    </row>
    <row r="26" spans="2:40" s="123" customFormat="1" ht="36" customHeight="1">
      <c r="B26" s="152" t="s">
        <v>119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3">
        <v>23</v>
      </c>
      <c r="R26" s="153"/>
      <c r="S26" s="154" t="s">
        <v>43</v>
      </c>
      <c r="T26" s="154"/>
      <c r="U26" s="154"/>
      <c r="V26" s="154"/>
      <c r="W26" s="171" t="s">
        <v>43</v>
      </c>
      <c r="X26" s="156"/>
      <c r="Y26" s="157"/>
      <c r="Z26" s="142"/>
      <c r="AA26" s="149" t="s">
        <v>120</v>
      </c>
      <c r="AB26" s="150"/>
      <c r="AC26" s="150"/>
      <c r="AD26" s="151">
        <v>42954738.030000001</v>
      </c>
      <c r="AE26" s="151">
        <v>42954738.030000001</v>
      </c>
      <c r="AF26" s="150"/>
      <c r="AG26" s="150"/>
      <c r="AH26" s="134"/>
      <c r="AJ26" s="159"/>
      <c r="AK26" s="173"/>
      <c r="AL26" s="178"/>
      <c r="AM26" s="178"/>
      <c r="AN26" s="134"/>
    </row>
    <row r="27" spans="2:40" s="123" customFormat="1" ht="12" customHeight="1">
      <c r="B27" s="152" t="s">
        <v>121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>
        <v>24</v>
      </c>
      <c r="R27" s="153"/>
      <c r="S27" s="154" t="s">
        <v>43</v>
      </c>
      <c r="T27" s="154"/>
      <c r="U27" s="154"/>
      <c r="V27" s="154"/>
      <c r="W27" s="171" t="s">
        <v>43</v>
      </c>
      <c r="X27" s="156"/>
      <c r="Y27" s="157"/>
      <c r="Z27" s="142"/>
      <c r="AA27" s="143" t="s">
        <v>122</v>
      </c>
      <c r="AB27" s="144"/>
      <c r="AC27" s="144"/>
      <c r="AD27" s="145">
        <v>1227789134.9400001</v>
      </c>
      <c r="AE27" s="145">
        <v>1227782178.4499998</v>
      </c>
      <c r="AF27" s="145">
        <v>6956.49</v>
      </c>
      <c r="AG27" s="144"/>
      <c r="AH27" s="134"/>
      <c r="AJ27" s="159"/>
      <c r="AK27" s="176"/>
      <c r="AL27" s="179"/>
      <c r="AM27" s="179"/>
      <c r="AN27" s="134"/>
    </row>
    <row r="28" spans="2:40" s="123" customFormat="1" ht="12" customHeight="1">
      <c r="B28" s="152" t="s">
        <v>123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3">
        <v>25</v>
      </c>
      <c r="R28" s="153"/>
      <c r="S28" s="154" t="s">
        <v>43</v>
      </c>
      <c r="T28" s="154"/>
      <c r="U28" s="154"/>
      <c r="V28" s="154"/>
      <c r="W28" s="171" t="s">
        <v>43</v>
      </c>
      <c r="X28" s="156"/>
      <c r="Y28" s="157"/>
      <c r="Z28" s="142"/>
      <c r="AA28" s="149" t="s">
        <v>124</v>
      </c>
      <c r="AB28" s="150"/>
      <c r="AC28" s="150"/>
      <c r="AD28" s="180">
        <v>1227789134.9400001</v>
      </c>
      <c r="AE28" s="180">
        <v>1227782178.4499998</v>
      </c>
      <c r="AF28" s="151">
        <v>6956.49</v>
      </c>
      <c r="AG28" s="150"/>
      <c r="AH28" s="134"/>
      <c r="AJ28" s="159"/>
      <c r="AK28" s="173"/>
      <c r="AL28" s="178"/>
      <c r="AM28" s="178"/>
      <c r="AN28" s="134"/>
    </row>
    <row r="29" spans="2:40" s="123" customFormat="1" ht="12.75" customHeight="1">
      <c r="B29" s="152" t="s">
        <v>125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81">
        <v>100</v>
      </c>
      <c r="R29" s="181"/>
      <c r="S29" s="166">
        <f>S23+S24-S25</f>
        <v>-330486</v>
      </c>
      <c r="T29" s="166"/>
      <c r="U29" s="166"/>
      <c r="V29" s="166"/>
      <c r="W29" s="167">
        <f>W23+W24-W25</f>
        <v>-109344</v>
      </c>
      <c r="X29" s="168"/>
      <c r="Y29" s="169"/>
      <c r="Z29" s="170">
        <f>Z23+Z24-Z25</f>
        <v>640632</v>
      </c>
      <c r="AA29" s="143" t="s">
        <v>126</v>
      </c>
      <c r="AB29" s="144"/>
      <c r="AC29" s="144"/>
      <c r="AD29" s="145">
        <v>970524376.67999995</v>
      </c>
      <c r="AE29" s="145">
        <v>970524376.67999995</v>
      </c>
      <c r="AF29" s="144"/>
      <c r="AG29" s="144"/>
      <c r="AH29" s="134"/>
      <c r="AJ29" s="159"/>
      <c r="AK29" s="176"/>
      <c r="AL29" s="179"/>
      <c r="AM29" s="179"/>
      <c r="AN29" s="134"/>
    </row>
    <row r="30" spans="2:40" s="123" customFormat="1" ht="12" customHeight="1">
      <c r="B30" s="152" t="s">
        <v>127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82">
        <v>101</v>
      </c>
      <c r="R30" s="182"/>
      <c r="S30" s="154"/>
      <c r="T30" s="154"/>
      <c r="U30" s="154"/>
      <c r="V30" s="154"/>
      <c r="W30" s="171">
        <v>-598770</v>
      </c>
      <c r="X30" s="156"/>
      <c r="Y30" s="157"/>
      <c r="Z30" s="158">
        <f>MROUND((S30/1000),-1)</f>
        <v>0</v>
      </c>
      <c r="AA30" s="149" t="s">
        <v>128</v>
      </c>
      <c r="AB30" s="150"/>
      <c r="AC30" s="150"/>
      <c r="AD30" s="151">
        <v>801337969.11000001</v>
      </c>
      <c r="AE30" s="151">
        <v>801337969.11000001</v>
      </c>
      <c r="AF30" s="150"/>
      <c r="AG30" s="150"/>
      <c r="AH30" s="134"/>
      <c r="AJ30" s="159"/>
      <c r="AK30" s="176"/>
      <c r="AL30" s="179"/>
      <c r="AM30" s="179"/>
      <c r="AN30" s="134"/>
    </row>
    <row r="31" spans="2:40" s="123" customFormat="1" ht="24" customHeight="1">
      <c r="B31" s="152" t="s">
        <v>129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81">
        <v>200</v>
      </c>
      <c r="R31" s="181"/>
      <c r="S31" s="166">
        <f>S29-S30</f>
        <v>-330486</v>
      </c>
      <c r="T31" s="166"/>
      <c r="U31" s="166"/>
      <c r="V31" s="166"/>
      <c r="W31" s="167">
        <f>W29-W30</f>
        <v>489426</v>
      </c>
      <c r="X31" s="168"/>
      <c r="Y31" s="169"/>
      <c r="Z31" s="170">
        <f>Z29-Z30</f>
        <v>640632</v>
      </c>
      <c r="AA31" s="149" t="s">
        <v>130</v>
      </c>
      <c r="AB31" s="150"/>
      <c r="AC31" s="150"/>
      <c r="AD31" s="151">
        <v>169186407.56999999</v>
      </c>
      <c r="AE31" s="151">
        <v>169186407.56999999</v>
      </c>
      <c r="AF31" s="150"/>
      <c r="AG31" s="150"/>
      <c r="AH31" s="134"/>
      <c r="AJ31" s="159"/>
      <c r="AK31" s="176"/>
      <c r="AL31" s="179"/>
      <c r="AM31" s="179"/>
      <c r="AN31" s="134"/>
    </row>
    <row r="32" spans="2:40" s="123" customFormat="1" ht="24" customHeight="1">
      <c r="B32" s="152" t="s">
        <v>131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82">
        <v>201</v>
      </c>
      <c r="R32" s="182"/>
      <c r="S32" s="154" t="s">
        <v>43</v>
      </c>
      <c r="T32" s="154"/>
      <c r="U32" s="154"/>
      <c r="V32" s="154"/>
      <c r="W32" s="171" t="s">
        <v>43</v>
      </c>
      <c r="X32" s="156"/>
      <c r="Y32" s="157"/>
      <c r="Z32" s="125"/>
      <c r="AA32" s="143" t="s">
        <v>132</v>
      </c>
      <c r="AB32" s="144"/>
      <c r="AC32" s="144"/>
      <c r="AD32" s="183">
        <v>-76115914.650000006</v>
      </c>
      <c r="AE32" s="183">
        <v>-76115914.650000006</v>
      </c>
      <c r="AF32" s="144"/>
      <c r="AG32" s="144"/>
      <c r="AH32" s="134"/>
      <c r="AJ32" s="159"/>
      <c r="AK32" s="173"/>
      <c r="AL32" s="178"/>
      <c r="AM32" s="178"/>
      <c r="AN32" s="134"/>
    </row>
    <row r="33" spans="2:41" s="123" customFormat="1" ht="12" customHeight="1">
      <c r="B33" s="152" t="s">
        <v>133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81">
        <v>300</v>
      </c>
      <c r="R33" s="181"/>
      <c r="S33" s="166">
        <f>S31</f>
        <v>-330486</v>
      </c>
      <c r="T33" s="166"/>
      <c r="U33" s="166"/>
      <c r="V33" s="166"/>
      <c r="W33" s="167">
        <f>W31</f>
        <v>489426</v>
      </c>
      <c r="X33" s="168"/>
      <c r="Y33" s="169"/>
      <c r="Z33" s="125"/>
      <c r="AA33" s="149" t="s">
        <v>134</v>
      </c>
      <c r="AB33" s="150"/>
      <c r="AC33" s="150"/>
      <c r="AD33" s="151">
        <v>359236.92</v>
      </c>
      <c r="AE33" s="151">
        <v>359236.92</v>
      </c>
      <c r="AF33" s="150"/>
      <c r="AG33" s="150"/>
      <c r="AH33" s="134"/>
      <c r="AJ33" s="159"/>
      <c r="AK33" s="176"/>
      <c r="AL33" s="179"/>
      <c r="AM33" s="179"/>
      <c r="AN33" s="134"/>
    </row>
    <row r="34" spans="2:41" s="123" customFormat="1" ht="12" customHeight="1">
      <c r="B34" s="152" t="s">
        <v>135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84"/>
      <c r="R34" s="185"/>
      <c r="S34" s="154" t="s">
        <v>43</v>
      </c>
      <c r="T34" s="154"/>
      <c r="U34" s="154"/>
      <c r="V34" s="154"/>
      <c r="W34" s="171" t="s">
        <v>43</v>
      </c>
      <c r="X34" s="156"/>
      <c r="Y34" s="157"/>
      <c r="Z34" s="125"/>
      <c r="AA34" s="149" t="s">
        <v>136</v>
      </c>
      <c r="AB34" s="150"/>
      <c r="AC34" s="150"/>
      <c r="AD34" s="151">
        <v>4232560</v>
      </c>
      <c r="AE34" s="151">
        <v>4232560</v>
      </c>
      <c r="AF34" s="150"/>
      <c r="AG34" s="150"/>
      <c r="AH34" s="134"/>
      <c r="AJ34" s="159"/>
      <c r="AK34" s="176"/>
      <c r="AL34" s="179"/>
      <c r="AM34" s="179"/>
      <c r="AN34" s="134"/>
    </row>
    <row r="35" spans="2:41" s="123" customFormat="1" ht="12" customHeight="1">
      <c r="B35" s="152" t="s">
        <v>137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84"/>
      <c r="R35" s="185"/>
      <c r="S35" s="154" t="s">
        <v>43</v>
      </c>
      <c r="T35" s="154"/>
      <c r="U35" s="154"/>
      <c r="V35" s="154"/>
      <c r="W35" s="171" t="s">
        <v>43</v>
      </c>
      <c r="X35" s="156"/>
      <c r="Y35" s="157"/>
      <c r="Z35" s="125"/>
      <c r="AA35" s="149" t="s">
        <v>138</v>
      </c>
      <c r="AB35" s="150"/>
      <c r="AC35" s="150"/>
      <c r="AD35" s="151">
        <v>3262040.51</v>
      </c>
      <c r="AE35" s="151">
        <v>3262040.51</v>
      </c>
      <c r="AF35" s="150"/>
      <c r="AG35" s="150"/>
      <c r="AH35" s="134"/>
      <c r="AJ35" s="159"/>
      <c r="AK35" s="176"/>
      <c r="AL35" s="179"/>
      <c r="AM35" s="179"/>
      <c r="AN35" s="134"/>
    </row>
    <row r="36" spans="2:41" s="123" customFormat="1" ht="12" customHeight="1">
      <c r="B36" s="152" t="s">
        <v>139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81">
        <v>400</v>
      </c>
      <c r="R36" s="181"/>
      <c r="S36" s="166">
        <v>0</v>
      </c>
      <c r="T36" s="166"/>
      <c r="U36" s="166"/>
      <c r="V36" s="166"/>
      <c r="W36" s="167">
        <v>0</v>
      </c>
      <c r="X36" s="168"/>
      <c r="Y36" s="169"/>
      <c r="Z36" s="125"/>
      <c r="AA36" s="149" t="s">
        <v>140</v>
      </c>
      <c r="AB36" s="150"/>
      <c r="AC36" s="150"/>
      <c r="AD36" s="186">
        <v>-83969752.079999998</v>
      </c>
      <c r="AE36" s="186">
        <v>-83969752.079999998</v>
      </c>
      <c r="AF36" s="150"/>
      <c r="AG36" s="150"/>
      <c r="AH36" s="134"/>
      <c r="AJ36" s="159"/>
      <c r="AK36" s="173"/>
      <c r="AL36" s="178"/>
      <c r="AM36" s="178"/>
      <c r="AN36" s="134"/>
    </row>
    <row r="37" spans="2:41" s="123" customFormat="1" ht="12" customHeight="1">
      <c r="B37" s="152" t="s">
        <v>141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84"/>
      <c r="R37" s="185"/>
      <c r="S37" s="187"/>
      <c r="T37" s="188"/>
      <c r="U37" s="188"/>
      <c r="V37" s="189"/>
      <c r="W37" s="187"/>
      <c r="X37" s="188"/>
      <c r="Y37" s="190"/>
      <c r="Z37" s="125"/>
      <c r="AA37" s="143" t="s">
        <v>142</v>
      </c>
      <c r="AB37" s="144"/>
      <c r="AC37" s="144"/>
      <c r="AD37" s="183">
        <v>-258519931</v>
      </c>
      <c r="AE37" s="183">
        <v>-258519931</v>
      </c>
      <c r="AF37" s="144"/>
      <c r="AG37" s="144"/>
      <c r="AH37" s="134"/>
      <c r="AJ37" s="159"/>
      <c r="AK37" s="176"/>
      <c r="AL37" s="179"/>
      <c r="AM37" s="179"/>
      <c r="AN37" s="134"/>
    </row>
    <row r="38" spans="2:41" s="123" customFormat="1" ht="12" customHeight="1">
      <c r="B38" s="152" t="s">
        <v>143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82">
        <v>410</v>
      </c>
      <c r="R38" s="182"/>
      <c r="S38" s="154" t="s">
        <v>43</v>
      </c>
      <c r="T38" s="154"/>
      <c r="U38" s="154"/>
      <c r="V38" s="154"/>
      <c r="W38" s="171" t="s">
        <v>43</v>
      </c>
      <c r="X38" s="156"/>
      <c r="Y38" s="157"/>
      <c r="Z38" s="125"/>
      <c r="AA38" s="149" t="s">
        <v>144</v>
      </c>
      <c r="AB38" s="150"/>
      <c r="AC38" s="150"/>
      <c r="AD38" s="191">
        <v>-258519931</v>
      </c>
      <c r="AE38" s="191">
        <v>-258519931</v>
      </c>
      <c r="AF38" s="150"/>
      <c r="AG38" s="150"/>
      <c r="AH38" s="134"/>
      <c r="AJ38" s="159"/>
      <c r="AK38" s="173"/>
      <c r="AL38" s="178"/>
      <c r="AM38" s="178"/>
      <c r="AN38" s="134"/>
    </row>
    <row r="39" spans="2:41" s="123" customFormat="1" ht="24" customHeight="1">
      <c r="B39" s="152" t="s">
        <v>145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82">
        <v>411</v>
      </c>
      <c r="R39" s="182"/>
      <c r="S39" s="154" t="s">
        <v>43</v>
      </c>
      <c r="T39" s="154"/>
      <c r="U39" s="154"/>
      <c r="V39" s="154"/>
      <c r="W39" s="171" t="s">
        <v>43</v>
      </c>
      <c r="X39" s="156"/>
      <c r="Y39" s="157"/>
      <c r="Z39" s="125"/>
      <c r="AA39" s="134"/>
      <c r="AB39" s="134"/>
      <c r="AC39" s="134"/>
      <c r="AD39" s="134"/>
      <c r="AE39" s="134"/>
      <c r="AF39" s="134"/>
      <c r="AG39" s="134"/>
      <c r="AH39" s="134"/>
      <c r="AJ39" s="192"/>
      <c r="AK39" s="176"/>
      <c r="AL39" s="179"/>
      <c r="AM39" s="179"/>
      <c r="AN39" s="134"/>
    </row>
    <row r="40" spans="2:41" s="123" customFormat="1" ht="36" customHeight="1">
      <c r="B40" s="152" t="s">
        <v>146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82">
        <v>412</v>
      </c>
      <c r="R40" s="182"/>
      <c r="S40" s="154" t="s">
        <v>43</v>
      </c>
      <c r="T40" s="154"/>
      <c r="U40" s="154"/>
      <c r="V40" s="154"/>
      <c r="W40" s="171" t="s">
        <v>43</v>
      </c>
      <c r="X40" s="156"/>
      <c r="Y40" s="157"/>
      <c r="Z40" s="125"/>
      <c r="AA40" s="134"/>
      <c r="AB40" s="134"/>
      <c r="AC40" s="134"/>
      <c r="AD40" s="134"/>
      <c r="AE40" s="134"/>
      <c r="AF40" s="134"/>
      <c r="AG40" s="134"/>
      <c r="AH40" s="134"/>
      <c r="AJ40" s="192"/>
      <c r="AK40" s="176"/>
      <c r="AL40" s="179"/>
      <c r="AM40" s="179"/>
      <c r="AN40" s="134"/>
    </row>
    <row r="41" spans="2:41" s="123" customFormat="1" ht="12" customHeight="1">
      <c r="B41" s="152" t="s">
        <v>147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82">
        <v>413</v>
      </c>
      <c r="R41" s="182"/>
      <c r="S41" s="154" t="s">
        <v>43</v>
      </c>
      <c r="T41" s="154"/>
      <c r="U41" s="154"/>
      <c r="V41" s="154"/>
      <c r="W41" s="171" t="s">
        <v>43</v>
      </c>
      <c r="X41" s="156"/>
      <c r="Y41" s="157"/>
      <c r="Z41" s="125"/>
      <c r="AJ41" s="159"/>
      <c r="AK41" s="173"/>
      <c r="AL41" s="178"/>
      <c r="AM41" s="178"/>
      <c r="AN41" s="134"/>
    </row>
    <row r="42" spans="2:41" s="123" customFormat="1" ht="24" customHeight="1">
      <c r="B42" s="152" t="s">
        <v>148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82">
        <v>414</v>
      </c>
      <c r="R42" s="182"/>
      <c r="S42" s="154" t="s">
        <v>43</v>
      </c>
      <c r="T42" s="154"/>
      <c r="U42" s="154"/>
      <c r="V42" s="154"/>
      <c r="W42" s="171" t="s">
        <v>43</v>
      </c>
      <c r="X42" s="156"/>
      <c r="Y42" s="157"/>
      <c r="Z42" s="125"/>
      <c r="AJ42" s="159"/>
      <c r="AK42" s="176"/>
      <c r="AL42" s="179"/>
      <c r="AM42" s="179"/>
      <c r="AN42" s="134"/>
    </row>
    <row r="43" spans="2:41" s="123" customFormat="1" ht="12" customHeight="1">
      <c r="B43" s="152" t="s">
        <v>149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82">
        <v>415</v>
      </c>
      <c r="R43" s="182"/>
      <c r="S43" s="154" t="s">
        <v>43</v>
      </c>
      <c r="T43" s="154"/>
      <c r="U43" s="154"/>
      <c r="V43" s="154"/>
      <c r="W43" s="171" t="s">
        <v>43</v>
      </c>
      <c r="X43" s="156"/>
      <c r="Y43" s="157"/>
      <c r="Z43" s="125"/>
      <c r="AD43" s="193" t="s">
        <v>150</v>
      </c>
      <c r="AE43" s="194" t="s">
        <v>151</v>
      </c>
      <c r="AF43" s="194" t="s">
        <v>152</v>
      </c>
      <c r="AG43" s="194" t="s">
        <v>153</v>
      </c>
      <c r="AJ43" s="159"/>
      <c r="AK43" s="176"/>
      <c r="AL43" s="179"/>
      <c r="AM43" s="179"/>
      <c r="AN43" s="134"/>
    </row>
    <row r="44" spans="2:41" s="123" customFormat="1" ht="12" customHeight="1">
      <c r="B44" s="152" t="s">
        <v>154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82">
        <v>416</v>
      </c>
      <c r="R44" s="182"/>
      <c r="S44" s="154" t="s">
        <v>43</v>
      </c>
      <c r="T44" s="154"/>
      <c r="U44" s="154"/>
      <c r="V44" s="154"/>
      <c r="W44" s="171" t="s">
        <v>43</v>
      </c>
      <c r="X44" s="156"/>
      <c r="Y44" s="157"/>
      <c r="Z44" s="125"/>
      <c r="AD44" s="195">
        <v>7110</v>
      </c>
      <c r="AE44" s="196" t="s">
        <v>155</v>
      </c>
      <c r="AF44" s="197"/>
      <c r="AG44" s="197"/>
      <c r="AJ44" s="159"/>
      <c r="AK44" s="176"/>
      <c r="AL44" s="179"/>
      <c r="AM44" s="179"/>
      <c r="AN44" s="134"/>
    </row>
    <row r="45" spans="2:41" s="123" customFormat="1" ht="12" customHeight="1">
      <c r="B45" s="152" t="s">
        <v>156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82">
        <v>417</v>
      </c>
      <c r="R45" s="182"/>
      <c r="S45" s="154" t="s">
        <v>43</v>
      </c>
      <c r="T45" s="154"/>
      <c r="U45" s="154"/>
      <c r="V45" s="154"/>
      <c r="W45" s="171" t="s">
        <v>43</v>
      </c>
      <c r="X45" s="156"/>
      <c r="Y45" s="157"/>
      <c r="Z45" s="125"/>
      <c r="AD45" s="198"/>
      <c r="AE45" s="199">
        <v>3310</v>
      </c>
      <c r="AF45" s="151">
        <v>22181250</v>
      </c>
      <c r="AG45" s="150"/>
      <c r="AJ45" s="159"/>
      <c r="AK45" s="159"/>
      <c r="AL45" s="134"/>
      <c r="AM45" s="134"/>
      <c r="AN45" s="134"/>
    </row>
    <row r="46" spans="2:41" s="201" customFormat="1" ht="12" customHeight="1">
      <c r="B46" s="152" t="s">
        <v>157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82">
        <v>418</v>
      </c>
      <c r="R46" s="182"/>
      <c r="S46" s="154" t="s">
        <v>43</v>
      </c>
      <c r="T46" s="154"/>
      <c r="U46" s="154"/>
      <c r="V46" s="154"/>
      <c r="W46" s="171" t="s">
        <v>43</v>
      </c>
      <c r="X46" s="156"/>
      <c r="Y46" s="157"/>
      <c r="Z46" s="200"/>
      <c r="AD46" s="198"/>
      <c r="AE46" s="199">
        <v>3320</v>
      </c>
      <c r="AF46" s="151">
        <v>16137108.029999999</v>
      </c>
      <c r="AG46" s="150"/>
      <c r="AJ46" s="159"/>
      <c r="AK46" s="277"/>
      <c r="AL46" s="259"/>
      <c r="AM46" s="259"/>
      <c r="AN46" s="259"/>
      <c r="AO46" s="278"/>
    </row>
    <row r="47" spans="2:41" s="123" customFormat="1" ht="12" customHeight="1">
      <c r="B47" s="152" t="s">
        <v>158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82">
        <v>419</v>
      </c>
      <c r="R47" s="182"/>
      <c r="S47" s="154" t="s">
        <v>43</v>
      </c>
      <c r="T47" s="154"/>
      <c r="U47" s="154"/>
      <c r="V47" s="154"/>
      <c r="W47" s="171" t="s">
        <v>43</v>
      </c>
      <c r="X47" s="156"/>
      <c r="Y47" s="157"/>
      <c r="Z47" s="125"/>
      <c r="AA47" s="202"/>
      <c r="AD47" s="198"/>
      <c r="AE47" s="199">
        <v>5610</v>
      </c>
      <c r="AF47" s="150"/>
      <c r="AG47" s="151">
        <v>42954738.030000001</v>
      </c>
      <c r="AJ47" s="159"/>
      <c r="AK47" s="277"/>
      <c r="AL47" s="251"/>
      <c r="AM47" s="251"/>
      <c r="AN47" s="251"/>
      <c r="AO47" s="244"/>
    </row>
    <row r="48" spans="2:41" s="123" customFormat="1" ht="12" customHeight="1">
      <c r="B48" s="152" t="s">
        <v>159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82">
        <v>420</v>
      </c>
      <c r="R48" s="182"/>
      <c r="S48" s="154" t="s">
        <v>43</v>
      </c>
      <c r="T48" s="154"/>
      <c r="U48" s="154"/>
      <c r="V48" s="154"/>
      <c r="W48" s="171" t="s">
        <v>43</v>
      </c>
      <c r="X48" s="156"/>
      <c r="Y48" s="157"/>
      <c r="Z48" s="125"/>
      <c r="AD48" s="198"/>
      <c r="AE48" s="199">
        <v>7210</v>
      </c>
      <c r="AF48" s="151">
        <v>4636380</v>
      </c>
      <c r="AG48" s="150"/>
      <c r="AJ48" s="159"/>
      <c r="AK48" s="277"/>
      <c r="AL48" s="251"/>
      <c r="AM48" s="251"/>
      <c r="AN48" s="251"/>
      <c r="AO48" s="244"/>
    </row>
    <row r="49" spans="2:41" s="123" customFormat="1" ht="12" customHeight="1">
      <c r="B49" s="152" t="s">
        <v>160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81">
        <v>500</v>
      </c>
      <c r="R49" s="181"/>
      <c r="S49" s="166">
        <f>S33</f>
        <v>-330486</v>
      </c>
      <c r="T49" s="166"/>
      <c r="U49" s="166"/>
      <c r="V49" s="166"/>
      <c r="W49" s="167">
        <f>W33</f>
        <v>489426</v>
      </c>
      <c r="X49" s="168"/>
      <c r="Y49" s="169"/>
      <c r="Z49" s="125"/>
      <c r="AD49" s="203"/>
      <c r="AE49" s="196" t="s">
        <v>161</v>
      </c>
      <c r="AF49" s="204">
        <v>42954738.030000001</v>
      </c>
      <c r="AG49" s="204">
        <v>42954738.030000001</v>
      </c>
      <c r="AJ49" s="159"/>
      <c r="AK49" s="277"/>
      <c r="AL49" s="251"/>
      <c r="AM49" s="251"/>
      <c r="AN49" s="251"/>
      <c r="AO49" s="244"/>
    </row>
    <row r="50" spans="2:41" s="123" customFormat="1" ht="11.1" hidden="1" customHeight="1">
      <c r="S50" s="205"/>
      <c r="T50" s="205"/>
      <c r="U50" s="205"/>
      <c r="V50" s="205"/>
      <c r="W50" s="206"/>
      <c r="X50" s="206"/>
      <c r="Y50" s="206" t="s">
        <v>18</v>
      </c>
      <c r="Z50" s="125"/>
      <c r="AD50" s="203"/>
      <c r="AE50" s="196" t="s">
        <v>162</v>
      </c>
      <c r="AF50" s="197"/>
      <c r="AG50" s="197"/>
      <c r="AJ50" s="159"/>
      <c r="AK50" s="277"/>
      <c r="AL50" s="251"/>
      <c r="AM50" s="251"/>
      <c r="AN50" s="251"/>
      <c r="AO50" s="244"/>
    </row>
    <row r="51" spans="2:41" s="123" customFormat="1" ht="24" hidden="1" customHeight="1">
      <c r="B51" s="139" t="s">
        <v>94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40" t="s">
        <v>20</v>
      </c>
      <c r="R51" s="140"/>
      <c r="S51" s="207" t="s">
        <v>95</v>
      </c>
      <c r="T51" s="207"/>
      <c r="U51" s="207"/>
      <c r="V51" s="207"/>
      <c r="W51" s="208" t="s">
        <v>96</v>
      </c>
      <c r="X51" s="208"/>
      <c r="Y51" s="208"/>
      <c r="Z51" s="125"/>
      <c r="AD51" s="209"/>
      <c r="AE51" s="210"/>
      <c r="AF51" s="211"/>
      <c r="AG51" s="211"/>
      <c r="AJ51" s="159"/>
      <c r="AK51" s="277"/>
      <c r="AL51" s="251"/>
      <c r="AM51" s="251"/>
      <c r="AN51" s="251"/>
      <c r="AO51" s="244"/>
    </row>
    <row r="52" spans="2:41" s="123" customFormat="1" ht="11.1" hidden="1" customHeight="1">
      <c r="B52" s="146">
        <v>1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7">
        <v>2</v>
      </c>
      <c r="R52" s="147"/>
      <c r="S52" s="212">
        <v>3</v>
      </c>
      <c r="T52" s="212"/>
      <c r="U52" s="212"/>
      <c r="V52" s="212"/>
      <c r="W52" s="213">
        <v>4</v>
      </c>
      <c r="X52" s="213"/>
      <c r="Y52" s="213"/>
      <c r="Z52" s="125"/>
      <c r="AD52" s="209"/>
      <c r="AE52" s="210"/>
      <c r="AF52" s="214"/>
      <c r="AG52" s="214"/>
      <c r="AJ52" s="159"/>
      <c r="AK52" s="277"/>
      <c r="AL52" s="251"/>
      <c r="AM52" s="251"/>
      <c r="AN52" s="251"/>
      <c r="AO52" s="244"/>
    </row>
    <row r="53" spans="2:41" s="218" customFormat="1" ht="12" customHeight="1">
      <c r="B53" s="152" t="s">
        <v>163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215"/>
      <c r="R53" s="216"/>
      <c r="S53" s="154"/>
      <c r="T53" s="154"/>
      <c r="U53" s="154"/>
      <c r="V53" s="154"/>
      <c r="W53" s="155"/>
      <c r="X53" s="155"/>
      <c r="Y53" s="155"/>
      <c r="Z53" s="217"/>
      <c r="AD53" s="219"/>
      <c r="AE53" s="220"/>
      <c r="AF53" s="211"/>
      <c r="AG53" s="214"/>
      <c r="AJ53" s="159"/>
      <c r="AK53" s="277"/>
      <c r="AL53" s="267"/>
      <c r="AM53" s="267"/>
      <c r="AN53" s="267"/>
      <c r="AO53" s="279"/>
    </row>
    <row r="54" spans="2:41" s="123" customFormat="1" ht="12" customHeight="1">
      <c r="B54" s="152" t="s">
        <v>135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84"/>
      <c r="R54" s="185"/>
      <c r="S54" s="154">
        <f>S49</f>
        <v>-330486</v>
      </c>
      <c r="T54" s="154"/>
      <c r="U54" s="154"/>
      <c r="V54" s="154"/>
      <c r="W54" s="171">
        <f>W49</f>
        <v>489426</v>
      </c>
      <c r="X54" s="156"/>
      <c r="Y54" s="157"/>
      <c r="Z54" s="125"/>
      <c r="AD54" s="219"/>
      <c r="AE54" s="220"/>
      <c r="AF54" s="211"/>
      <c r="AG54" s="214"/>
      <c r="AJ54" s="159"/>
      <c r="AK54" s="277"/>
      <c r="AL54" s="251"/>
      <c r="AM54" s="251"/>
      <c r="AN54" s="251"/>
      <c r="AO54" s="244"/>
    </row>
    <row r="55" spans="2:41" s="218" customFormat="1" ht="12" customHeight="1">
      <c r="B55" s="152" t="s">
        <v>164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215"/>
      <c r="R55" s="216"/>
      <c r="S55" s="221">
        <v>0</v>
      </c>
      <c r="T55" s="221"/>
      <c r="U55" s="221"/>
      <c r="V55" s="221"/>
      <c r="W55" s="222">
        <v>0</v>
      </c>
      <c r="X55" s="222"/>
      <c r="Y55" s="222"/>
      <c r="Z55" s="217"/>
      <c r="AD55" s="193" t="s">
        <v>150</v>
      </c>
      <c r="AE55" s="194" t="s">
        <v>151</v>
      </c>
      <c r="AF55" s="194" t="s">
        <v>152</v>
      </c>
      <c r="AG55" s="194" t="s">
        <v>153</v>
      </c>
      <c r="AJ55" s="159"/>
      <c r="AK55" s="280"/>
      <c r="AL55" s="281"/>
      <c r="AM55" s="281"/>
      <c r="AN55" s="281"/>
      <c r="AO55" s="279"/>
    </row>
    <row r="56" spans="2:41" s="218" customFormat="1" ht="12" customHeight="1">
      <c r="B56" s="152" t="s">
        <v>165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81">
        <v>600</v>
      </c>
      <c r="R56" s="181"/>
      <c r="S56" s="221"/>
      <c r="T56" s="221"/>
      <c r="U56" s="221"/>
      <c r="V56" s="221"/>
      <c r="W56" s="222"/>
      <c r="X56" s="222"/>
      <c r="Y56" s="222"/>
      <c r="Z56" s="217"/>
      <c r="AD56" s="223">
        <v>7210</v>
      </c>
      <c r="AE56" s="224" t="s">
        <v>155</v>
      </c>
      <c r="AF56" s="225"/>
      <c r="AG56" s="225"/>
      <c r="AJ56" s="159"/>
      <c r="AK56" s="282"/>
      <c r="AL56" s="283"/>
      <c r="AM56" s="258"/>
      <c r="AN56" s="258"/>
      <c r="AO56" s="279"/>
    </row>
    <row r="57" spans="2:41" s="123" customFormat="1" ht="12" customHeight="1">
      <c r="B57" s="174" t="s">
        <v>166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84"/>
      <c r="R57" s="185"/>
      <c r="S57" s="226"/>
      <c r="T57" s="226"/>
      <c r="U57" s="226"/>
      <c r="V57" s="226"/>
      <c r="W57" s="227"/>
      <c r="X57" s="228"/>
      <c r="Y57" s="229"/>
      <c r="Z57" s="125"/>
      <c r="AD57" s="198"/>
      <c r="AE57" s="199">
        <v>1022</v>
      </c>
      <c r="AF57" s="151">
        <v>2580</v>
      </c>
      <c r="AG57" s="230">
        <v>168</v>
      </c>
      <c r="AJ57" s="159"/>
      <c r="AK57" s="284"/>
      <c r="AL57" s="282"/>
      <c r="AM57" s="275"/>
      <c r="AN57" s="258"/>
      <c r="AO57" s="244"/>
    </row>
    <row r="58" spans="2:41" s="123" customFormat="1" ht="12" customHeight="1">
      <c r="B58" s="174" t="s">
        <v>167</v>
      </c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84"/>
      <c r="R58" s="185"/>
      <c r="S58" s="233">
        <f>S49/12101802</f>
        <v>-2.7308825578207279E-2</v>
      </c>
      <c r="T58" s="233"/>
      <c r="U58" s="233"/>
      <c r="V58" s="233"/>
      <c r="W58" s="234">
        <f>W49/12101802</f>
        <v>4.0442406841559628E-2</v>
      </c>
      <c r="X58" s="235"/>
      <c r="Y58" s="236"/>
      <c r="Z58" s="125"/>
      <c r="AD58" s="198"/>
      <c r="AE58" s="199">
        <v>1030</v>
      </c>
      <c r="AF58" s="151">
        <v>2448088.59</v>
      </c>
      <c r="AG58" s="151">
        <v>29983.73</v>
      </c>
      <c r="AJ58" s="237"/>
      <c r="AK58" s="284"/>
      <c r="AL58" s="282"/>
      <c r="AM58" s="258"/>
      <c r="AN58" s="265"/>
      <c r="AO58" s="244"/>
    </row>
    <row r="59" spans="2:41" s="123" customFormat="1" ht="12" customHeight="1">
      <c r="B59" s="174" t="s">
        <v>168</v>
      </c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84"/>
      <c r="R59" s="185"/>
      <c r="S59" s="233"/>
      <c r="T59" s="233"/>
      <c r="U59" s="233"/>
      <c r="V59" s="233"/>
      <c r="W59" s="238"/>
      <c r="X59" s="238"/>
      <c r="Y59" s="238"/>
      <c r="Z59" s="125"/>
      <c r="AD59" s="198"/>
      <c r="AE59" s="199">
        <v>1251</v>
      </c>
      <c r="AF59" s="151">
        <v>45646661.530000001</v>
      </c>
      <c r="AG59" s="150"/>
      <c r="AJ59" s="237"/>
      <c r="AK59" s="284"/>
      <c r="AL59" s="282"/>
      <c r="AM59" s="258"/>
      <c r="AN59" s="265"/>
      <c r="AO59" s="244"/>
    </row>
    <row r="60" spans="2:41" s="123" customFormat="1" ht="12" customHeight="1">
      <c r="B60" s="174" t="s">
        <v>169</v>
      </c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84"/>
      <c r="R60" s="185"/>
      <c r="S60" s="233"/>
      <c r="T60" s="233"/>
      <c r="U60" s="233"/>
      <c r="V60" s="233"/>
      <c r="W60" s="238"/>
      <c r="X60" s="238"/>
      <c r="Y60" s="238"/>
      <c r="Z60" s="125"/>
      <c r="AD60" s="198"/>
      <c r="AE60" s="199">
        <v>1310</v>
      </c>
      <c r="AF60" s="151">
        <v>20788513.280000001</v>
      </c>
      <c r="AG60" s="150"/>
      <c r="AJ60" s="237"/>
      <c r="AK60" s="284"/>
      <c r="AL60" s="282"/>
      <c r="AM60" s="258"/>
      <c r="AN60" s="265"/>
      <c r="AO60" s="244"/>
    </row>
    <row r="61" spans="2:41" s="123" customFormat="1" ht="12" customHeight="1">
      <c r="B61" s="174" t="s">
        <v>167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84"/>
      <c r="R61" s="185"/>
      <c r="S61" s="233">
        <f>S58</f>
        <v>-2.7308825578207279E-2</v>
      </c>
      <c r="T61" s="233"/>
      <c r="U61" s="233"/>
      <c r="V61" s="233"/>
      <c r="W61" s="234">
        <f>W58</f>
        <v>4.0442406841559628E-2</v>
      </c>
      <c r="X61" s="235"/>
      <c r="Y61" s="236"/>
      <c r="Z61" s="125"/>
      <c r="AD61" s="198"/>
      <c r="AE61" s="199">
        <v>1610</v>
      </c>
      <c r="AF61" s="151">
        <v>611000</v>
      </c>
      <c r="AG61" s="150"/>
      <c r="AJ61" s="237"/>
      <c r="AK61" s="284"/>
      <c r="AL61" s="282"/>
      <c r="AM61" s="258"/>
      <c r="AN61" s="265"/>
      <c r="AO61" s="244"/>
    </row>
    <row r="62" spans="2:41" s="123" customFormat="1" ht="12" customHeight="1" thickBot="1">
      <c r="B62" s="239" t="s">
        <v>168</v>
      </c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40"/>
      <c r="R62" s="241"/>
      <c r="S62" s="242"/>
      <c r="T62" s="242"/>
      <c r="U62" s="242"/>
      <c r="V62" s="242"/>
      <c r="W62" s="243"/>
      <c r="X62" s="243"/>
      <c r="Y62" s="243"/>
      <c r="Z62" s="125"/>
      <c r="AD62" s="198"/>
      <c r="AE62" s="199">
        <v>1620</v>
      </c>
      <c r="AF62" s="151">
        <v>1504589.61</v>
      </c>
      <c r="AG62" s="150"/>
      <c r="AJ62" s="237"/>
      <c r="AK62" s="284"/>
      <c r="AL62" s="282"/>
      <c r="AM62" s="258"/>
      <c r="AN62" s="265"/>
      <c r="AO62" s="244"/>
    </row>
    <row r="63" spans="2:41" s="123" customFormat="1" ht="11.1" customHeight="1">
      <c r="Z63" s="125"/>
      <c r="AA63" s="244"/>
      <c r="AD63" s="198"/>
      <c r="AE63" s="199">
        <v>2320</v>
      </c>
      <c r="AF63" s="151">
        <v>7141685.6699999999</v>
      </c>
      <c r="AG63" s="150"/>
      <c r="AJ63" s="133"/>
      <c r="AK63" s="284"/>
      <c r="AL63" s="282"/>
      <c r="AM63" s="258"/>
      <c r="AN63" s="265"/>
      <c r="AO63" s="244"/>
    </row>
    <row r="64" spans="2:41" s="123" customFormat="1" ht="9.75" customHeight="1">
      <c r="Z64" s="125"/>
      <c r="AA64" s="244"/>
      <c r="AD64" s="198"/>
      <c r="AE64" s="199">
        <v>2420</v>
      </c>
      <c r="AF64" s="151">
        <v>34838290.770000003</v>
      </c>
      <c r="AG64" s="150"/>
      <c r="AJ64" s="133"/>
      <c r="AK64" s="284"/>
      <c r="AL64" s="282"/>
      <c r="AM64" s="258"/>
      <c r="AN64" s="265"/>
      <c r="AO64" s="244"/>
    </row>
    <row r="65" spans="2:41" s="123" customFormat="1" ht="12" customHeight="1">
      <c r="B65" s="245" t="s">
        <v>78</v>
      </c>
      <c r="C65" s="245"/>
      <c r="D65" s="245"/>
      <c r="E65" s="245"/>
      <c r="F65" s="245"/>
      <c r="H65" s="246" t="s">
        <v>79</v>
      </c>
      <c r="I65" s="246"/>
      <c r="J65" s="246"/>
      <c r="K65" s="246"/>
      <c r="L65" s="246"/>
      <c r="M65" s="246"/>
      <c r="P65" s="247"/>
      <c r="Q65" s="247"/>
      <c r="R65" s="247"/>
      <c r="S65" s="247"/>
      <c r="Z65" s="125"/>
      <c r="AA65" s="244"/>
      <c r="AD65" s="198"/>
      <c r="AE65" s="199">
        <v>2740</v>
      </c>
      <c r="AF65" s="151">
        <v>11256143.85</v>
      </c>
      <c r="AG65" s="150"/>
      <c r="AJ65" s="133"/>
      <c r="AK65" s="284"/>
      <c r="AL65" s="282"/>
      <c r="AM65" s="265"/>
      <c r="AN65" s="258"/>
      <c r="AO65" s="244"/>
    </row>
    <row r="66" spans="2:41" s="123" customFormat="1" ht="11.1" customHeight="1">
      <c r="H66" s="248" t="s">
        <v>80</v>
      </c>
      <c r="I66" s="248"/>
      <c r="J66" s="248"/>
      <c r="K66" s="248"/>
      <c r="L66" s="248"/>
      <c r="M66" s="248"/>
      <c r="P66" s="249" t="s">
        <v>81</v>
      </c>
      <c r="Q66" s="249"/>
      <c r="R66" s="249"/>
      <c r="S66" s="249"/>
      <c r="Z66" s="125"/>
      <c r="AA66" s="244"/>
      <c r="AD66" s="198"/>
      <c r="AE66" s="199">
        <v>3110</v>
      </c>
      <c r="AF66" s="151">
        <v>49218074.149999999</v>
      </c>
      <c r="AG66" s="150"/>
      <c r="AJ66" s="133"/>
      <c r="AK66" s="284"/>
      <c r="AL66" s="282"/>
      <c r="AM66" s="265"/>
      <c r="AN66" s="258"/>
      <c r="AO66" s="244"/>
    </row>
    <row r="67" spans="2:41" s="123" customFormat="1" ht="11.1" customHeight="1">
      <c r="Z67" s="125"/>
      <c r="AA67" s="244"/>
      <c r="AD67" s="198"/>
      <c r="AE67" s="199">
        <v>3130</v>
      </c>
      <c r="AF67" s="151">
        <v>100000</v>
      </c>
      <c r="AG67" s="150"/>
      <c r="AJ67" s="133"/>
      <c r="AK67" s="284"/>
      <c r="AL67" s="282"/>
      <c r="AM67" s="265"/>
      <c r="AN67" s="258"/>
      <c r="AO67" s="244"/>
    </row>
    <row r="68" spans="2:41" s="123" customFormat="1" ht="11.1" customHeight="1">
      <c r="Z68" s="125"/>
      <c r="AA68" s="244"/>
      <c r="AD68" s="198"/>
      <c r="AE68" s="199">
        <v>3150</v>
      </c>
      <c r="AF68" s="151">
        <v>53317415.07</v>
      </c>
      <c r="AG68" s="150"/>
      <c r="AJ68" s="133"/>
      <c r="AK68" s="284"/>
      <c r="AL68" s="282"/>
      <c r="AM68" s="265"/>
      <c r="AN68" s="258"/>
      <c r="AO68" s="244"/>
    </row>
    <row r="69" spans="2:41" s="123" customFormat="1" ht="12" customHeight="1">
      <c r="B69" s="250"/>
      <c r="C69" s="250"/>
      <c r="D69" s="250"/>
      <c r="E69" s="250"/>
      <c r="F69" s="250" t="s">
        <v>82</v>
      </c>
      <c r="H69" s="246" t="s">
        <v>84</v>
      </c>
      <c r="I69" s="246"/>
      <c r="J69" s="246"/>
      <c r="K69" s="246"/>
      <c r="L69" s="246"/>
      <c r="M69" s="246"/>
      <c r="P69" s="247"/>
      <c r="Q69" s="247"/>
      <c r="R69" s="247"/>
      <c r="S69" s="247"/>
      <c r="Y69" s="251"/>
      <c r="Z69" s="252"/>
      <c r="AA69" s="253"/>
      <c r="AB69" s="253"/>
      <c r="AC69" s="253"/>
      <c r="AD69" s="198"/>
      <c r="AE69" s="199">
        <v>3160</v>
      </c>
      <c r="AF69" s="151">
        <v>75079</v>
      </c>
      <c r="AG69" s="150"/>
      <c r="AH69" s="251"/>
      <c r="AJ69" s="133"/>
      <c r="AK69" s="284"/>
      <c r="AL69" s="282"/>
      <c r="AM69" s="265"/>
      <c r="AN69" s="258"/>
      <c r="AO69" s="244"/>
    </row>
    <row r="70" spans="2:41" s="123" customFormat="1" ht="11.1" customHeight="1">
      <c r="H70" s="248" t="s">
        <v>80</v>
      </c>
      <c r="I70" s="248"/>
      <c r="J70" s="248"/>
      <c r="K70" s="248"/>
      <c r="L70" s="248"/>
      <c r="M70" s="248"/>
      <c r="P70" s="249" t="s">
        <v>81</v>
      </c>
      <c r="Q70" s="249"/>
      <c r="R70" s="249"/>
      <c r="S70" s="249"/>
      <c r="Y70" s="251"/>
      <c r="Z70" s="252"/>
      <c r="AA70" s="254"/>
      <c r="AB70" s="253"/>
      <c r="AC70" s="253"/>
      <c r="AD70" s="198"/>
      <c r="AE70" s="199">
        <v>3170</v>
      </c>
      <c r="AF70" s="151">
        <v>277761</v>
      </c>
      <c r="AG70" s="150"/>
      <c r="AH70" s="251"/>
      <c r="AJ70" s="133"/>
      <c r="AK70" s="284"/>
      <c r="AL70" s="282"/>
      <c r="AM70" s="265"/>
      <c r="AN70" s="258"/>
      <c r="AO70" s="244"/>
    </row>
    <row r="71" spans="2:41" s="123" customFormat="1" ht="11.1" customHeight="1">
      <c r="Y71" s="251"/>
      <c r="Z71" s="252"/>
      <c r="AA71" s="255"/>
      <c r="AB71" s="256"/>
      <c r="AC71" s="256"/>
      <c r="AD71" s="198"/>
      <c r="AE71" s="199">
        <v>3180</v>
      </c>
      <c r="AF71" s="151">
        <v>4221458</v>
      </c>
      <c r="AG71" s="150"/>
      <c r="AH71" s="251"/>
      <c r="AJ71" s="133"/>
      <c r="AK71" s="285"/>
      <c r="AL71" s="283"/>
      <c r="AM71" s="265"/>
      <c r="AN71" s="265"/>
      <c r="AO71" s="244"/>
    </row>
    <row r="72" spans="2:41" s="123" customFormat="1" ht="11.1" customHeight="1">
      <c r="Y72" s="251"/>
      <c r="Z72" s="252"/>
      <c r="AA72" s="257"/>
      <c r="AB72" s="258"/>
      <c r="AC72" s="258"/>
      <c r="AD72" s="198"/>
      <c r="AE72" s="199">
        <v>3190</v>
      </c>
      <c r="AF72" s="151">
        <v>3793260.2</v>
      </c>
      <c r="AG72" s="150"/>
      <c r="AH72" s="251"/>
      <c r="AJ72" s="133"/>
      <c r="AK72" s="285"/>
      <c r="AL72" s="283"/>
      <c r="AM72" s="258"/>
      <c r="AN72" s="258"/>
      <c r="AO72" s="244"/>
    </row>
    <row r="73" spans="2:41" s="123" customFormat="1" ht="11.1" customHeight="1">
      <c r="D73" s="123" t="s">
        <v>83</v>
      </c>
      <c r="Y73" s="251"/>
      <c r="Z73" s="252"/>
      <c r="AA73" s="255"/>
      <c r="AB73" s="256"/>
      <c r="AC73" s="256"/>
      <c r="AD73" s="198"/>
      <c r="AE73" s="199">
        <v>3210</v>
      </c>
      <c r="AF73" s="151">
        <v>6348296.8300000001</v>
      </c>
      <c r="AG73" s="150"/>
      <c r="AH73" s="251"/>
      <c r="AJ73" s="133"/>
      <c r="AK73" s="251"/>
      <c r="AL73" s="251"/>
      <c r="AM73" s="251"/>
      <c r="AN73" s="251"/>
      <c r="AO73" s="244"/>
    </row>
    <row r="74" spans="2:41" s="123" customFormat="1" ht="11.1" customHeight="1">
      <c r="Y74" s="251"/>
      <c r="Z74" s="252"/>
      <c r="AA74" s="257"/>
      <c r="AB74" s="258"/>
      <c r="AC74" s="258"/>
      <c r="AD74" s="198"/>
      <c r="AE74" s="199">
        <v>3310</v>
      </c>
      <c r="AF74" s="151">
        <v>373572474.88</v>
      </c>
      <c r="AG74" s="151">
        <v>15396368</v>
      </c>
      <c r="AH74" s="251"/>
      <c r="AJ74" s="133"/>
      <c r="AK74" s="251"/>
      <c r="AL74" s="251"/>
      <c r="AM74" s="251"/>
      <c r="AN74" s="251"/>
      <c r="AO74" s="244"/>
    </row>
    <row r="75" spans="2:41" s="123" customFormat="1" ht="11.1" customHeight="1">
      <c r="Y75" s="251"/>
      <c r="Z75" s="252"/>
      <c r="AA75" s="257"/>
      <c r="AB75" s="258"/>
      <c r="AC75" s="258"/>
      <c r="AD75" s="198"/>
      <c r="AE75" s="199">
        <v>3320</v>
      </c>
      <c r="AF75" s="151">
        <v>15482312.99</v>
      </c>
      <c r="AG75" s="150"/>
      <c r="AH75" s="251"/>
      <c r="AJ75" s="133"/>
      <c r="AK75" s="251"/>
      <c r="AL75" s="251"/>
      <c r="AM75" s="251"/>
      <c r="AN75" s="251"/>
      <c r="AO75" s="244"/>
    </row>
    <row r="76" spans="2:41" s="123" customFormat="1" ht="11.1" customHeight="1">
      <c r="Y76" s="251"/>
      <c r="Z76" s="252"/>
      <c r="AA76" s="257"/>
      <c r="AB76" s="258"/>
      <c r="AC76" s="258"/>
      <c r="AD76" s="198"/>
      <c r="AE76" s="199">
        <v>3350</v>
      </c>
      <c r="AF76" s="151">
        <v>594930537.85000002</v>
      </c>
      <c r="AG76" s="151">
        <v>593281</v>
      </c>
      <c r="AH76" s="251"/>
      <c r="AJ76" s="133"/>
      <c r="AK76" s="251"/>
      <c r="AL76" s="251"/>
      <c r="AM76" s="251"/>
      <c r="AN76" s="251"/>
      <c r="AO76" s="244"/>
    </row>
    <row r="77" spans="2:41" s="123" customFormat="1" ht="11.1" customHeight="1">
      <c r="Y77" s="251"/>
      <c r="Z77" s="252"/>
      <c r="AA77" s="255"/>
      <c r="AB77" s="256"/>
      <c r="AC77" s="256"/>
      <c r="AD77" s="198"/>
      <c r="AE77" s="199">
        <v>3397</v>
      </c>
      <c r="AF77" s="151">
        <v>2464566.7799999998</v>
      </c>
      <c r="AG77" s="151">
        <v>865920</v>
      </c>
      <c r="AH77" s="259"/>
      <c r="AJ77" s="133"/>
      <c r="AK77" s="251"/>
      <c r="AL77" s="251"/>
      <c r="AM77" s="251"/>
      <c r="AN77" s="251"/>
      <c r="AO77" s="244"/>
    </row>
    <row r="78" spans="2:41" s="123" customFormat="1" ht="11.1" customHeight="1">
      <c r="Y78" s="251"/>
      <c r="Z78" s="252"/>
      <c r="AA78" s="257"/>
      <c r="AB78" s="258"/>
      <c r="AC78" s="258"/>
      <c r="AD78" s="198"/>
      <c r="AE78" s="199">
        <v>3430</v>
      </c>
      <c r="AF78" s="150"/>
      <c r="AG78" s="151">
        <v>53540087.32</v>
      </c>
      <c r="AH78" s="251"/>
      <c r="AJ78" s="133"/>
      <c r="AK78" s="251"/>
      <c r="AL78" s="251"/>
      <c r="AM78" s="251"/>
      <c r="AN78" s="251"/>
      <c r="AO78" s="244"/>
    </row>
    <row r="79" spans="2:41" s="123" customFormat="1" ht="11.1" customHeight="1">
      <c r="Y79" s="251"/>
      <c r="Z79" s="252"/>
      <c r="AA79" s="257"/>
      <c r="AB79" s="258"/>
      <c r="AC79" s="258"/>
      <c r="AD79" s="198"/>
      <c r="AE79" s="199">
        <v>5610</v>
      </c>
      <c r="AF79" s="150"/>
      <c r="AG79" s="151">
        <v>1152719990.4000001</v>
      </c>
      <c r="AH79" s="260">
        <f>AE27-AG79</f>
        <v>75062188.049999714</v>
      </c>
      <c r="AJ79" s="133"/>
      <c r="AK79" s="251"/>
      <c r="AL79" s="251"/>
      <c r="AM79" s="251"/>
      <c r="AN79" s="251"/>
      <c r="AO79" s="244"/>
    </row>
    <row r="80" spans="2:41" s="123" customFormat="1" ht="11.1" customHeight="1">
      <c r="Y80" s="251"/>
      <c r="Z80" s="252"/>
      <c r="AA80" s="257"/>
      <c r="AB80" s="258"/>
      <c r="AC80" s="258"/>
      <c r="AD80" s="198"/>
      <c r="AE80" s="199">
        <v>7110</v>
      </c>
      <c r="AF80" s="150"/>
      <c r="AG80" s="151">
        <v>4636380</v>
      </c>
      <c r="AH80" s="251"/>
      <c r="AJ80" s="133"/>
      <c r="AK80" s="251"/>
      <c r="AL80" s="251"/>
      <c r="AM80" s="251"/>
      <c r="AN80" s="251"/>
      <c r="AO80" s="244"/>
    </row>
    <row r="81" spans="25:41" customFormat="1" ht="11.45" customHeight="1">
      <c r="Y81" s="251"/>
      <c r="Z81" s="252"/>
      <c r="AA81" s="257"/>
      <c r="AB81" s="258"/>
      <c r="AC81" s="258"/>
      <c r="AD81" s="261"/>
      <c r="AE81" s="224" t="s">
        <v>161</v>
      </c>
      <c r="AF81" s="262">
        <v>1228038790.05</v>
      </c>
      <c r="AG81" s="262">
        <v>1227782178.4499998</v>
      </c>
      <c r="AH81" s="251"/>
      <c r="AJ81" s="133"/>
      <c r="AK81" s="286"/>
      <c r="AL81" s="270"/>
      <c r="AM81" s="270"/>
      <c r="AN81" s="270"/>
      <c r="AO81" s="287"/>
    </row>
    <row r="82" spans="25:41" customFormat="1" ht="11.45" customHeight="1">
      <c r="Y82" s="251"/>
      <c r="Z82" s="252"/>
      <c r="AA82" s="255"/>
      <c r="AB82" s="256"/>
      <c r="AC82" s="256"/>
      <c r="AD82" s="261"/>
      <c r="AE82" s="224" t="s">
        <v>162</v>
      </c>
      <c r="AF82" s="262">
        <v>256611.6</v>
      </c>
      <c r="AG82" s="225"/>
      <c r="AH82" s="251"/>
      <c r="AJ82" s="133"/>
      <c r="AK82" s="133"/>
      <c r="AL82" s="87"/>
      <c r="AM82" s="87"/>
      <c r="AN82" s="87"/>
    </row>
    <row r="83" spans="25:41" customFormat="1" ht="11.45" customHeight="1">
      <c r="Y83" s="251"/>
      <c r="Z83" s="252"/>
      <c r="AA83" s="257"/>
      <c r="AB83" s="258"/>
      <c r="AC83" s="258"/>
      <c r="AD83" s="209"/>
      <c r="AE83" s="263"/>
      <c r="AF83" s="264"/>
      <c r="AG83" s="264"/>
      <c r="AH83" s="265"/>
      <c r="AJ83" s="133"/>
      <c r="AK83" s="133"/>
      <c r="AL83" s="87"/>
      <c r="AM83" s="87"/>
      <c r="AN83" s="87"/>
    </row>
    <row r="84" spans="25:41" customFormat="1" ht="11.45" customHeight="1">
      <c r="Y84" s="251"/>
      <c r="Z84" s="252"/>
      <c r="AA84" s="255"/>
      <c r="AB84" s="256"/>
      <c r="AC84" s="256"/>
      <c r="AD84" s="266"/>
      <c r="AE84" s="266"/>
      <c r="AF84" s="266"/>
      <c r="AG84" s="256"/>
      <c r="AH84" s="267"/>
      <c r="AJ84" s="133"/>
      <c r="AK84" s="133"/>
      <c r="AL84" s="87"/>
      <c r="AM84" s="87"/>
      <c r="AN84" s="87"/>
    </row>
    <row r="85" spans="25:41" customFormat="1" ht="11.45" customHeight="1">
      <c r="Y85" s="251"/>
      <c r="Z85" s="252"/>
      <c r="AA85" s="257"/>
      <c r="AB85" s="258"/>
      <c r="AC85" s="258"/>
      <c r="AD85" s="193" t="s">
        <v>150</v>
      </c>
      <c r="AE85" s="194" t="s">
        <v>151</v>
      </c>
      <c r="AF85" s="194" t="s">
        <v>152</v>
      </c>
      <c r="AG85" s="194" t="s">
        <v>153</v>
      </c>
      <c r="AH85" s="251"/>
      <c r="AJ85" s="133"/>
      <c r="AK85" s="133"/>
      <c r="AL85" s="87"/>
      <c r="AM85" s="87"/>
      <c r="AN85" s="87"/>
    </row>
    <row r="86" spans="25:41" customFormat="1" ht="11.45" customHeight="1">
      <c r="Y86" s="251"/>
      <c r="Z86" s="252"/>
      <c r="AA86" s="255"/>
      <c r="AB86" s="256"/>
      <c r="AC86" s="256"/>
      <c r="AD86" s="223">
        <v>7310</v>
      </c>
      <c r="AE86" s="224" t="s">
        <v>155</v>
      </c>
      <c r="AF86" s="225"/>
      <c r="AG86" s="225"/>
      <c r="AH86" s="267"/>
      <c r="AJ86" s="133"/>
      <c r="AK86" s="133"/>
      <c r="AL86" s="87"/>
      <c r="AM86" s="87"/>
      <c r="AN86" s="87"/>
    </row>
    <row r="87" spans="25:41" customFormat="1" ht="11.45" customHeight="1">
      <c r="Y87" s="251"/>
      <c r="Z87" s="252"/>
      <c r="AA87" s="257"/>
      <c r="AB87" s="258"/>
      <c r="AC87" s="258"/>
      <c r="AD87" s="198"/>
      <c r="AE87" s="199">
        <v>3022</v>
      </c>
      <c r="AF87" s="151">
        <v>167247000</v>
      </c>
      <c r="AG87" s="150"/>
      <c r="AH87" s="265"/>
      <c r="AJ87" s="133"/>
      <c r="AK87" s="133"/>
      <c r="AL87" s="87"/>
      <c r="AM87" s="87"/>
      <c r="AN87" s="87"/>
    </row>
    <row r="88" spans="25:41" customFormat="1" ht="11.45" customHeight="1">
      <c r="Y88" s="251"/>
      <c r="Z88" s="252"/>
      <c r="AA88" s="255"/>
      <c r="AB88" s="256"/>
      <c r="AC88" s="256"/>
      <c r="AD88" s="198"/>
      <c r="AE88" s="199">
        <v>3383</v>
      </c>
      <c r="AF88" s="151">
        <v>189480555.59</v>
      </c>
      <c r="AG88" s="150"/>
      <c r="AH88" s="251"/>
      <c r="AJ88" s="133"/>
      <c r="AK88" s="133"/>
      <c r="AL88" s="87"/>
      <c r="AM88" s="87"/>
      <c r="AN88" s="87"/>
    </row>
    <row r="89" spans="25:41" customFormat="1" ht="11.45" customHeight="1">
      <c r="Y89" s="251"/>
      <c r="Z89" s="252"/>
      <c r="AA89" s="257"/>
      <c r="AB89" s="258"/>
      <c r="AC89" s="258"/>
      <c r="AD89" s="198"/>
      <c r="AE89" s="199">
        <v>3384</v>
      </c>
      <c r="AF89" s="151">
        <v>444610413.51999998</v>
      </c>
      <c r="AG89" s="150"/>
      <c r="AH89" s="251"/>
      <c r="AJ89" s="133"/>
      <c r="AK89" s="133"/>
      <c r="AL89" s="87"/>
      <c r="AM89" s="87"/>
      <c r="AN89" s="87"/>
    </row>
    <row r="90" spans="25:41" customFormat="1" ht="11.45" customHeight="1">
      <c r="Y90" s="251"/>
      <c r="Z90" s="252"/>
      <c r="AA90" s="257"/>
      <c r="AB90" s="258"/>
      <c r="AC90" s="258"/>
      <c r="AD90" s="198"/>
      <c r="AE90" s="199">
        <v>4025</v>
      </c>
      <c r="AF90" s="150"/>
      <c r="AG90" s="151">
        <v>19521388.890000001</v>
      </c>
      <c r="AH90" s="265"/>
      <c r="AJ90" s="133"/>
      <c r="AK90" s="133"/>
      <c r="AL90" s="87"/>
      <c r="AM90" s="87"/>
      <c r="AN90" s="87"/>
    </row>
    <row r="91" spans="25:41" customFormat="1" ht="11.45" customHeight="1">
      <c r="Y91" s="251"/>
      <c r="Z91" s="252"/>
      <c r="AA91" s="255"/>
      <c r="AB91" s="256"/>
      <c r="AC91" s="256"/>
      <c r="AD91" s="198"/>
      <c r="AE91" s="199">
        <v>5610</v>
      </c>
      <c r="AF91" s="150"/>
      <c r="AG91" s="151">
        <v>781816580.22000003</v>
      </c>
      <c r="AH91" s="251"/>
      <c r="AJ91" s="133"/>
      <c r="AK91" s="133"/>
      <c r="AL91" s="87"/>
      <c r="AM91" s="87"/>
      <c r="AN91" s="87"/>
    </row>
    <row r="92" spans="25:41" customFormat="1" ht="11.45" customHeight="1">
      <c r="Y92" s="251"/>
      <c r="Z92" s="252"/>
      <c r="AA92" s="257"/>
      <c r="AB92" s="258"/>
      <c r="AC92" s="258"/>
      <c r="AD92" s="261"/>
      <c r="AE92" s="224" t="s">
        <v>161</v>
      </c>
      <c r="AF92" s="262">
        <v>801337969.11000001</v>
      </c>
      <c r="AG92" s="262">
        <v>801337969.11000001</v>
      </c>
      <c r="AH92" s="251"/>
      <c r="AJ92" s="133"/>
      <c r="AK92" s="133"/>
      <c r="AL92" s="87"/>
      <c r="AM92" s="87"/>
      <c r="AN92" s="87"/>
    </row>
    <row r="93" spans="25:41" customFormat="1" ht="11.45" customHeight="1">
      <c r="Y93" s="251"/>
      <c r="Z93" s="252"/>
      <c r="AA93" s="257"/>
      <c r="AB93" s="258"/>
      <c r="AC93" s="258"/>
      <c r="AD93" s="261"/>
      <c r="AE93" s="224" t="s">
        <v>162</v>
      </c>
      <c r="AF93" s="225"/>
      <c r="AG93" s="225"/>
      <c r="AH93" s="251"/>
      <c r="AJ93" s="133"/>
      <c r="AK93" s="133"/>
      <c r="AL93" s="87"/>
      <c r="AM93" s="87"/>
      <c r="AN93" s="87"/>
    </row>
    <row r="94" spans="25:41" customFormat="1" ht="11.45" customHeight="1">
      <c r="Y94" s="251"/>
      <c r="Z94" s="252"/>
      <c r="AA94" s="257"/>
      <c r="AB94" s="258"/>
      <c r="AC94" s="258"/>
      <c r="AD94" s="219"/>
      <c r="AE94" s="220"/>
      <c r="AF94" s="214"/>
      <c r="AG94" s="211"/>
      <c r="AH94" s="251"/>
      <c r="AJ94" s="133"/>
      <c r="AK94" s="133"/>
      <c r="AL94" s="87"/>
      <c r="AM94" s="87"/>
      <c r="AN94" s="87"/>
    </row>
    <row r="95" spans="25:41" customFormat="1" ht="11.45" customHeight="1">
      <c r="Y95" s="251"/>
      <c r="Z95" s="252"/>
      <c r="AA95" s="255"/>
      <c r="AB95" s="256"/>
      <c r="AC95" s="256"/>
      <c r="AD95" s="209"/>
      <c r="AE95" s="210"/>
      <c r="AF95" s="211"/>
      <c r="AG95" s="211"/>
      <c r="AH95" s="251"/>
      <c r="AJ95" s="133"/>
      <c r="AK95" s="133"/>
      <c r="AL95" s="87"/>
      <c r="AM95" s="87"/>
      <c r="AN95" s="87"/>
    </row>
    <row r="96" spans="25:41" customFormat="1" ht="11.45" customHeight="1">
      <c r="Y96" s="251"/>
      <c r="Z96" s="252"/>
      <c r="AA96" s="257"/>
      <c r="AB96" s="258"/>
      <c r="AC96" s="258"/>
      <c r="AD96" s="193" t="s">
        <v>150</v>
      </c>
      <c r="AE96" s="194" t="s">
        <v>151</v>
      </c>
      <c r="AF96" s="194" t="s">
        <v>152</v>
      </c>
      <c r="AG96" s="194" t="s">
        <v>153</v>
      </c>
      <c r="AH96" s="265"/>
      <c r="AJ96" s="133"/>
      <c r="AK96" s="133"/>
      <c r="AL96" s="87"/>
      <c r="AM96" s="87"/>
      <c r="AN96" s="87"/>
    </row>
    <row r="97" spans="25:40" customFormat="1" ht="11.45" customHeight="1">
      <c r="Y97" s="251"/>
      <c r="Z97" s="252"/>
      <c r="AA97" s="253"/>
      <c r="AB97" s="253"/>
      <c r="AC97" s="253"/>
      <c r="AD97" s="195">
        <v>7340</v>
      </c>
      <c r="AE97" s="196" t="s">
        <v>155</v>
      </c>
      <c r="AF97" s="197"/>
      <c r="AG97" s="197"/>
      <c r="AH97" s="251"/>
      <c r="AJ97" s="133"/>
      <c r="AK97" s="133"/>
      <c r="AL97" s="87"/>
      <c r="AM97" s="87"/>
      <c r="AN97" s="87"/>
    </row>
    <row r="98" spans="25:40" customFormat="1" ht="11.45" customHeight="1">
      <c r="Y98" s="251"/>
      <c r="Z98" s="252"/>
      <c r="AA98" s="253"/>
      <c r="AB98" s="253"/>
      <c r="AC98" s="253"/>
      <c r="AD98" s="198"/>
      <c r="AE98" s="199">
        <v>3310</v>
      </c>
      <c r="AF98" s="151">
        <v>15775405.619999999</v>
      </c>
      <c r="AG98" s="150"/>
      <c r="AH98" s="251"/>
      <c r="AJ98" s="133"/>
      <c r="AK98" s="133"/>
      <c r="AL98" s="87"/>
      <c r="AM98" s="87"/>
      <c r="AN98" s="87"/>
    </row>
    <row r="99" spans="25:40" customFormat="1" ht="11.45" customHeight="1">
      <c r="Y99" s="251"/>
      <c r="Z99" s="252"/>
      <c r="AA99" s="253"/>
      <c r="AB99" s="253"/>
      <c r="AC99" s="253"/>
      <c r="AD99" s="198"/>
      <c r="AE99" s="199">
        <v>4025</v>
      </c>
      <c r="AF99" s="151">
        <v>153411001.94999999</v>
      </c>
      <c r="AG99" s="151">
        <v>21115377.140000001</v>
      </c>
      <c r="AH99" s="251"/>
      <c r="AJ99" s="133"/>
      <c r="AK99" s="133"/>
      <c r="AL99" s="87"/>
      <c r="AM99" s="87"/>
      <c r="AN99" s="87"/>
    </row>
    <row r="100" spans="25:40" customFormat="1" ht="11.45" customHeight="1">
      <c r="Y100" s="251"/>
      <c r="Z100" s="252"/>
      <c r="AA100" s="268"/>
      <c r="AB100" s="268"/>
      <c r="AC100" s="268"/>
      <c r="AD100" s="198"/>
      <c r="AE100" s="199">
        <v>5610</v>
      </c>
      <c r="AF100" s="150"/>
      <c r="AG100" s="151">
        <v>148071030.43000001</v>
      </c>
      <c r="AH100" s="269">
        <f>AG91+AG100</f>
        <v>929887610.6500001</v>
      </c>
      <c r="AJ100" s="133"/>
      <c r="AK100" s="133"/>
      <c r="AL100" s="87"/>
      <c r="AM100" s="87"/>
      <c r="AN100" s="87"/>
    </row>
    <row r="101" spans="25:40" customFormat="1" ht="11.45" customHeight="1">
      <c r="Y101" s="251"/>
      <c r="Z101" s="252"/>
      <c r="AA101" s="268"/>
      <c r="AB101" s="268"/>
      <c r="AC101" s="268"/>
      <c r="AD101" s="203"/>
      <c r="AE101" s="196" t="s">
        <v>161</v>
      </c>
      <c r="AF101" s="204">
        <v>169186407.56999999</v>
      </c>
      <c r="AG101" s="204">
        <v>169186407.56999999</v>
      </c>
      <c r="AH101" s="270"/>
      <c r="AJ101" s="133"/>
      <c r="AK101" s="133"/>
      <c r="AL101" s="87"/>
      <c r="AM101" s="87"/>
      <c r="AN101" s="87"/>
    </row>
    <row r="102" spans="25:40" customFormat="1" ht="11.45" customHeight="1">
      <c r="Y102" s="251"/>
      <c r="Z102" s="252"/>
      <c r="AA102" s="271"/>
      <c r="AB102" s="268"/>
      <c r="AC102" s="268"/>
      <c r="AD102" s="203"/>
      <c r="AE102" s="196" t="s">
        <v>162</v>
      </c>
      <c r="AF102" s="197"/>
      <c r="AG102" s="197"/>
      <c r="AH102" s="270"/>
      <c r="AJ102" s="133"/>
      <c r="AK102" s="133"/>
      <c r="AL102" s="87"/>
      <c r="AM102" s="87"/>
      <c r="AN102" s="87"/>
    </row>
    <row r="103" spans="25:40" customFormat="1" ht="11.45" customHeight="1">
      <c r="Y103" s="251"/>
      <c r="Z103" s="252"/>
      <c r="AA103" s="255"/>
      <c r="AB103" s="256"/>
      <c r="AC103" s="256"/>
      <c r="AD103" s="266"/>
      <c r="AE103" s="266"/>
      <c r="AF103" s="256"/>
      <c r="AG103" s="256"/>
      <c r="AH103" s="270"/>
      <c r="AJ103" s="133"/>
      <c r="AK103" s="133"/>
      <c r="AL103" s="87"/>
      <c r="AM103" s="87"/>
      <c r="AN103" s="87"/>
    </row>
    <row r="104" spans="25:40" customFormat="1" ht="11.45" customHeight="1">
      <c r="Y104" s="251"/>
      <c r="Z104" s="252"/>
      <c r="AA104" s="257"/>
      <c r="AB104" s="258"/>
      <c r="AC104" s="258"/>
      <c r="AD104" s="265"/>
      <c r="AE104" s="265"/>
      <c r="AF104" s="258"/>
      <c r="AG104" s="258"/>
      <c r="AH104" s="270"/>
      <c r="AJ104" s="133"/>
      <c r="AK104" s="133"/>
      <c r="AL104" s="87"/>
      <c r="AM104" s="87"/>
      <c r="AN104" s="87"/>
    </row>
    <row r="105" spans="25:40" customFormat="1" ht="11.45" customHeight="1">
      <c r="Y105" s="251"/>
      <c r="Z105" s="252"/>
      <c r="AA105" s="255"/>
      <c r="AB105" s="256"/>
      <c r="AC105" s="256"/>
      <c r="AD105" s="193" t="s">
        <v>150</v>
      </c>
      <c r="AE105" s="194" t="s">
        <v>151</v>
      </c>
      <c r="AF105" s="194" t="s">
        <v>152</v>
      </c>
      <c r="AG105" s="194" t="s">
        <v>153</v>
      </c>
      <c r="AH105" s="270"/>
      <c r="AJ105" s="133"/>
      <c r="AK105" s="133"/>
      <c r="AL105" s="87"/>
      <c r="AM105" s="87"/>
      <c r="AN105" s="87"/>
    </row>
    <row r="106" spans="25:40" customFormat="1" ht="11.45" customHeight="1">
      <c r="Y106" s="251"/>
      <c r="Z106" s="252"/>
      <c r="AA106" s="257"/>
      <c r="AB106" s="258"/>
      <c r="AC106" s="258"/>
      <c r="AD106" s="223">
        <v>7410</v>
      </c>
      <c r="AE106" s="224" t="s">
        <v>155</v>
      </c>
      <c r="AF106" s="225"/>
      <c r="AG106" s="225"/>
      <c r="AH106" s="270"/>
      <c r="AJ106" s="133"/>
      <c r="AK106" s="133"/>
      <c r="AL106" s="87"/>
      <c r="AM106" s="87"/>
      <c r="AN106" s="87"/>
    </row>
    <row r="107" spans="25:40" customFormat="1" ht="11.45" customHeight="1">
      <c r="Y107" s="251"/>
      <c r="Z107" s="252"/>
      <c r="AA107" s="257"/>
      <c r="AB107" s="258"/>
      <c r="AC107" s="258"/>
      <c r="AD107" s="198"/>
      <c r="AE107" s="199">
        <v>2410</v>
      </c>
      <c r="AF107" s="151">
        <v>359236.92</v>
      </c>
      <c r="AG107" s="150"/>
      <c r="AH107" s="270"/>
      <c r="AJ107" s="133"/>
      <c r="AK107" s="231"/>
      <c r="AL107" s="232"/>
      <c r="AM107" s="87"/>
      <c r="AN107" s="87"/>
    </row>
    <row r="108" spans="25:40" customFormat="1" ht="11.45" customHeight="1">
      <c r="Y108" s="251"/>
      <c r="Z108" s="252"/>
      <c r="AA108" s="257"/>
      <c r="AB108" s="258"/>
      <c r="AC108" s="258"/>
      <c r="AD108" s="198"/>
      <c r="AE108" s="199">
        <v>5610</v>
      </c>
      <c r="AF108" s="150"/>
      <c r="AG108" s="151">
        <v>359236.92</v>
      </c>
      <c r="AH108" s="270"/>
      <c r="AJ108" s="133"/>
      <c r="AK108" s="231"/>
      <c r="AL108" s="232"/>
      <c r="AM108" s="87"/>
      <c r="AN108" s="87"/>
    </row>
    <row r="109" spans="25:40" customFormat="1" ht="11.45" customHeight="1">
      <c r="Y109" s="251"/>
      <c r="Z109" s="252"/>
      <c r="AA109" s="255"/>
      <c r="AB109" s="256"/>
      <c r="AC109" s="256"/>
      <c r="AD109" s="261"/>
      <c r="AE109" s="224" t="s">
        <v>161</v>
      </c>
      <c r="AF109" s="262">
        <v>359236.92</v>
      </c>
      <c r="AG109" s="262">
        <v>359236.92</v>
      </c>
      <c r="AH109" s="270"/>
      <c r="AJ109" s="133"/>
      <c r="AK109" s="231"/>
      <c r="AL109" s="232"/>
      <c r="AM109" s="87"/>
      <c r="AN109" s="87"/>
    </row>
    <row r="110" spans="25:40" customFormat="1" ht="11.45" customHeight="1">
      <c r="Y110" s="251"/>
      <c r="Z110" s="252"/>
      <c r="AA110" s="257"/>
      <c r="AB110" s="258"/>
      <c r="AC110" s="258"/>
      <c r="AD110" s="261"/>
      <c r="AE110" s="224" t="s">
        <v>162</v>
      </c>
      <c r="AF110" s="225"/>
      <c r="AG110" s="225"/>
      <c r="AH110" s="270"/>
      <c r="AJ110" s="133"/>
      <c r="AK110" s="231"/>
      <c r="AL110" s="232"/>
      <c r="AM110" s="87"/>
      <c r="AN110" s="87"/>
    </row>
    <row r="111" spans="25:40" customFormat="1" ht="11.45" customHeight="1">
      <c r="Y111" s="251"/>
      <c r="Z111" s="252"/>
      <c r="AA111" s="257"/>
      <c r="AB111" s="258"/>
      <c r="AC111" s="258"/>
      <c r="AD111" s="265"/>
      <c r="AE111" s="265"/>
      <c r="AF111" s="258"/>
      <c r="AG111" s="258"/>
      <c r="AH111" s="270"/>
      <c r="AJ111" s="133"/>
      <c r="AK111" s="272"/>
      <c r="AL111" s="273"/>
      <c r="AM111" s="87"/>
      <c r="AN111" s="87"/>
    </row>
    <row r="112" spans="25:40" customFormat="1" ht="11.45" customHeight="1">
      <c r="Y112" s="251"/>
      <c r="Z112" s="252"/>
      <c r="AA112" s="257"/>
      <c r="AB112" s="258"/>
      <c r="AC112" s="258"/>
      <c r="AD112" s="265"/>
      <c r="AE112" s="265"/>
      <c r="AF112" s="258"/>
      <c r="AG112" s="258"/>
      <c r="AH112" s="270"/>
      <c r="AJ112" s="133"/>
      <c r="AK112" s="272"/>
      <c r="AL112" s="274"/>
      <c r="AM112" s="87"/>
      <c r="AN112" s="87"/>
    </row>
    <row r="113" spans="25:40" customFormat="1" ht="11.45" customHeight="1">
      <c r="Y113" s="251"/>
      <c r="Z113" s="252"/>
      <c r="AA113" s="255"/>
      <c r="AB113" s="256"/>
      <c r="AC113" s="256"/>
      <c r="AD113" s="193" t="s">
        <v>150</v>
      </c>
      <c r="AE113" s="194" t="s">
        <v>151</v>
      </c>
      <c r="AF113" s="194" t="s">
        <v>152</v>
      </c>
      <c r="AG113" s="194" t="s">
        <v>153</v>
      </c>
      <c r="AH113" s="270"/>
      <c r="AJ113" s="87"/>
      <c r="AK113" s="87"/>
      <c r="AL113" s="87"/>
      <c r="AM113" s="87"/>
      <c r="AN113" s="87"/>
    </row>
    <row r="114" spans="25:40" customFormat="1" ht="11.45" customHeight="1">
      <c r="Y114" s="251"/>
      <c r="Z114" s="252"/>
      <c r="AA114" s="257"/>
      <c r="AB114" s="258"/>
      <c r="AC114" s="258"/>
      <c r="AD114" s="195">
        <v>7430</v>
      </c>
      <c r="AE114" s="196" t="s">
        <v>155</v>
      </c>
      <c r="AF114" s="197"/>
      <c r="AG114" s="197"/>
      <c r="AH114" s="270"/>
      <c r="AJ114" s="87"/>
      <c r="AK114" s="87"/>
      <c r="AL114" s="87"/>
      <c r="AM114" s="87"/>
      <c r="AN114" s="87"/>
    </row>
    <row r="115" spans="25:40" customFormat="1" ht="11.45" customHeight="1">
      <c r="Y115" s="251"/>
      <c r="Z115" s="252"/>
      <c r="AA115" s="255"/>
      <c r="AB115" s="256"/>
      <c r="AC115" s="256"/>
      <c r="AD115" s="198"/>
      <c r="AE115" s="199">
        <v>1030</v>
      </c>
      <c r="AF115" s="151">
        <v>33623.94</v>
      </c>
      <c r="AG115" s="150"/>
      <c r="AH115" s="270"/>
      <c r="AJ115" s="87"/>
      <c r="AK115" s="87"/>
      <c r="AL115" s="87"/>
      <c r="AM115" s="87"/>
      <c r="AN115" s="87"/>
    </row>
    <row r="116" spans="25:40" customFormat="1" ht="11.45" customHeight="1">
      <c r="Y116" s="251"/>
      <c r="Z116" s="252"/>
      <c r="AA116" s="257"/>
      <c r="AB116" s="258"/>
      <c r="AC116" s="258"/>
      <c r="AD116" s="198"/>
      <c r="AE116" s="199">
        <v>1610</v>
      </c>
      <c r="AF116" s="151">
        <v>1585522.54</v>
      </c>
      <c r="AG116" s="150"/>
      <c r="AH116" s="265"/>
      <c r="AJ116" s="87"/>
      <c r="AK116" s="87"/>
      <c r="AL116" s="87"/>
      <c r="AM116" s="87"/>
      <c r="AN116" s="87"/>
    </row>
    <row r="117" spans="25:40" customFormat="1" ht="11.45" customHeight="1">
      <c r="Y117" s="251"/>
      <c r="Z117" s="252"/>
      <c r="AA117" s="255"/>
      <c r="AB117" s="256"/>
      <c r="AC117" s="256"/>
      <c r="AD117" s="198"/>
      <c r="AE117" s="199">
        <v>3310</v>
      </c>
      <c r="AF117" s="151">
        <v>2613413.52</v>
      </c>
      <c r="AG117" s="150"/>
      <c r="AH117" s="270"/>
      <c r="AJ117" s="87"/>
      <c r="AK117" s="87"/>
      <c r="AL117" s="87"/>
      <c r="AM117" s="87"/>
      <c r="AN117" s="87"/>
    </row>
    <row r="118" spans="25:40" customFormat="1" ht="11.45" customHeight="1">
      <c r="Y118" s="251"/>
      <c r="Z118" s="252"/>
      <c r="AA118" s="257"/>
      <c r="AB118" s="258"/>
      <c r="AC118" s="258"/>
      <c r="AD118" s="198"/>
      <c r="AE118" s="199">
        <v>5610</v>
      </c>
      <c r="AF118" s="150"/>
      <c r="AG118" s="151">
        <v>4232560</v>
      </c>
      <c r="AH118" s="270"/>
      <c r="AJ118" s="87"/>
      <c r="AK118" s="87"/>
      <c r="AL118" s="87"/>
      <c r="AM118" s="87"/>
      <c r="AN118" s="87"/>
    </row>
    <row r="119" spans="25:40" customFormat="1" ht="11.45" customHeight="1">
      <c r="Y119" s="251"/>
      <c r="Z119" s="252"/>
      <c r="AA119" s="257"/>
      <c r="AB119" s="258"/>
      <c r="AC119" s="258"/>
      <c r="AD119" s="203"/>
      <c r="AE119" s="196" t="s">
        <v>161</v>
      </c>
      <c r="AF119" s="204">
        <v>4232560</v>
      </c>
      <c r="AG119" s="204">
        <v>4232560</v>
      </c>
      <c r="AH119" s="265"/>
      <c r="AJ119" s="87"/>
      <c r="AK119" s="87"/>
      <c r="AL119" s="87"/>
      <c r="AM119" s="87"/>
      <c r="AN119" s="87"/>
    </row>
    <row r="120" spans="25:40" customFormat="1" ht="11.45" customHeight="1">
      <c r="Y120" s="251"/>
      <c r="Z120" s="252"/>
      <c r="AA120" s="255"/>
      <c r="AB120" s="256"/>
      <c r="AC120" s="256"/>
      <c r="AD120" s="203"/>
      <c r="AE120" s="196" t="s">
        <v>162</v>
      </c>
      <c r="AF120" s="197"/>
      <c r="AG120" s="197"/>
      <c r="AH120" s="270"/>
      <c r="AJ120" s="87"/>
      <c r="AK120" s="87"/>
      <c r="AL120" s="87"/>
      <c r="AM120" s="87"/>
      <c r="AN120" s="87"/>
    </row>
    <row r="121" spans="25:40" customFormat="1" ht="11.45" customHeight="1">
      <c r="Y121" s="251"/>
      <c r="Z121" s="252"/>
      <c r="AA121" s="257"/>
      <c r="AB121" s="258"/>
      <c r="AC121" s="258"/>
      <c r="AD121" s="265"/>
      <c r="AE121" s="265"/>
      <c r="AF121" s="258"/>
      <c r="AG121" s="258"/>
      <c r="AH121" s="270"/>
      <c r="AJ121" s="87"/>
      <c r="AK121" s="87"/>
      <c r="AL121" s="87"/>
      <c r="AM121" s="87"/>
      <c r="AN121" s="87"/>
    </row>
    <row r="122" spans="25:40" customFormat="1" ht="11.45" customHeight="1">
      <c r="Y122" s="251"/>
      <c r="Z122" s="252"/>
      <c r="AA122" s="257"/>
      <c r="AB122" s="258"/>
      <c r="AC122" s="258"/>
      <c r="AD122" s="265"/>
      <c r="AE122" s="265"/>
      <c r="AF122" s="258"/>
      <c r="AG122" s="258"/>
      <c r="AH122" s="270"/>
      <c r="AJ122" s="87"/>
      <c r="AK122" s="87"/>
      <c r="AL122" s="87"/>
      <c r="AM122" s="87"/>
      <c r="AN122" s="87"/>
    </row>
    <row r="123" spans="25:40" customFormat="1" ht="11.45" customHeight="1">
      <c r="Y123" s="251"/>
      <c r="Z123" s="252"/>
      <c r="AA123" s="257"/>
      <c r="AB123" s="258"/>
      <c r="AC123" s="258"/>
      <c r="AD123" s="193" t="s">
        <v>150</v>
      </c>
      <c r="AE123" s="194" t="s">
        <v>151</v>
      </c>
      <c r="AF123" s="194" t="s">
        <v>152</v>
      </c>
      <c r="AG123" s="194" t="s">
        <v>153</v>
      </c>
      <c r="AH123" s="275"/>
    </row>
    <row r="124" spans="25:40" customFormat="1" ht="11.45" customHeight="1">
      <c r="Y124" s="251"/>
      <c r="Z124" s="252"/>
      <c r="AA124" s="257"/>
      <c r="AB124" s="258"/>
      <c r="AC124" s="258"/>
      <c r="AD124" s="223">
        <v>7450</v>
      </c>
      <c r="AE124" s="224" t="s">
        <v>155</v>
      </c>
      <c r="AF124" s="225"/>
      <c r="AG124" s="225"/>
      <c r="AH124" s="275"/>
    </row>
    <row r="125" spans="25:40" customFormat="1" ht="11.45" customHeight="1">
      <c r="Y125" s="251"/>
      <c r="Z125" s="252"/>
      <c r="AA125" s="255"/>
      <c r="AB125" s="256"/>
      <c r="AC125" s="256"/>
      <c r="AD125" s="198"/>
      <c r="AE125" s="199">
        <v>3310</v>
      </c>
      <c r="AF125" s="151">
        <v>3262040.51</v>
      </c>
      <c r="AG125" s="150"/>
      <c r="AH125" s="270"/>
    </row>
    <row r="126" spans="25:40" customFormat="1" ht="11.45" customHeight="1">
      <c r="Y126" s="251"/>
      <c r="Z126" s="252"/>
      <c r="AA126" s="257"/>
      <c r="AB126" s="258"/>
      <c r="AC126" s="258"/>
      <c r="AD126" s="198"/>
      <c r="AE126" s="199">
        <v>5610</v>
      </c>
      <c r="AF126" s="150"/>
      <c r="AG126" s="151">
        <v>3262040.51</v>
      </c>
      <c r="AH126" s="270"/>
    </row>
    <row r="127" spans="25:40" customFormat="1" ht="11.45" customHeight="1">
      <c r="Y127" s="251"/>
      <c r="Z127" s="252"/>
      <c r="AA127" s="268"/>
      <c r="AB127" s="268"/>
      <c r="AC127" s="268"/>
      <c r="AD127" s="261"/>
      <c r="AE127" s="224" t="s">
        <v>161</v>
      </c>
      <c r="AF127" s="262">
        <v>3262040.51</v>
      </c>
      <c r="AG127" s="262">
        <v>3262040.51</v>
      </c>
      <c r="AH127" s="269">
        <f>AG108+AG118+AG126</f>
        <v>7853837.4299999997</v>
      </c>
    </row>
    <row r="128" spans="25:40" customFormat="1" ht="11.45" customHeight="1">
      <c r="Y128" s="251"/>
      <c r="Z128" s="252"/>
      <c r="AA128" s="268"/>
      <c r="AB128" s="268"/>
      <c r="AC128" s="268"/>
      <c r="AD128" s="261"/>
      <c r="AE128" s="224" t="s">
        <v>162</v>
      </c>
      <c r="AF128" s="225"/>
      <c r="AG128" s="225"/>
      <c r="AH128" s="270"/>
    </row>
    <row r="129" spans="25:34" customFormat="1" ht="15">
      <c r="Y129" s="251"/>
      <c r="Z129" s="252"/>
      <c r="AA129" s="268"/>
      <c r="AB129" s="268"/>
      <c r="AC129" s="268"/>
      <c r="AD129" s="269"/>
      <c r="AE129" s="270"/>
      <c r="AF129" s="270"/>
      <c r="AG129" s="270"/>
      <c r="AH129" s="270"/>
    </row>
    <row r="130" spans="25:34" customFormat="1" ht="15">
      <c r="Y130" s="251"/>
      <c r="Z130" s="252"/>
      <c r="AA130" s="268"/>
      <c r="AB130" s="268"/>
      <c r="AC130" s="268"/>
      <c r="AD130" s="193" t="s">
        <v>150</v>
      </c>
      <c r="AE130" s="194" t="s">
        <v>151</v>
      </c>
      <c r="AF130" s="194" t="s">
        <v>152</v>
      </c>
      <c r="AG130" s="194" t="s">
        <v>153</v>
      </c>
      <c r="AH130" s="270"/>
    </row>
    <row r="131" spans="25:34" customFormat="1" ht="15">
      <c r="Y131" s="251"/>
      <c r="Z131" s="252"/>
      <c r="AA131" s="268"/>
      <c r="AB131" s="268"/>
      <c r="AC131" s="268"/>
      <c r="AD131" s="195">
        <v>7470</v>
      </c>
      <c r="AE131" s="196" t="s">
        <v>155</v>
      </c>
      <c r="AF131" s="197"/>
      <c r="AG131" s="197"/>
      <c r="AH131" s="270"/>
    </row>
    <row r="132" spans="25:34" customFormat="1" ht="15">
      <c r="Y132" s="251"/>
      <c r="Z132" s="252"/>
      <c r="AA132" s="268"/>
      <c r="AB132" s="268"/>
      <c r="AC132" s="268"/>
      <c r="AD132" s="198"/>
      <c r="AE132" s="199">
        <v>1022</v>
      </c>
      <c r="AF132" s="151">
        <v>333837.92</v>
      </c>
      <c r="AG132" s="150"/>
      <c r="AH132" s="270"/>
    </row>
    <row r="133" spans="25:34" customFormat="1" ht="15">
      <c r="Y133" s="123"/>
      <c r="Z133" s="125"/>
      <c r="AA133" s="126"/>
      <c r="AB133" s="126"/>
      <c r="AC133" s="126"/>
      <c r="AD133" s="198"/>
      <c r="AE133" s="199">
        <v>1251</v>
      </c>
      <c r="AF133" s="151">
        <v>1185000</v>
      </c>
      <c r="AG133" s="150"/>
    </row>
    <row r="134" spans="25:34" customFormat="1" ht="15">
      <c r="Y134" s="123"/>
      <c r="Z134" s="125"/>
      <c r="AA134" s="126"/>
      <c r="AB134" s="126"/>
      <c r="AC134" s="126"/>
      <c r="AD134" s="198"/>
      <c r="AE134" s="199">
        <v>1284</v>
      </c>
      <c r="AF134" s="151">
        <v>58000000</v>
      </c>
      <c r="AG134" s="150"/>
    </row>
    <row r="135" spans="25:34" customFormat="1" ht="15">
      <c r="Y135" s="123"/>
      <c r="Z135" s="125"/>
      <c r="AA135" s="126"/>
      <c r="AB135" s="126"/>
      <c r="AC135" s="126"/>
      <c r="AD135" s="198"/>
      <c r="AE135" s="199">
        <v>3310</v>
      </c>
      <c r="AF135" s="151">
        <v>3093864</v>
      </c>
      <c r="AG135" s="150"/>
    </row>
    <row r="136" spans="25:34" customFormat="1" ht="15">
      <c r="Y136" s="123"/>
      <c r="Z136" s="125"/>
      <c r="AA136" s="126"/>
      <c r="AB136" s="126"/>
      <c r="AC136" s="126"/>
      <c r="AD136" s="198"/>
      <c r="AE136" s="199">
        <v>3430</v>
      </c>
      <c r="AF136" s="186">
        <v>-146582454</v>
      </c>
      <c r="AG136" s="151">
        <v>21812207.579999998</v>
      </c>
    </row>
    <row r="137" spans="25:34" customFormat="1" ht="15">
      <c r="Y137" s="123"/>
      <c r="Z137" s="125"/>
      <c r="AA137" s="126"/>
      <c r="AB137" s="126"/>
      <c r="AC137" s="126"/>
      <c r="AD137" s="198"/>
      <c r="AE137" s="199">
        <v>5610</v>
      </c>
      <c r="AF137" s="150"/>
      <c r="AG137" s="186">
        <v>-105781959.66</v>
      </c>
      <c r="AH137" s="37">
        <f>AG108+AG118+AG126+AG137</f>
        <v>-97928122.229999989</v>
      </c>
    </row>
    <row r="138" spans="25:34" customFormat="1" ht="15">
      <c r="Y138" s="123"/>
      <c r="Z138" s="125"/>
      <c r="AA138" s="126"/>
      <c r="AB138" s="126"/>
      <c r="AC138" s="126"/>
      <c r="AD138" s="203"/>
      <c r="AE138" s="196" t="s">
        <v>161</v>
      </c>
      <c r="AF138" s="276">
        <v>-83969752.079999998</v>
      </c>
      <c r="AG138" s="276">
        <v>-83969752.079999998</v>
      </c>
    </row>
    <row r="139" spans="25:34" customFormat="1" ht="15">
      <c r="Y139" s="123"/>
      <c r="Z139" s="125"/>
      <c r="AA139" s="126"/>
      <c r="AB139" s="126"/>
      <c r="AC139" s="126"/>
      <c r="AD139" s="203"/>
      <c r="AE139" s="196" t="s">
        <v>162</v>
      </c>
      <c r="AF139" s="197"/>
      <c r="AG139" s="197"/>
    </row>
  </sheetData>
  <mergeCells count="190">
    <mergeCell ref="H65:M65"/>
    <mergeCell ref="H66:M66"/>
    <mergeCell ref="H69:M69"/>
    <mergeCell ref="H70:M70"/>
    <mergeCell ref="B61:P61"/>
    <mergeCell ref="S61:V61"/>
    <mergeCell ref="W61:Y61"/>
    <mergeCell ref="B62:P62"/>
    <mergeCell ref="S62:V62"/>
    <mergeCell ref="W62:Y62"/>
    <mergeCell ref="B59:P59"/>
    <mergeCell ref="S59:V59"/>
    <mergeCell ref="W59:Y59"/>
    <mergeCell ref="B60:P60"/>
    <mergeCell ref="S60:V60"/>
    <mergeCell ref="W60:Y60"/>
    <mergeCell ref="B57:P57"/>
    <mergeCell ref="S57:V57"/>
    <mergeCell ref="W57:Y57"/>
    <mergeCell ref="B58:P58"/>
    <mergeCell ref="S58:V58"/>
    <mergeCell ref="W58:Y58"/>
    <mergeCell ref="B55:P55"/>
    <mergeCell ref="S55:V55"/>
    <mergeCell ref="W55:Y55"/>
    <mergeCell ref="B56:P56"/>
    <mergeCell ref="Q56:R56"/>
    <mergeCell ref="S56:V56"/>
    <mergeCell ref="W56:Y56"/>
    <mergeCell ref="B53:P53"/>
    <mergeCell ref="S53:V53"/>
    <mergeCell ref="W53:Y53"/>
    <mergeCell ref="B54:P54"/>
    <mergeCell ref="S54:V54"/>
    <mergeCell ref="W54:Y54"/>
    <mergeCell ref="B51:P51"/>
    <mergeCell ref="Q51:R51"/>
    <mergeCell ref="S51:V51"/>
    <mergeCell ref="W51:Y51"/>
    <mergeCell ref="B52:P52"/>
    <mergeCell ref="Q52:R52"/>
    <mergeCell ref="S52:V52"/>
    <mergeCell ref="W52:Y52"/>
    <mergeCell ref="B48:P48"/>
    <mergeCell ref="Q48:R48"/>
    <mergeCell ref="S48:V48"/>
    <mergeCell ref="W48:Y48"/>
    <mergeCell ref="B49:P49"/>
    <mergeCell ref="Q49:R49"/>
    <mergeCell ref="S49:V49"/>
    <mergeCell ref="W49:Y49"/>
    <mergeCell ref="B46:P46"/>
    <mergeCell ref="Q46:R46"/>
    <mergeCell ref="S46:V46"/>
    <mergeCell ref="W46:Y46"/>
    <mergeCell ref="B47:P47"/>
    <mergeCell ref="Q47:R47"/>
    <mergeCell ref="S47:V47"/>
    <mergeCell ref="W47:Y47"/>
    <mergeCell ref="B44:P44"/>
    <mergeCell ref="Q44:R44"/>
    <mergeCell ref="S44:V44"/>
    <mergeCell ref="W44:Y44"/>
    <mergeCell ref="B45:P45"/>
    <mergeCell ref="Q45:R45"/>
    <mergeCell ref="S45:V45"/>
    <mergeCell ref="W45:Y45"/>
    <mergeCell ref="B42:P42"/>
    <mergeCell ref="Q42:R42"/>
    <mergeCell ref="S42:V42"/>
    <mergeCell ref="W42:Y42"/>
    <mergeCell ref="B43:P43"/>
    <mergeCell ref="Q43:R43"/>
    <mergeCell ref="S43:V43"/>
    <mergeCell ref="W43:Y43"/>
    <mergeCell ref="B40:P40"/>
    <mergeCell ref="Q40:R40"/>
    <mergeCell ref="S40:V40"/>
    <mergeCell ref="W40:Y40"/>
    <mergeCell ref="B41:P41"/>
    <mergeCell ref="Q41:R41"/>
    <mergeCell ref="S41:V41"/>
    <mergeCell ref="W41:Y41"/>
    <mergeCell ref="B37:P37"/>
    <mergeCell ref="B38:P38"/>
    <mergeCell ref="Q38:R38"/>
    <mergeCell ref="S38:V38"/>
    <mergeCell ref="W38:Y38"/>
    <mergeCell ref="B39:P39"/>
    <mergeCell ref="Q39:R39"/>
    <mergeCell ref="S39:V39"/>
    <mergeCell ref="W39:Y39"/>
    <mergeCell ref="B35:P35"/>
    <mergeCell ref="S35:V35"/>
    <mergeCell ref="W35:Y35"/>
    <mergeCell ref="B36:P36"/>
    <mergeCell ref="Q36:R36"/>
    <mergeCell ref="S36:V36"/>
    <mergeCell ref="W36:Y36"/>
    <mergeCell ref="B33:P33"/>
    <mergeCell ref="Q33:R33"/>
    <mergeCell ref="S33:V33"/>
    <mergeCell ref="W33:Y33"/>
    <mergeCell ref="B34:P34"/>
    <mergeCell ref="S34:V34"/>
    <mergeCell ref="W34:Y34"/>
    <mergeCell ref="B31:P31"/>
    <mergeCell ref="Q31:R31"/>
    <mergeCell ref="S31:V31"/>
    <mergeCell ref="W31:Y31"/>
    <mergeCell ref="B32:P32"/>
    <mergeCell ref="Q32:R32"/>
    <mergeCell ref="S32:V32"/>
    <mergeCell ref="W32:Y32"/>
    <mergeCell ref="B29:P29"/>
    <mergeCell ref="Q29:R29"/>
    <mergeCell ref="S29:V29"/>
    <mergeCell ref="W29:Y29"/>
    <mergeCell ref="B30:P30"/>
    <mergeCell ref="Q30:R30"/>
    <mergeCell ref="S30:V30"/>
    <mergeCell ref="W30:Y30"/>
    <mergeCell ref="B27:P27"/>
    <mergeCell ref="Q27:R27"/>
    <mergeCell ref="S27:V27"/>
    <mergeCell ref="W27:Y27"/>
    <mergeCell ref="B28:P28"/>
    <mergeCell ref="Q28:R28"/>
    <mergeCell ref="S28:V28"/>
    <mergeCell ref="W28:Y28"/>
    <mergeCell ref="B25:P25"/>
    <mergeCell ref="Q25:R25"/>
    <mergeCell ref="S25:V25"/>
    <mergeCell ref="W25:Y25"/>
    <mergeCell ref="B26:P26"/>
    <mergeCell ref="Q26:R26"/>
    <mergeCell ref="S26:V26"/>
    <mergeCell ref="W26:Y26"/>
    <mergeCell ref="B23:P23"/>
    <mergeCell ref="Q23:R23"/>
    <mergeCell ref="S23:V23"/>
    <mergeCell ref="W23:Y23"/>
    <mergeCell ref="B24:P24"/>
    <mergeCell ref="Q24:R24"/>
    <mergeCell ref="S24:V24"/>
    <mergeCell ref="W24:Y24"/>
    <mergeCell ref="B21:P21"/>
    <mergeCell ref="Q21:R21"/>
    <mergeCell ref="S21:V21"/>
    <mergeCell ref="W21:Y21"/>
    <mergeCell ref="B22:P22"/>
    <mergeCell ref="Q22:R22"/>
    <mergeCell ref="S22:V22"/>
    <mergeCell ref="W22:Y22"/>
    <mergeCell ref="B19:P19"/>
    <mergeCell ref="Q19:R19"/>
    <mergeCell ref="S19:V19"/>
    <mergeCell ref="W19:Y19"/>
    <mergeCell ref="B20:P20"/>
    <mergeCell ref="Q20:R20"/>
    <mergeCell ref="S20:V20"/>
    <mergeCell ref="W20:Y20"/>
    <mergeCell ref="B17:P17"/>
    <mergeCell ref="Q17:R17"/>
    <mergeCell ref="S17:V17"/>
    <mergeCell ref="W17:Y17"/>
    <mergeCell ref="B18:P18"/>
    <mergeCell ref="Q18:R18"/>
    <mergeCell ref="S18:V18"/>
    <mergeCell ref="W18:Y18"/>
    <mergeCell ref="B15:P15"/>
    <mergeCell ref="Q15:R15"/>
    <mergeCell ref="S15:V15"/>
    <mergeCell ref="W15:Y15"/>
    <mergeCell ref="B16:P16"/>
    <mergeCell ref="Q16:R16"/>
    <mergeCell ref="S16:V16"/>
    <mergeCell ref="W16:Y16"/>
    <mergeCell ref="B12:Y12"/>
    <mergeCell ref="W13:Y13"/>
    <mergeCell ref="B14:P14"/>
    <mergeCell ref="Q14:R14"/>
    <mergeCell ref="S14:V14"/>
    <mergeCell ref="W14:Y14"/>
    <mergeCell ref="O2:Y2"/>
    <mergeCell ref="O5:X5"/>
    <mergeCell ref="W8:Y8"/>
    <mergeCell ref="B9:K9"/>
    <mergeCell ref="L9:Y9"/>
    <mergeCell ref="B11:Y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1ф</vt:lpstr>
      <vt:lpstr>2ф</vt:lpstr>
      <vt:lpstr>Лист3</vt:lpstr>
      <vt:lpstr>'1ф'!SUB1002428286</vt:lpstr>
      <vt:lpstr>'1ф'!Область_печати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Guliya Zhamatova</dc:creator>
  <cp:lastModifiedBy>Guliya Zhamatova</cp:lastModifiedBy>
  <cp:lastPrinted>2014-04-29T14:48:51Z</cp:lastPrinted>
  <dcterms:created xsi:type="dcterms:W3CDTF">2013-10-28T09:37:42Z</dcterms:created>
  <dcterms:modified xsi:type="dcterms:W3CDTF">2014-05-04T09:50:38Z</dcterms:modified>
</cp:coreProperties>
</file>