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Buh\Отчетность\Квартальные отчеты\для биржи\2021\01.04.2021\"/>
    </mc:Choice>
  </mc:AlternateContent>
  <bookViews>
    <workbookView xWindow="-45" yWindow="0" windowWidth="10005" windowHeight="8295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'[3]B1.2'!#REF!</definedName>
    <definedName name="_5402_01">'[3]B1.2'!#REF!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2">#REF!</definedName>
    <definedName name="_усл_" localSheetId="3">#REF!</definedName>
    <definedName name="_усл_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'[20]yO302.1'!#REF!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'[20]yO302.1'!#REF!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'[20]yO302.1'!#REF!</definedName>
    <definedName name="ct">'[20]yO302.1'!#REF!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'[20]yO302.1'!#REF!</definedName>
    <definedName name="cvo">'[20]yO302.1'!#REF!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'[20]yO302.1'!#REF!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'[20]yO302.1'!#REF!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'[20]yO302.1'!#REF!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'[20]yO302.1'!#REF!</definedName>
    <definedName name="p所得税" localSheetId="2">#REF!</definedName>
    <definedName name="p所得税" localSheetId="3">#REF!</definedName>
    <definedName name="p所得税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'[20]yO302.1'!#REF!</definedName>
    <definedName name="zheldorizdat">'[20]yO302.1'!#REF!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">#REF!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'[20]yO302.1'!#REF!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 localSheetId="1">Ф2!$8:$9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2">#N/A</definedName>
    <definedName name="Макрос1" localSheetId="3">Ф4!Макрос1</definedName>
    <definedName name="Макрос1">#N/A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1">Ф2!$A$1:$G$96</definedName>
    <definedName name="_xlnm.Print_Area" localSheetId="2">Ф3!$A$1:$D$64</definedName>
    <definedName name="_xlnm.Print_Area" localSheetId="3">Ф4!$A$1:$N$62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2">#N/A</definedName>
    <definedName name="прил14_нов" localSheetId="3">Ф4!прил14_нов</definedName>
    <definedName name="прил14_нов">#N/A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'[20]yO302.1'!#REF!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'[20]yO302.1'!#REF!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2">#REF!</definedName>
    <definedName name="ф2" localSheetId="3">#REF!</definedName>
    <definedName name="ф2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62913"/>
</workbook>
</file>

<file path=xl/calcChain.xml><?xml version="1.0" encoding="utf-8"?>
<calcChain xmlns="http://schemas.openxmlformats.org/spreadsheetml/2006/main">
  <c r="C52" i="3" l="1"/>
  <c r="D52" i="3"/>
  <c r="E65" i="1" l="1"/>
  <c r="C43" i="3"/>
  <c r="C40" i="3"/>
  <c r="E36" i="1"/>
  <c r="E16" i="1"/>
  <c r="I31" i="4" l="1"/>
  <c r="C51" i="3"/>
  <c r="C50" i="3"/>
  <c r="C49" i="3"/>
  <c r="C37" i="3"/>
  <c r="C36" i="3"/>
  <c r="C35" i="3"/>
  <c r="C32" i="3"/>
  <c r="C30" i="3"/>
  <c r="C29" i="3"/>
  <c r="C28" i="3"/>
  <c r="C26" i="3"/>
  <c r="C25" i="3"/>
  <c r="C24" i="3"/>
  <c r="C23" i="3"/>
  <c r="C22" i="3"/>
  <c r="C21" i="3"/>
  <c r="C20" i="3"/>
  <c r="C17" i="3"/>
  <c r="C16" i="3"/>
  <c r="C15" i="3"/>
  <c r="C14" i="3"/>
  <c r="C13" i="3"/>
  <c r="C12" i="3"/>
  <c r="C11" i="3"/>
  <c r="I11" i="4" l="1"/>
  <c r="K11" i="4" l="1"/>
  <c r="G60" i="2" l="1"/>
  <c r="G40" i="2"/>
  <c r="F40" i="2"/>
  <c r="F16" i="1"/>
  <c r="K48" i="4" l="1"/>
  <c r="K43" i="4"/>
  <c r="D49" i="4"/>
  <c r="I43" i="4"/>
  <c r="C38" i="3" l="1"/>
  <c r="F60" i="2"/>
  <c r="F52" i="2"/>
  <c r="I42" i="4" l="1"/>
  <c r="G38" i="4"/>
  <c r="I38" i="4" s="1"/>
  <c r="K38" i="4" s="1"/>
  <c r="K34" i="4"/>
  <c r="G33" i="4"/>
  <c r="G49" i="4" s="1"/>
  <c r="F33" i="4"/>
  <c r="E33" i="4"/>
  <c r="E49" i="4" s="1"/>
  <c r="D33" i="4"/>
  <c r="C33" i="4"/>
  <c r="K23" i="4"/>
  <c r="I23" i="4"/>
  <c r="K22" i="4"/>
  <c r="I22" i="4"/>
  <c r="G18" i="4"/>
  <c r="I18" i="4" s="1"/>
  <c r="K18" i="4" s="1"/>
  <c r="K14" i="4"/>
  <c r="H13" i="4"/>
  <c r="G13" i="4"/>
  <c r="G29" i="4" s="1"/>
  <c r="F13" i="4"/>
  <c r="E13" i="4"/>
  <c r="D13" i="4"/>
  <c r="C13" i="4"/>
  <c r="C29" i="4" s="1"/>
  <c r="K13" i="4"/>
  <c r="D47" i="3"/>
  <c r="C47" i="3"/>
  <c r="D38" i="3"/>
  <c r="D18" i="3"/>
  <c r="D31" i="3" s="1"/>
  <c r="D33" i="3" s="1"/>
  <c r="C18" i="3"/>
  <c r="C31" i="3" l="1"/>
  <c r="C33" i="3" s="1"/>
  <c r="C48" i="3" s="1"/>
  <c r="K42" i="4"/>
  <c r="C49" i="4"/>
  <c r="I13" i="4"/>
  <c r="D48" i="3"/>
  <c r="F10" i="2" l="1"/>
  <c r="F38" i="2" s="1"/>
  <c r="H33" i="4" l="1"/>
  <c r="F52" i="1"/>
  <c r="E52" i="1"/>
  <c r="F36" i="1"/>
  <c r="E67" i="1" l="1"/>
  <c r="F65" i="1"/>
  <c r="F67" i="1" s="1"/>
  <c r="K31" i="4"/>
  <c r="K33" i="4" s="1"/>
  <c r="F68" i="2"/>
  <c r="F70" i="2" s="1"/>
  <c r="G52" i="2"/>
  <c r="G10" i="2"/>
  <c r="G68" i="2" l="1"/>
  <c r="I33" i="4"/>
  <c r="F74" i="2"/>
  <c r="F77" i="2" s="1"/>
  <c r="H40" i="4" s="1"/>
  <c r="G38" i="2"/>
  <c r="G70" i="2" l="1"/>
  <c r="G74" i="2" s="1"/>
  <c r="G77" i="2" s="1"/>
  <c r="F81" i="2"/>
  <c r="F83" i="2" s="1"/>
  <c r="H41" i="4"/>
  <c r="H49" i="4" s="1"/>
  <c r="I49" i="4" s="1"/>
  <c r="G81" i="2" l="1"/>
  <c r="G83" i="2" s="1"/>
  <c r="H20" i="4"/>
  <c r="H21" i="4" s="1"/>
  <c r="H29" i="4" s="1"/>
  <c r="I29" i="4" s="1"/>
  <c r="I41" i="4"/>
  <c r="K41" i="4" s="1"/>
  <c r="K49" i="4" s="1"/>
  <c r="I21" i="4" l="1"/>
  <c r="K21" i="4" s="1"/>
  <c r="K29" i="4" s="1"/>
</calcChain>
</file>

<file path=xl/sharedStrings.xml><?xml version="1.0" encoding="utf-8"?>
<sst xmlns="http://schemas.openxmlformats.org/spreadsheetml/2006/main" count="312" uniqueCount="254">
  <si>
    <t xml:space="preserve">Бухгалтерский баланс			</t>
  </si>
  <si>
    <t xml:space="preserve">(полное наименование организации)			</t>
  </si>
  <si>
    <t>по состоянию на</t>
  </si>
  <si>
    <t>(в тыс. тенге)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</si>
  <si>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</si>
  <si>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</si>
  <si>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</si>
  <si>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</si>
  <si>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</si>
  <si>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</si>
  <si>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</si>
  <si>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</si>
  <si>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</si>
  <si>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Производные  финансовые инструменты</t>
  </si>
  <si>
    <t>Дебиторская задолженность</t>
  </si>
  <si>
    <t>Комиссионные вознаграждения</t>
  </si>
  <si>
    <t>Операция "обратное РЕПО"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</si>
  <si>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</si>
  <si>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</si>
  <si>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</si>
  <si>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</si>
  <si>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</si>
  <si>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</si>
  <si>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</si>
  <si>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</si>
  <si>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</si>
  <si>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</si>
  <si>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</si>
  <si>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</si>
  <si>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</si>
  <si>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</si>
  <si>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>Вклады привлеченные</t>
  </si>
  <si>
    <t>Выпущенные долговые ценные бумаги</t>
  </si>
  <si>
    <t>Операция "РЕПО"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</si>
  <si>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</si>
  <si>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</si>
  <si>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</si>
  <si>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</si>
  <si>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</si>
  <si>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</si>
  <si>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</si>
  <si>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</si>
  <si>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</si>
  <si>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</si>
  <si>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</si>
  <si>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  простые акции</t>
  </si>
  <si>
    <t xml:space="preserve">        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</si>
  <si>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</si>
  <si>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</si>
  <si>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</si>
  <si>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</si>
  <si>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убыток):</t>
  </si>
  <si>
    <t xml:space="preserve">Итого капитал: </t>
  </si>
  <si>
    <t>Итого капитал и обязательства (стр.35+стр.43)</t>
  </si>
  <si>
    <t>Отчет о прибылях и убытках</t>
  </si>
  <si>
    <t>(полное наименование организации)</t>
  </si>
  <si>
    <t>( в тысячах тенге)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</si>
  <si>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</si>
  <si>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</si>
  <si>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</si>
  <si>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</si>
  <si>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</si>
  <si>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</si>
  <si>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</si>
  <si>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</si>
  <si>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</si>
  <si>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</si>
  <si>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</si>
  <si>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</si>
  <si>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</si>
  <si>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</si>
  <si>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</si>
  <si>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</si>
  <si>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</si>
  <si>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</si>
  <si>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</si>
  <si>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</si>
  <si>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</si>
  <si>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</si>
  <si>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</si>
  <si>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</si>
  <si>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</si>
  <si>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</si>
  <si>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</si>
  <si>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</si>
  <si>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</si>
  <si>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в том числе::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</si>
  <si>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</si>
  <si>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</si>
  <si>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</si>
  <si>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</si>
  <si>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</si>
  <si>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</si>
  <si>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</si>
  <si>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</si>
  <si>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</si>
  <si>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Прочие доходы</t>
  </si>
  <si>
    <t>Итого доходов (сумма строк с 1 по 10)</t>
  </si>
  <si>
    <t>Расходы, связанные с выплатой вознаграждения</t>
  </si>
  <si>
    <t>по привлеченным вкладам</t>
  </si>
  <si>
    <t>12.1</t>
  </si>
  <si>
    <t>по полученным займам</t>
  </si>
  <si>
    <t>12.2</t>
  </si>
  <si>
    <t>по полученной финансовой аренде</t>
  </si>
  <si>
    <t>12.3</t>
  </si>
  <si>
    <t>по выпущенным ценным бумагам</t>
  </si>
  <si>
    <t>12.4</t>
  </si>
  <si>
    <t>по операциям «РЕПО»</t>
  </si>
  <si>
    <t>12.5</t>
  </si>
  <si>
    <t>прочие расходы, связанные с выплатой вознаграждения</t>
  </si>
  <si>
    <t>12.6</t>
  </si>
  <si>
    <t>Комиссионные расходы</t>
  </si>
  <si>
    <t>вознаграждение управляющему агенту</t>
  </si>
  <si>
    <t>13.1</t>
  </si>
  <si>
    <t>вознаграждение за кастодиальное обслуживание</t>
  </si>
  <si>
    <t>13.2</t>
  </si>
  <si>
    <t>Расходы, по банковской и иной деятельности, не связанные с выплатой вознаграждения</t>
  </si>
  <si>
    <t xml:space="preserve">расходы от осуществления переводных операций		</t>
  </si>
  <si>
    <t>14.1</t>
  </si>
  <si>
    <t xml:space="preserve">расходы от осуществления клиринговых операций		</t>
  </si>
  <si>
    <t>14.2</t>
  </si>
  <si>
    <t xml:space="preserve">расходы от осуществления кассовых операций		</t>
  </si>
  <si>
    <t>14.3</t>
  </si>
  <si>
    <t>расходы от осуществления сейфовых операций</t>
  </si>
  <si>
    <t>14.4</t>
  </si>
  <si>
    <t>расходы от осуществления инкассации</t>
  </si>
  <si>
    <t>14.5</t>
  </si>
  <si>
    <t>Расходы по созданию резервов на возможные потери по операциям</t>
  </si>
  <si>
    <t>Операционные расходы</t>
  </si>
  <si>
    <t>расходы на оплату труда и командировочные</t>
  </si>
  <si>
    <t>16.1</t>
  </si>
  <si>
    <t>амортизационные отчисления</t>
  </si>
  <si>
    <t>16.2</t>
  </si>
  <si>
    <t>расходы на материалы</t>
  </si>
  <si>
    <t>16.3</t>
  </si>
  <si>
    <t>расходы по уплате налогов и других обязательных платежей в бюджет, за исключением корпоративного подоходного налога</t>
  </si>
  <si>
    <t>16.4</t>
  </si>
  <si>
    <t>Расходы от реализации или безвозмездной передачи активов</t>
  </si>
  <si>
    <t>Прочие расходы</t>
  </si>
  <si>
    <t>Итого расходов (сумма строк с 12 по 18)</t>
  </si>
  <si>
    <t>Чистая прибыль (убыток) до уплаты корпоративного подоходного налога (стр. 11 - стр. 19)</t>
  </si>
  <si>
    <t>Корпоративный подоходный налог</t>
  </si>
  <si>
    <t>Чистая прибыль (убыток) после уплаты корпоративного подоходного налога (стр.20 - стр.21)</t>
  </si>
  <si>
    <t>Прибыль (убыток) от прекращенной деятельности</t>
  </si>
  <si>
    <t>Итого чистая прибыль (убыток) за период (стр.22+/- стр.23)</t>
  </si>
  <si>
    <t>Прочий совокупный доход</t>
  </si>
  <si>
    <t xml:space="preserve">Резерв по переоценке активов, имеющихся в наличии для продажи		</t>
  </si>
  <si>
    <t xml:space="preserve">Прочий совокупный доход, за вычетом налога		</t>
  </si>
  <si>
    <t>Приложение 14 
к Правилам представления финансовой 
отчетности финансовыми организациями, 
микрофинансовыми организациями</t>
  </si>
  <si>
    <t>Приложение 16 
к Правилам представления финансовой 
отчетности финансовыми организациями, 
микрофинансовыми организациями</t>
  </si>
  <si>
    <t xml:space="preserve">Инвестиционные ценные бумаги: </t>
  </si>
  <si>
    <t>оцениваемые по справедливой стоимости, изменения которой отражаются в составе прибыли или убытков за период</t>
  </si>
  <si>
    <t>оцениваемые по амортизируемой стоимости</t>
  </si>
  <si>
    <t>Форма № 3</t>
  </si>
  <si>
    <t>Отчет о движении денежных средств (прямой метод)</t>
  </si>
  <si>
    <t>(полное наименование ипотечной организации)</t>
  </si>
  <si>
    <t>(в тысячах тенге)</t>
  </si>
  <si>
    <t>Примечание</t>
  </si>
  <si>
    <t>За аналогичный период с начала предыдущего года (с нарастающим итогом)               (пересчитано)</t>
  </si>
  <si>
    <t>ДВИЖЕНИЕ ДЕНЕЖНЫХ СРЕДСТВ ОТ ОПЕРАЦИОННОЙ ДЕЯТЕЛЬНОСТИ</t>
  </si>
  <si>
    <t xml:space="preserve"> 1 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</si>
  <si>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</si>
  <si>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</si>
  <si>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</si>
  <si>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</si>
  <si>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</si>
  <si>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</si>
  <si>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</si>
  <si>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 9</t>
  </si>
  <si>
    <t>(Увеличение) уменьшение операционных активов</t>
  </si>
  <si>
    <t> 10</t>
  </si>
  <si>
    <t>Счета и депозиты в банках и прочих финансовых институтах</t>
  </si>
  <si>
    <t>Финансовые активы, учитываемые по справедливой стоимости через прибыль или убыток</t>
  </si>
  <si>
    <t>Кредиты, выданные клиентам</t>
  </si>
  <si>
    <t>Дебиторская задолженность по финансовой аренде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</si>
  <si>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</si>
  <si>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</si>
  <si>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</si>
  <si>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>Субсидии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</si>
  <si>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</si>
  <si>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</si>
  <si>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</si>
  <si>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</si>
  <si>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Покупка и продажа финансовых активов, учитываемых по амортизированной стоимости</t>
  </si>
  <si>
    <t xml:space="preserve">Покупка и продажа основных средств и нематериальных активов </t>
  </si>
  <si>
    <t>Покупка и продажа инвестиционной собственности</t>
  </si>
  <si>
    <t>Поступление/(выбытие)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</si>
  <si>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</si>
  <si>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</si>
  <si>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</si>
  <si>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субординированного долга</t>
  </si>
  <si>
    <t>Поступления от выпущенных долговых ценных бумаг</t>
  </si>
  <si>
    <t>Погашение прочих привлеченных средств</t>
  </si>
  <si>
    <t>Эмиссия обыкновенных акций</t>
  </si>
  <si>
    <t>Дивиденды выплаченные</t>
  </si>
  <si>
    <t>Поступление (выбытие) денежных средств от финансовой деятельности</t>
  </si>
  <si>
    <t>Чистое увеличение/(уменьшение ) денежных средств и их эквивалентов</t>
  </si>
  <si>
    <t>Влияние изменений валютных курсов на величину денежных средств и их эквивалентов</t>
  </si>
  <si>
    <t>Влияние изменений резерва под обесценение на денежные средства и их эквиваленты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</si>
  <si>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</si>
  <si>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</si>
  <si>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>Главный бухгалтер                ____________________ Тоқтарқожа А.Т.</t>
  </si>
  <si>
    <t>телефон: 344-12-22 вн.1322</t>
  </si>
  <si>
    <t>Место для печати</t>
  </si>
  <si>
    <t>Форма № 4</t>
  </si>
  <si>
    <t>Отчет об изменениях в капитале</t>
  </si>
  <si>
    <t>Символ</t>
  </si>
  <si>
    <t>Капитал родительской организации</t>
  </si>
  <si>
    <t>Доля меньшинства</t>
  </si>
  <si>
    <t>Итого капитал</t>
  </si>
  <si>
    <t>Дополнительный капитал</t>
  </si>
  <si>
    <t>Нераспределенная прибыль (убыток)</t>
  </si>
  <si>
    <t>Всего</t>
  </si>
  <si>
    <t xml:space="preserve">Сальдо на начало предыдущего периода   </t>
  </si>
  <si>
    <t xml:space="preserve">Изменения в учетной политике и  корректировка ошибок </t>
  </si>
  <si>
    <t>Пересчитанное сальдо на начало предыдущего периода</t>
  </si>
  <si>
    <t xml:space="preserve">Переоценка основных средств             
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</si>
  <si>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</si>
  <si>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</si>
  <si>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</si>
  <si>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</si>
  <si>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Прибыль (убыток) предыдущих лет</t>
  </si>
  <si>
    <t xml:space="preserve">Прибыль (убыток) за период   </t>
  </si>
  <si>
    <t>Всего прибыль (убыток) за период</t>
  </si>
  <si>
    <t xml:space="preserve">Дивиденды </t>
  </si>
  <si>
    <t>Эмиссия акций</t>
  </si>
  <si>
    <t>Выкупленные акции</t>
  </si>
  <si>
    <t>Внутренние переводы, в том числе: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</si>
  <si>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</si>
  <si>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</si>
  <si>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</si>
  <si>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конец предыдущего периода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</si>
  <si>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</si>
  <si>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</si>
  <si>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</si>
  <si>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 xml:space="preserve"> </t>
  </si>
  <si>
    <t>33.1</t>
  </si>
  <si>
    <t>33.2</t>
  </si>
  <si>
    <t>Балансовая стоимость на одну акцию,    в тенге</t>
  </si>
  <si>
    <t>41</t>
  </si>
  <si>
    <t>Базовая и разводненная прибыль на акцию</t>
  </si>
  <si>
    <t>Исполнитель                            ____________________Сарсебаева А.О.</t>
  </si>
  <si>
    <t>2.1</t>
  </si>
  <si>
    <t>2.2</t>
  </si>
  <si>
    <t>01 апреля 2021 года</t>
  </si>
  <si>
    <t>на 01.01.2021г.</t>
  </si>
  <si>
    <t>на 01.04.2021г.</t>
  </si>
  <si>
    <t>по состоянию на 01 апреля 2021 года</t>
  </si>
  <si>
    <t xml:space="preserve"> по состоянию на "01" апреля 2021 года</t>
  </si>
  <si>
    <t xml:space="preserve">Акционерное общество "Казахстанская Жилищная Компания"   </t>
  </si>
  <si>
    <t>Гарантии</t>
  </si>
  <si>
    <t>Финансовый директор, член Правления       _____________________ Сагимкулова Б.Д.</t>
  </si>
  <si>
    <t>Финансовый директор, член Правления      _____________________ Сагимкулова Б.Д.</t>
  </si>
  <si>
    <t>Финансовый директор, член Правления    _____________________ Сагимкулова Б.Д.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</si>
</sst>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43" formatCode="_-* #,##0.00_-;\-* #,##0.00_-;_-* &quot;-&quot;??_-;_-@_-"/>
    <numFmt numFmtId="164" formatCode="#,##0_);\(#,##0\);0_)"/>
    <numFmt numFmtId="165" formatCode="_-#,##0_-;\(#,##0\);_-\ \ &quot;-&quot;_-;_-@_-"/>
    <numFmt numFmtId="166" formatCode="_-#,##0.00_-;\(#,##0.00\);_-\ \ &quot;-&quot;_-;_-@_-"/>
    <numFmt numFmtId="167" formatCode="mmm/dd/yyyy;_-\ &quot;N/A&quot;_-;_-\ &quot;-&quot;_-"/>
    <numFmt numFmtId="168" formatCode="mmm/yyyy;_-\ &quot;N/A&quot;_-;_-\ &quot;-&quot;_-"/>
    <numFmt numFmtId="169" formatCode="_-#,##0%_-;\(#,##0%\);_-\ &quot;-&quot;_-"/>
    <numFmt numFmtId="170" formatCode="_-#,###,_-;\(#,###,\);_-\ \ &quot;-&quot;_-;_-@_-"/>
    <numFmt numFmtId="171" formatCode="_-#,###.00,_-;\(#,###.00,\);_-\ \ &quot;-&quot;_-;_-@_-"/>
    <numFmt numFmtId="172" formatCode="_-#0&quot;.&quot;0,_-;\(#0&quot;.&quot;0,\);_-\ \ &quot;-&quot;_-;_-@_-"/>
    <numFmt numFmtId="173" formatCode="_-#0&quot;.&quot;0000_-;\(#0&quot;.&quot;0000\);_-\ \ &quot;-&quot;_-;_-@_-"/>
    <numFmt numFmtId="174" formatCode="&quot;$&quot;#,##0_);\(&quot;$&quot;#,##0\)"/>
    <numFmt numFmtId="175" formatCode="#,##0;\-#,##0;&quot;-&quot;"/>
    <numFmt numFmtId="176" formatCode="General_)"/>
    <numFmt numFmtId="177" formatCode="0.000"/>
    <numFmt numFmtId="178" formatCode="#,##0.0_);\(#,##0.0\)"/>
    <numFmt numFmtId="179" formatCode="#,##0.000_);\(#,##0.000\)"/>
    <numFmt numFmtId="180" formatCode="_(* #,##0.0_);_(* \(#,##0.00\);_(* &quot;-&quot;??_);_(@_)"/>
    <numFmt numFmtId="181" formatCode="&quot;$&quot;#,\);\(&quot;$&quot;#,##0\)"/>
    <numFmt numFmtId="182" formatCode="#,##0_)_%;\(#,##0\)_%;"/>
    <numFmt numFmtId="183" formatCode="_._.* #,##0.0_)_%;_._.* \(#,##0.0\)_%"/>
    <numFmt numFmtId="184" formatCode="#,##0.0_)_%;\(#,##0.0\)_%;\ \ .0_)_%"/>
    <numFmt numFmtId="185" formatCode="_._.* #,##0.00_)_%;_._.* \(#,##0.00\)_%"/>
    <numFmt numFmtId="186" formatCode="#,##0.00_)_%;\(#,##0.00\)_%;\ \ .00_)_%"/>
    <numFmt numFmtId="187" formatCode="_._.* #,##0.000_)_%;_._.* \(#,##0.000\)_%"/>
    <numFmt numFmtId="188" formatCode="#,##0.000_)_%;\(#,##0.000\)_%;\ \ .000_)_%"/>
    <numFmt numFmtId="189" formatCode="_(* #,##0.00_);_(* \(#,##0.00\);_(* &quot;-&quot;??_);_(@_)"/>
    <numFmt numFmtId="190" formatCode="_-* #,##0.00_р_._-;\-* #,##0.00_р_._-;_-* &quot;-&quot;??_р_._-;_-@_-"/>
    <numFmt numFmtId="191" formatCode="_._.* \(#,##0\)_%;_._.* #,##0_)_%;_._.* 0_)_%;_._.@_)_%"/>
    <numFmt numFmtId="192" formatCode="_._.&quot;$&quot;* \(#,##0\)_%;_._.&quot;$&quot;* #,##0_)_%;_._.&quot;$&quot;* 0_)_%;_._.@_)_%"/>
    <numFmt numFmtId="193" formatCode="* \(#,##0\);* #,##0_);&quot;-&quot;??_);@"/>
    <numFmt numFmtId="194" formatCode="&quot;$&quot;* #,##0_)_%;&quot;$&quot;* \(#,##0\)_%;&quot;$&quot;* &quot;-&quot;??_)_%;@_)_%"/>
    <numFmt numFmtId="195" formatCode="_._.&quot;$&quot;* #,##0.0_)_%;_._.&quot;$&quot;* \(#,##0.0\)_%"/>
    <numFmt numFmtId="196" formatCode="&quot;$&quot;* #,##0.0_)_%;&quot;$&quot;* \(#,##0.0\)_%;&quot;$&quot;* \ .0_)_%"/>
    <numFmt numFmtId="197" formatCode="_._.&quot;$&quot;* #,##0.00_)_%;_._.&quot;$&quot;* \(#,##0.00\)_%"/>
    <numFmt numFmtId="198" formatCode="&quot;$&quot;* #,##0.00_)_%;&quot;$&quot;* \(#,##0.00\)_%;&quot;$&quot;* \ .00_)_%"/>
    <numFmt numFmtId="199" formatCode="_._.&quot;$&quot;* #,##0.000_)_%;_._.&quot;$&quot;* \(#,##0.000\)_%"/>
    <numFmt numFmtId="200" formatCode="&quot;$&quot;* #,##0.000_)_%;&quot;$&quot;* \(#,##0.000\)_%;&quot;$&quot;* \ .000_)_%"/>
    <numFmt numFmtId="201" formatCode="mmmm\ d\,\ yyyy"/>
    <numFmt numFmtId="202" formatCode="* #,##0_);* \(#,##0\);&quot;-&quot;??_);@"/>
    <numFmt numFmtId="203" formatCode="_-* #,##0.00[$€-1]_-;\-* #,##0.00[$€-1]_-;_-* &quot;-&quot;??[$€-1]_-"/>
    <numFmt numFmtId="204" formatCode="#,##0\ \ ;\(#,##0\)\ ;\—\ \ \ \ "/>
    <numFmt numFmtId="205" formatCode="&quot;$&quot;#,##0\ ;\-&quot;$&quot;#,##0"/>
    <numFmt numFmtId="206" formatCode="&quot;$&quot;#,##0.00\ ;\(&quot;$&quot;#,##0.00\)"/>
    <numFmt numFmtId="207" formatCode="mmm/dd"/>
    <numFmt numFmtId="208" formatCode="_-* #,##0\ _đ_._-;\-* #,##0\ _đ_._-;_-* &quot;-&quot;\ _đ_._-;_-@_-"/>
    <numFmt numFmtId="209" formatCode="_(* #,##0_);_(* \(#,##0\);_(* &quot;-&quot;_);_(@_)"/>
    <numFmt numFmtId="210" formatCode="0_)%;\(0\)%"/>
    <numFmt numFmtId="211" formatCode="_._._(* 0_)%;_._.* \(0\)%"/>
    <numFmt numFmtId="212" formatCode="_(0_)%;\(0\)%"/>
    <numFmt numFmtId="213" formatCode="0%_);\(0%\)"/>
    <numFmt numFmtId="214" formatCode="\60\4\7\:"/>
    <numFmt numFmtId="215" formatCode="_(0.0_)%;\(0.0\)%"/>
    <numFmt numFmtId="216" formatCode="_._._(* 0.0_)%;_._.* \(0.0\)%"/>
    <numFmt numFmtId="217" formatCode="_(0.00_)%;\(0.00\)%"/>
    <numFmt numFmtId="218" formatCode="_._._(* 0.00_)%;_._.* \(0.00\)%"/>
    <numFmt numFmtId="219" formatCode="_(0.000_)%;\(0.000\)%"/>
    <numFmt numFmtId="220" formatCode="_._._(* 0.000_)%;_._.* \(0.000\)%"/>
    <numFmt numFmtId="221" formatCode="mm/dd/yy"/>
    <numFmt numFmtId="222" formatCode="\ #,##0;[Red]\-#,##0"/>
    <numFmt numFmtId="223" formatCode="&quot;$&quot;#,\);\(&quot;$&quot;#,\)"/>
    <numFmt numFmtId="224" formatCode="&quot;$&quot;#,;\(&quot;$&quot;#,\)"/>
    <numFmt numFmtId="225" formatCode="#,##0;[Red]&quot;-&quot;#,##0"/>
    <numFmt numFmtId="226" formatCode="#,##0.00;[Red]&quot;-&quot;#,##0.00"/>
    <numFmt numFmtId="227" formatCode="#,##0\ &quot;kr&quot;;[Red]\-#,##0\ &quot;kr&quot;"/>
    <numFmt numFmtId="228" formatCode="#,##0.00\ &quot;kr&quot;;[Red]\-#,##0.00\ &quot;kr&quot;"/>
    <numFmt numFmtId="229" formatCode="_-* #,##0.00\ _T_L_-;\-* #,##0.00\ _T_L_-;_-* &quot;-&quot;??\ _T_L_-;_-@_-"/>
    <numFmt numFmtId="230" formatCode="_-* #,##0.00\ _р_._-;\-* #,##0.00\ _р_._-;_-* &quot;-&quot;??\ _р_._-;_-@_-"/>
    <numFmt numFmtId="231" formatCode="_-* #,##0_р_._-;\-* #,##0_р_._-;_-* &quot;-&quot;_р_._-;_-@_-"/>
  </numFmts>
  <fonts count="124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2"/>
    </font>
    <font>
      <b/>
      <sz val="10"/>
      <name val="Times New Roman"/>
      <family val="2"/>
    </font>
    <font>
      <b/>
      <sz val="8"/>
      <name val="Times New Roman"/>
      <family val="2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u/>
      <sz val="10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2"/>
      <name val="Times New Roman"/>
      <family val="1"/>
      <charset val="204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7">
    <xf numFmtId="0" fontId="0" fillId="0" borderId="0"/>
    <xf numFmtId="0" fontId="2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4" fillId="0" borderId="0"/>
    <xf numFmtId="49" fontId="12" fillId="0" borderId="0" applyProtection="0">
      <alignment horizontal="left"/>
    </xf>
    <xf numFmtId="49" fontId="12" fillId="0" borderId="0" applyProtection="0">
      <alignment horizontal="left"/>
    </xf>
    <xf numFmtId="49" fontId="12" fillId="0" borderId="0" applyProtection="0">
      <alignment horizontal="left"/>
    </xf>
    <xf numFmtId="49" fontId="12" fillId="0" borderId="0" applyProtection="0">
      <alignment horizontal="left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4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27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27" fillId="0" borderId="0"/>
    <xf numFmtId="0" fontId="27" fillId="0" borderId="0"/>
    <xf numFmtId="0" fontId="25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8" fillId="0" borderId="0" applyBorder="0">
      <alignment shrinkToFit="1"/>
    </xf>
    <xf numFmtId="0" fontId="27" fillId="0" borderId="0"/>
    <xf numFmtId="0" fontId="25" fillId="0" borderId="0"/>
    <xf numFmtId="0" fontId="25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14" fillId="0" borderId="0"/>
    <xf numFmtId="0" fontId="14" fillId="0" borderId="0"/>
    <xf numFmtId="0" fontId="26" fillId="0" borderId="0"/>
    <xf numFmtId="0" fontId="25" fillId="0" borderId="0"/>
    <xf numFmtId="0" fontId="25" fillId="0" borderId="0"/>
    <xf numFmtId="0" fontId="23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165" fontId="12" fillId="0" borderId="0" applyFill="0" applyBorder="0" applyProtection="0">
      <alignment horizontal="right"/>
    </xf>
    <xf numFmtId="166" fontId="12" fillId="0" borderId="0" applyFill="0" applyBorder="0" applyProtection="0">
      <alignment horizontal="right"/>
    </xf>
    <xf numFmtId="167" fontId="30" fillId="0" borderId="0" applyFill="0" applyBorder="0" applyProtection="0">
      <alignment horizontal="center"/>
    </xf>
    <xf numFmtId="168" fontId="30" fillId="0" borderId="0" applyFill="0" applyBorder="0" applyProtection="0">
      <alignment horizontal="center"/>
    </xf>
    <xf numFmtId="169" fontId="31" fillId="0" borderId="0" applyFill="0" applyBorder="0" applyProtection="0">
      <alignment horizontal="right"/>
    </xf>
    <xf numFmtId="170" fontId="12" fillId="0" borderId="0" applyFill="0" applyBorder="0" applyProtection="0">
      <alignment horizontal="right"/>
    </xf>
    <xf numFmtId="171" fontId="12" fillId="0" borderId="0" applyFill="0" applyBorder="0" applyProtection="0">
      <alignment horizontal="right"/>
    </xf>
    <xf numFmtId="172" fontId="12" fillId="0" borderId="0" applyFill="0" applyBorder="0" applyProtection="0">
      <alignment horizontal="right"/>
    </xf>
    <xf numFmtId="173" fontId="12" fillId="0" borderId="0" applyFill="0" applyBorder="0" applyProtection="0">
      <alignment horizontal="right"/>
    </xf>
    <xf numFmtId="0" fontId="32" fillId="0" borderId="0"/>
    <xf numFmtId="0" fontId="33" fillId="0" borderId="0"/>
    <xf numFmtId="0" fontId="27" fillId="0" borderId="0">
      <protection locked="0"/>
    </xf>
    <xf numFmtId="2" fontId="34" fillId="0" borderId="0" applyNumberFormat="0" applyFill="0" applyBorder="0" applyAlignment="0" applyProtection="0"/>
    <xf numFmtId="2" fontId="35" fillId="0" borderId="0" applyNumberFormat="0" applyFill="0" applyBorder="0" applyAlignment="0" applyProtection="0"/>
    <xf numFmtId="0" fontId="36" fillId="4" borderId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6" borderId="0" applyNumberFormat="0" applyBorder="0" applyAlignment="0" applyProtection="0"/>
    <xf numFmtId="0" fontId="37" fillId="10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8" fillId="6" borderId="0" applyNumberFormat="0" applyBorder="0" applyAlignment="0" applyProtection="0"/>
    <xf numFmtId="0" fontId="39" fillId="0" borderId="0">
      <alignment horizontal="right"/>
    </xf>
    <xf numFmtId="0" fontId="40" fillId="7" borderId="9" applyNumberFormat="0" applyFont="0" applyAlignment="0" applyProtection="0"/>
    <xf numFmtId="0" fontId="41" fillId="13" borderId="10" applyNumberFormat="0" applyAlignment="0" applyProtection="0"/>
    <xf numFmtId="0" fontId="42" fillId="0" borderId="0" applyNumberFormat="0" applyFill="0" applyBorder="0" applyAlignment="0" applyProtection="0"/>
    <xf numFmtId="174" fontId="43" fillId="0" borderId="11" applyAlignment="0" applyProtection="0"/>
    <xf numFmtId="0" fontId="44" fillId="14" borderId="0" applyNumberFormat="0" applyBorder="0" applyAlignment="0" applyProtection="0"/>
    <xf numFmtId="175" fontId="45" fillId="0" borderId="0" applyFill="0" applyBorder="0" applyAlignment="0"/>
    <xf numFmtId="176" fontId="46" fillId="0" borderId="0" applyFill="0" applyBorder="0" applyAlignment="0"/>
    <xf numFmtId="177" fontId="46" fillId="0" borderId="0" applyFill="0" applyBorder="0" applyAlignment="0"/>
    <xf numFmtId="178" fontId="47" fillId="0" borderId="0" applyFill="0" applyBorder="0" applyAlignment="0"/>
    <xf numFmtId="179" fontId="47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0" fontId="48" fillId="0" borderId="0" applyFill="0" applyBorder="0" applyProtection="0">
      <alignment horizontal="center"/>
      <protection locked="0"/>
    </xf>
    <xf numFmtId="0" fontId="49" fillId="0" borderId="12">
      <alignment horizont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82" fontId="14" fillId="0" borderId="0" applyFont="0" applyFill="0" applyBorder="0" applyAlignment="0" applyProtection="0"/>
    <xf numFmtId="180" fontId="46" fillId="0" borderId="0" applyFont="0" applyFill="0" applyBorder="0" applyAlignment="0" applyProtection="0"/>
    <xf numFmtId="183" fontId="50" fillId="0" borderId="0" applyFont="0" applyFill="0" applyBorder="0" applyAlignment="0" applyProtection="0"/>
    <xf numFmtId="184" fontId="51" fillId="0" borderId="0" applyFont="0" applyFill="0" applyBorder="0" applyAlignment="0" applyProtection="0"/>
    <xf numFmtId="185" fontId="52" fillId="0" borderId="0" applyFont="0" applyFill="0" applyBorder="0" applyAlignment="0" applyProtection="0"/>
    <xf numFmtId="186" fontId="51" fillId="0" borderId="0" applyFont="0" applyFill="0" applyBorder="0" applyAlignment="0" applyProtection="0"/>
    <xf numFmtId="187" fontId="52" fillId="0" borderId="0" applyFont="0" applyFill="0" applyBorder="0" applyAlignment="0" applyProtection="0"/>
    <xf numFmtId="188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Alignment="0">
      <alignment horizontal="left"/>
    </xf>
    <xf numFmtId="191" fontId="56" fillId="0" borderId="0" applyFill="0" applyBorder="0" applyProtection="0"/>
    <xf numFmtId="192" fontId="50" fillId="0" borderId="0" applyFont="0" applyFill="0" applyBorder="0" applyAlignment="0" applyProtection="0"/>
    <xf numFmtId="193" fontId="12" fillId="0" borderId="0" applyFill="0" applyBorder="0" applyProtection="0"/>
    <xf numFmtId="193" fontId="12" fillId="0" borderId="11" applyFill="0" applyProtection="0"/>
    <xf numFmtId="193" fontId="12" fillId="0" borderId="13" applyFill="0" applyProtection="0"/>
    <xf numFmtId="194" fontId="14" fillId="0" borderId="0" applyFont="0" applyFill="0" applyBorder="0" applyAlignment="0" applyProtection="0"/>
    <xf numFmtId="176" fontId="4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51" fillId="0" borderId="0" applyFont="0" applyFill="0" applyBorder="0" applyAlignment="0" applyProtection="0"/>
    <xf numFmtId="197" fontId="52" fillId="0" borderId="0" applyFont="0" applyFill="0" applyBorder="0" applyAlignment="0" applyProtection="0"/>
    <xf numFmtId="198" fontId="51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1" fillId="0" borderId="0" applyFont="0" applyFill="0" applyBorder="0" applyAlignment="0" applyProtection="0"/>
    <xf numFmtId="37" fontId="57" fillId="0" borderId="14" applyFont="0" applyFill="0" applyBorder="0">
      <protection locked="0"/>
    </xf>
    <xf numFmtId="0" fontId="58" fillId="0" borderId="0" applyFont="0" applyFill="0" applyBorder="0" applyAlignment="0" applyProtection="0"/>
    <xf numFmtId="0" fontId="59" fillId="15" borderId="15" applyNumberFormat="0" applyFont="0" applyBorder="0" applyAlignment="0" applyProtection="0"/>
    <xf numFmtId="0" fontId="60" fillId="16" borderId="0" applyNumberFormat="0" applyBorder="0" applyAlignment="0" applyProtection="0"/>
    <xf numFmtId="201" fontId="14" fillId="0" borderId="0" applyFont="0" applyFill="0" applyBorder="0" applyAlignment="0" applyProtection="0"/>
    <xf numFmtId="14" fontId="45" fillId="0" borderId="0" applyFill="0" applyBorder="0" applyAlignment="0"/>
    <xf numFmtId="202" fontId="12" fillId="0" borderId="0" applyFill="0" applyBorder="0" applyProtection="0"/>
    <xf numFmtId="202" fontId="12" fillId="0" borderId="11" applyFill="0" applyProtection="0"/>
    <xf numFmtId="202" fontId="12" fillId="0" borderId="13" applyFill="0" applyProtection="0"/>
    <xf numFmtId="38" fontId="36" fillId="0" borderId="16">
      <alignment vertical="center"/>
    </xf>
    <xf numFmtId="189" fontId="1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180" fontId="46" fillId="0" borderId="0" applyFill="0" applyBorder="0" applyAlignment="0"/>
    <xf numFmtId="176" fontId="46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0" fontId="62" fillId="0" borderId="0" applyNumberFormat="0" applyAlignment="0">
      <alignment horizontal="left"/>
    </xf>
    <xf numFmtId="203" fontId="7" fillId="0" borderId="0" applyFont="0" applyFill="0" applyBorder="0" applyAlignment="0" applyProtection="0">
      <alignment horizontal="left" indent="1"/>
    </xf>
    <xf numFmtId="0" fontId="38" fillId="12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2" borderId="0" applyNumberFormat="0" applyBorder="0" applyAlignment="0" applyProtection="0"/>
    <xf numFmtId="0" fontId="38" fillId="20" borderId="0" applyNumberFormat="0" applyBorder="0" applyAlignment="0" applyProtection="0"/>
    <xf numFmtId="2" fontId="53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204" fontId="65" fillId="0" borderId="0">
      <alignment horizontal="right"/>
    </xf>
    <xf numFmtId="0" fontId="66" fillId="0" borderId="17" applyNumberFormat="0" applyFill="0" applyAlignment="0" applyProtection="0"/>
    <xf numFmtId="0" fontId="66" fillId="0" borderId="17" applyNumberFormat="0" applyFill="0" applyAlignment="0" applyProtection="0"/>
    <xf numFmtId="0" fontId="67" fillId="0" borderId="0" applyNumberFormat="0" applyFont="0" applyBorder="0" applyAlignment="0"/>
    <xf numFmtId="38" fontId="2" fillId="21" borderId="0" applyNumberFormat="0" applyBorder="0" applyAlignment="0" applyProtection="0"/>
    <xf numFmtId="0" fontId="68" fillId="0" borderId="18" applyNumberFormat="0" applyAlignment="0" applyProtection="0">
      <alignment horizontal="left" vertical="center"/>
    </xf>
    <xf numFmtId="0" fontId="68" fillId="0" borderId="19">
      <alignment horizontal="left" vertical="center"/>
    </xf>
    <xf numFmtId="14" fontId="69" fillId="22" borderId="20">
      <alignment horizontal="center" vertical="center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8" fillId="0" borderId="0" applyFill="0" applyAlignment="0" applyProtection="0">
      <protection locked="0"/>
    </xf>
    <xf numFmtId="0" fontId="48" fillId="0" borderId="21" applyFill="0" applyAlignment="0" applyProtection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4" fillId="10" borderId="10" applyNumberFormat="0" applyAlignment="0" applyProtection="0"/>
    <xf numFmtId="10" fontId="2" fillId="23" borderId="1" applyNumberFormat="0" applyBorder="0" applyAlignment="0" applyProtection="0"/>
    <xf numFmtId="0" fontId="75" fillId="0" borderId="1"/>
    <xf numFmtId="40" fontId="76" fillId="0" borderId="0">
      <protection locked="0"/>
    </xf>
    <xf numFmtId="1" fontId="77" fillId="0" borderId="0">
      <alignment horizontal="center"/>
      <protection locked="0"/>
    </xf>
    <xf numFmtId="205" fontId="78" fillId="0" borderId="0" applyFont="0" applyFill="0" applyBorder="0" applyAlignment="0" applyProtection="0"/>
    <xf numFmtId="206" fontId="79" fillId="0" borderId="0" applyFont="0" applyFill="0" applyBorder="0" applyAlignment="0" applyProtection="0"/>
    <xf numFmtId="0" fontId="80" fillId="24" borderId="22" applyNumberFormat="0" applyAlignment="0" applyProtection="0"/>
    <xf numFmtId="38" fontId="81" fillId="0" borderId="0"/>
    <xf numFmtId="38" fontId="82" fillId="0" borderId="0"/>
    <xf numFmtId="38" fontId="83" fillId="0" borderId="0"/>
    <xf numFmtId="38" fontId="84" fillId="0" borderId="0"/>
    <xf numFmtId="0" fontId="50" fillId="0" borderId="0"/>
    <xf numFmtId="0" fontId="50" fillId="0" borderId="0"/>
    <xf numFmtId="0" fontId="65" fillId="0" borderId="0"/>
    <xf numFmtId="0" fontId="85" fillId="0" borderId="23" applyNumberFormat="0" applyFill="0" applyAlignment="0" applyProtection="0"/>
    <xf numFmtId="180" fontId="46" fillId="0" borderId="0" applyFill="0" applyBorder="0" applyAlignment="0"/>
    <xf numFmtId="176" fontId="46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0" borderId="0">
      <protection locked="0"/>
    </xf>
    <xf numFmtId="0" fontId="36" fillId="0" borderId="24"/>
    <xf numFmtId="207" fontId="8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40" fillId="0" borderId="0"/>
    <xf numFmtId="0" fontId="36" fillId="0" borderId="0"/>
    <xf numFmtId="208" fontId="7" fillId="0" borderId="0" applyFont="0" applyFill="0" applyBorder="0" applyAlignment="0" applyProtection="0"/>
    <xf numFmtId="20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88" fillId="2" borderId="0"/>
    <xf numFmtId="210" fontId="48" fillId="0" borderId="0" applyFont="0" applyFill="0" applyBorder="0" applyAlignment="0" applyProtection="0"/>
    <xf numFmtId="211" fontId="50" fillId="0" borderId="0" applyFont="0" applyFill="0" applyBorder="0" applyAlignment="0" applyProtection="0"/>
    <xf numFmtId="212" fontId="52" fillId="0" borderId="0" applyFont="0" applyFill="0" applyBorder="0" applyAlignment="0" applyProtection="0"/>
    <xf numFmtId="213" fontId="14" fillId="0" borderId="0" applyFont="0" applyFill="0" applyBorder="0" applyAlignment="0" applyProtection="0"/>
    <xf numFmtId="179" fontId="47" fillId="0" borderId="0" applyFont="0" applyFill="0" applyBorder="0" applyAlignment="0" applyProtection="0"/>
    <xf numFmtId="214" fontId="46" fillId="0" borderId="0" applyFont="0" applyFill="0" applyBorder="0" applyAlignment="0" applyProtection="0"/>
    <xf numFmtId="10" fontId="14" fillId="0" borderId="0" applyFont="0" applyFill="0" applyBorder="0" applyAlignment="0" applyProtection="0"/>
    <xf numFmtId="215" fontId="52" fillId="0" borderId="0" applyFont="0" applyFill="0" applyBorder="0" applyAlignment="0" applyProtection="0"/>
    <xf numFmtId="216" fontId="50" fillId="0" borderId="0" applyFont="0" applyFill="0" applyBorder="0" applyAlignment="0" applyProtection="0"/>
    <xf numFmtId="217" fontId="52" fillId="0" borderId="0" applyFont="0" applyFill="0" applyBorder="0" applyAlignment="0" applyProtection="0"/>
    <xf numFmtId="218" fontId="50" fillId="0" borderId="0" applyFont="0" applyFill="0" applyBorder="0" applyAlignment="0" applyProtection="0"/>
    <xf numFmtId="10" fontId="89" fillId="0" borderId="0"/>
    <xf numFmtId="219" fontId="52" fillId="0" borderId="0" applyFont="0" applyFill="0" applyBorder="0" applyAlignment="0" applyProtection="0"/>
    <xf numFmtId="220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0" fontId="46" fillId="0" borderId="0" applyFill="0" applyBorder="0" applyAlignment="0"/>
    <xf numFmtId="176" fontId="46" fillId="0" borderId="0" applyFill="0" applyBorder="0" applyAlignment="0"/>
    <xf numFmtId="180" fontId="46" fillId="0" borderId="0" applyFill="0" applyBorder="0" applyAlignment="0"/>
    <xf numFmtId="181" fontId="47" fillId="0" borderId="0" applyFill="0" applyBorder="0" applyAlignment="0"/>
    <xf numFmtId="176" fontId="46" fillId="0" borderId="0" applyFill="0" applyBorder="0" applyAlignment="0"/>
    <xf numFmtId="221" fontId="39" fillId="0" borderId="0" applyNumberFormat="0" applyFill="0" applyBorder="0" applyAlignment="0" applyProtection="0">
      <alignment horizontal="left"/>
    </xf>
    <xf numFmtId="0" fontId="90" fillId="0" borderId="0" applyNumberFormat="0" applyFill="0" applyBorder="0" applyAlignment="0" applyProtection="0"/>
    <xf numFmtId="0" fontId="91" fillId="0" borderId="25" applyNumberFormat="0" applyFill="0" applyAlignment="0" applyProtection="0"/>
    <xf numFmtId="0" fontId="92" fillId="0" borderId="26" applyNumberFormat="0" applyFill="0" applyAlignment="0" applyProtection="0"/>
    <xf numFmtId="0" fontId="93" fillId="0" borderId="27" applyNumberFormat="0" applyFill="0" applyAlignment="0" applyProtection="0"/>
    <xf numFmtId="0" fontId="93" fillId="0" borderId="0" applyNumberFormat="0" applyFill="0" applyBorder="0" applyAlignment="0" applyProtection="0"/>
    <xf numFmtId="4" fontId="94" fillId="10" borderId="28" applyNumberFormat="0" applyProtection="0">
      <alignment vertical="center"/>
    </xf>
    <xf numFmtId="4" fontId="95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94" fillId="15" borderId="28" applyNumberFormat="0" applyProtection="0">
      <alignment horizontal="left" vertical="top" indent="1"/>
    </xf>
    <xf numFmtId="4" fontId="96" fillId="25" borderId="0" applyNumberFormat="0" applyProtection="0">
      <alignment horizontal="left"/>
    </xf>
    <xf numFmtId="4" fontId="45" fillId="16" borderId="28" applyNumberFormat="0" applyProtection="0">
      <alignment horizontal="right" vertical="center"/>
    </xf>
    <xf numFmtId="4" fontId="45" fillId="6" borderId="28" applyNumberFormat="0" applyProtection="0">
      <alignment horizontal="right" vertical="center"/>
    </xf>
    <xf numFmtId="4" fontId="45" fillId="17" borderId="28" applyNumberFormat="0" applyProtection="0">
      <alignment horizontal="right" vertical="center"/>
    </xf>
    <xf numFmtId="4" fontId="45" fillId="26" borderId="28" applyNumberFormat="0" applyProtection="0">
      <alignment horizontal="right" vertical="center"/>
    </xf>
    <xf numFmtId="4" fontId="45" fillId="27" borderId="28" applyNumberFormat="0" applyProtection="0">
      <alignment horizontal="right" vertical="center"/>
    </xf>
    <xf numFmtId="4" fontId="45" fillId="20" borderId="28" applyNumberFormat="0" applyProtection="0">
      <alignment horizontal="right" vertical="center"/>
    </xf>
    <xf numFmtId="4" fontId="45" fillId="18" borderId="28" applyNumberFormat="0" applyProtection="0">
      <alignment horizontal="right" vertical="center"/>
    </xf>
    <xf numFmtId="4" fontId="45" fillId="28" borderId="28" applyNumberFormat="0" applyProtection="0">
      <alignment horizontal="right" vertical="center"/>
    </xf>
    <xf numFmtId="4" fontId="45" fillId="29" borderId="28" applyNumberFormat="0" applyProtection="0">
      <alignment horizontal="right" vertical="center"/>
    </xf>
    <xf numFmtId="4" fontId="97" fillId="30" borderId="0" applyNumberFormat="0" applyProtection="0">
      <alignment horizontal="left" vertical="center" indent="1"/>
    </xf>
    <xf numFmtId="4" fontId="97" fillId="25" borderId="0" applyNumberFormat="0" applyProtection="0">
      <alignment horizontal="left" vertical="center" indent="1"/>
    </xf>
    <xf numFmtId="4" fontId="98" fillId="31" borderId="0" applyNumberFormat="0" applyProtection="0">
      <alignment horizontal="left" vertical="center" indent="1"/>
    </xf>
    <xf numFmtId="4" fontId="45" fillId="32" borderId="28" applyNumberFormat="0" applyProtection="0">
      <alignment horizontal="right" vertical="center"/>
    </xf>
    <xf numFmtId="4" fontId="99" fillId="25" borderId="0" applyNumberFormat="0" applyProtection="0">
      <alignment horizontal="left" vertical="center" indent="1"/>
    </xf>
    <xf numFmtId="4" fontId="100" fillId="25" borderId="0" applyNumberFormat="0" applyProtection="0">
      <alignment horizontal="left" vertical="center"/>
    </xf>
    <xf numFmtId="0" fontId="14" fillId="31" borderId="28" applyNumberFormat="0" applyProtection="0">
      <alignment horizontal="left" vertical="center" indent="1"/>
    </xf>
    <xf numFmtId="0" fontId="14" fillId="31" borderId="28" applyNumberFormat="0" applyProtection="0">
      <alignment horizontal="left" vertical="top" indent="1"/>
    </xf>
    <xf numFmtId="0" fontId="14" fillId="33" borderId="28" applyNumberFormat="0" applyProtection="0">
      <alignment horizontal="left" vertical="center" indent="1"/>
    </xf>
    <xf numFmtId="0" fontId="14" fillId="33" borderId="28" applyNumberFormat="0" applyProtection="0">
      <alignment horizontal="left" vertical="top" indent="1"/>
    </xf>
    <xf numFmtId="0" fontId="14" fillId="34" borderId="28" applyNumberFormat="0" applyProtection="0">
      <alignment horizontal="left" vertical="center" indent="1"/>
    </xf>
    <xf numFmtId="0" fontId="14" fillId="34" borderId="28" applyNumberFormat="0" applyProtection="0">
      <alignment horizontal="left" vertical="top" indent="1"/>
    </xf>
    <xf numFmtId="0" fontId="14" fillId="35" borderId="28" applyNumberFormat="0" applyProtection="0">
      <alignment horizontal="left" vertical="center" indent="1"/>
    </xf>
    <xf numFmtId="0" fontId="14" fillId="35" borderId="28" applyNumberFormat="0" applyProtection="0">
      <alignment horizontal="left" vertical="top" indent="1"/>
    </xf>
    <xf numFmtId="4" fontId="45" fillId="23" borderId="28" applyNumberFormat="0" applyProtection="0">
      <alignment vertical="center"/>
    </xf>
    <xf numFmtId="4" fontId="101" fillId="23" borderId="28" applyNumberFormat="0" applyProtection="0">
      <alignment vertical="center"/>
    </xf>
    <xf numFmtId="4" fontId="45" fillId="23" borderId="28" applyNumberFormat="0" applyProtection="0">
      <alignment horizontal="left" vertical="center" indent="1"/>
    </xf>
    <xf numFmtId="0" fontId="45" fillId="23" borderId="28" applyNumberFormat="0" applyProtection="0">
      <alignment horizontal="left" vertical="top" indent="1"/>
    </xf>
    <xf numFmtId="4" fontId="45" fillId="36" borderId="28" applyNumberFormat="0" applyProtection="0">
      <alignment horizontal="right" vertical="center"/>
    </xf>
    <xf numFmtId="4" fontId="67" fillId="9" borderId="28" applyNumberFormat="0" applyProtection="0">
      <alignment horizontal="right" vertical="center"/>
    </xf>
    <xf numFmtId="4" fontId="45" fillId="32" borderId="28" applyNumberFormat="0" applyProtection="0">
      <alignment horizontal="left" vertical="center" indent="1"/>
    </xf>
    <xf numFmtId="0" fontId="45" fillId="33" borderId="28" applyNumberFormat="0" applyProtection="0">
      <alignment horizontal="center" vertical="top"/>
    </xf>
    <xf numFmtId="4" fontId="102" fillId="37" borderId="0" applyNumberFormat="0" applyProtection="0">
      <alignment horizontal="left" vertical="center"/>
    </xf>
    <xf numFmtId="4" fontId="103" fillId="36" borderId="28" applyNumberFormat="0" applyProtection="0">
      <alignment horizontal="right" vertical="center"/>
    </xf>
    <xf numFmtId="222" fontId="104" fillId="38" borderId="0">
      <protection locked="0"/>
    </xf>
    <xf numFmtId="0" fontId="39" fillId="0" borderId="0" applyNumberFormat="0" applyFill="0" applyBorder="0" applyAlignment="0" applyProtection="0">
      <alignment horizontal="center"/>
    </xf>
    <xf numFmtId="0" fontId="14" fillId="0" borderId="0"/>
    <xf numFmtId="0" fontId="105" fillId="0" borderId="0"/>
    <xf numFmtId="0" fontId="106" fillId="39" borderId="29" applyNumberFormat="0" applyProtection="0">
      <alignment horizontal="center" wrapText="1"/>
    </xf>
    <xf numFmtId="0" fontId="14" fillId="2" borderId="1" applyNumberFormat="0" applyFont="0" applyFill="0" applyAlignment="0" applyProtection="0"/>
    <xf numFmtId="4" fontId="14" fillId="2" borderId="1" applyFont="0" applyFill="0" applyAlignment="0" applyProtection="0"/>
    <xf numFmtId="40" fontId="107" fillId="0" borderId="0" applyBorder="0">
      <alignment horizontal="right"/>
    </xf>
    <xf numFmtId="0" fontId="108" fillId="0" borderId="30" applyNumberFormat="0" applyFill="0" applyAlignment="0" applyProtection="0"/>
    <xf numFmtId="49" fontId="14" fillId="0" borderId="0" applyFont="0" applyFill="0" applyBorder="0" applyAlignment="0" applyProtection="0"/>
    <xf numFmtId="49" fontId="45" fillId="0" borderId="0" applyFill="0" applyBorder="0" applyAlignment="0"/>
    <xf numFmtId="223" fontId="47" fillId="0" borderId="0" applyFill="0" applyBorder="0" applyAlignment="0"/>
    <xf numFmtId="224" fontId="47" fillId="0" borderId="0" applyFill="0" applyBorder="0" applyAlignment="0"/>
    <xf numFmtId="0" fontId="109" fillId="0" borderId="0" applyFill="0" applyBorder="0" applyProtection="0">
      <alignment horizontal="left" vertical="top"/>
    </xf>
    <xf numFmtId="0" fontId="110" fillId="0" borderId="0"/>
    <xf numFmtId="0" fontId="111" fillId="0" borderId="0"/>
    <xf numFmtId="0" fontId="112" fillId="0" borderId="0"/>
    <xf numFmtId="0" fontId="53" fillId="0" borderId="31" applyNumberFormat="0" applyFont="0" applyFill="0" applyAlignment="0" applyProtection="0"/>
    <xf numFmtId="225" fontId="113" fillId="0" borderId="0" applyFont="0" applyFill="0" applyBorder="0" applyAlignment="0" applyProtection="0"/>
    <xf numFmtId="226" fontId="113" fillId="0" borderId="0" applyFont="0" applyFill="0" applyBorder="0" applyAlignment="0" applyProtection="0"/>
    <xf numFmtId="0" fontId="114" fillId="13" borderId="32" applyNumberFormat="0" applyAlignment="0" applyProtection="0"/>
    <xf numFmtId="227" fontId="113" fillId="0" borderId="0" applyFont="0" applyFill="0" applyBorder="0" applyAlignment="0" applyProtection="0"/>
    <xf numFmtId="228" fontId="113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229" fontId="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6" fillId="0" borderId="0"/>
    <xf numFmtId="0" fontId="14" fillId="0" borderId="0"/>
    <xf numFmtId="0" fontId="116" fillId="0" borderId="0"/>
    <xf numFmtId="0" fontId="116" fillId="0" borderId="0"/>
    <xf numFmtId="0" fontId="14" fillId="0" borderId="0"/>
    <xf numFmtId="0" fontId="1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40" fillId="0" borderId="0"/>
    <xf numFmtId="9" fontId="1" fillId="0" borderId="0" applyFont="0" applyFill="0" applyBorder="0" applyAlignment="0" applyProtection="0"/>
    <xf numFmtId="0" fontId="25" fillId="0" borderId="0"/>
    <xf numFmtId="0" fontId="7" fillId="0" borderId="0">
      <alignment vertical="justify"/>
    </xf>
    <xf numFmtId="0" fontId="7" fillId="2" borderId="1" applyNumberFormat="0" applyAlignment="0">
      <alignment horizontal="left"/>
    </xf>
    <xf numFmtId="0" fontId="7" fillId="2" borderId="1" applyNumberFormat="0" applyAlignment="0">
      <alignment horizontal="left"/>
    </xf>
    <xf numFmtId="49" fontId="117" fillId="0" borderId="0"/>
    <xf numFmtId="38" fontId="7" fillId="0" borderId="0" applyFont="0" applyFill="0" applyBorder="0" applyAlignment="0" applyProtection="0"/>
    <xf numFmtId="230" fontId="86" fillId="0" borderId="0" applyFont="0" applyFill="0" applyBorder="0" applyAlignment="0" applyProtection="0"/>
    <xf numFmtId="231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37" fontId="7" fillId="0" borderId="0" applyFont="0" applyBorder="0" applyAlignment="0" applyProtection="0"/>
    <xf numFmtId="0" fontId="27" fillId="0" borderId="0"/>
    <xf numFmtId="0" fontId="118" fillId="0" borderId="0">
      <alignment vertical="center"/>
    </xf>
    <xf numFmtId="0" fontId="119" fillId="0" borderId="0"/>
  </cellStyleXfs>
  <cellXfs count="199">
    <xf numFmtId="0" fontId="0" fillId="0" borderId="0" xfId="0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0" fillId="0" borderId="0" xfId="0" applyNumberFormat="1"/>
    <xf numFmtId="0" fontId="3" fillId="0" borderId="1" xfId="0" applyNumberFormat="1" applyFont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left" wrapText="1"/>
    </xf>
    <xf numFmtId="3" fontId="3" fillId="0" borderId="1" xfId="0" applyNumberFormat="1" applyFont="1" applyBorder="1" applyAlignment="1">
      <alignment horizontal="left" wrapText="1"/>
    </xf>
    <xf numFmtId="0" fontId="7" fillId="0" borderId="0" xfId="3" applyProtection="1">
      <protection locked="0"/>
    </xf>
    <xf numFmtId="0" fontId="7" fillId="0" borderId="0" xfId="3" applyFill="1" applyProtection="1">
      <protection locked="0"/>
    </xf>
    <xf numFmtId="0" fontId="10" fillId="0" borderId="0" xfId="3" applyFont="1" applyAlignment="1" applyProtection="1">
      <alignment horizontal="right"/>
      <protection locked="0"/>
    </xf>
    <xf numFmtId="0" fontId="12" fillId="0" borderId="0" xfId="3" applyFont="1" applyProtection="1"/>
    <xf numFmtId="0" fontId="12" fillId="0" borderId="0" xfId="3" applyFont="1" applyFill="1" applyProtection="1"/>
    <xf numFmtId="0" fontId="7" fillId="0" borderId="0" xfId="3" applyProtection="1"/>
    <xf numFmtId="4" fontId="13" fillId="0" borderId="0" xfId="3" applyNumberFormat="1" applyFont="1" applyFill="1" applyAlignment="1" applyProtection="1">
      <alignment horizontal="right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0" xfId="3" applyAlignment="1" applyProtection="1">
      <alignment vertical="center"/>
      <protection locked="0"/>
    </xf>
    <xf numFmtId="0" fontId="12" fillId="0" borderId="1" xfId="3" applyFont="1" applyBorder="1" applyAlignment="1" applyProtection="1">
      <alignment horizontal="center"/>
      <protection locked="0"/>
    </xf>
    <xf numFmtId="0" fontId="12" fillId="0" borderId="1" xfId="3" applyFont="1" applyBorder="1" applyAlignment="1" applyProtection="1">
      <alignment horizontal="center" vertical="center"/>
      <protection locked="0"/>
    </xf>
    <xf numFmtId="0" fontId="12" fillId="0" borderId="1" xfId="3" applyFont="1" applyFill="1" applyBorder="1" applyAlignment="1" applyProtection="1">
      <alignment horizontal="center"/>
      <protection locked="0"/>
    </xf>
    <xf numFmtId="0" fontId="15" fillId="0" borderId="1" xfId="4" applyFont="1" applyBorder="1" applyAlignment="1">
      <alignment wrapText="1"/>
    </xf>
    <xf numFmtId="3" fontId="9" fillId="0" borderId="1" xfId="3" applyNumberFormat="1" applyFont="1" applyBorder="1" applyAlignment="1" applyProtection="1">
      <alignment horizontal="center" vertical="center" wrapText="1"/>
      <protection locked="0"/>
    </xf>
    <xf numFmtId="3" fontId="10" fillId="0" borderId="1" xfId="4" applyNumberFormat="1" applyFont="1" applyFill="1" applyBorder="1" applyAlignment="1" applyProtection="1">
      <alignment horizontal="right"/>
      <protection locked="0"/>
    </xf>
    <xf numFmtId="0" fontId="9" fillId="0" borderId="1" xfId="3" applyFont="1" applyBorder="1" applyAlignment="1" applyProtection="1">
      <alignment vertical="top" wrapText="1"/>
    </xf>
    <xf numFmtId="3" fontId="9" fillId="0" borderId="4" xfId="3" applyNumberFormat="1" applyFont="1" applyBorder="1" applyAlignment="1" applyProtection="1">
      <alignment horizontal="center" vertical="center" wrapText="1"/>
      <protection locked="0"/>
    </xf>
    <xf numFmtId="3" fontId="9" fillId="0" borderId="1" xfId="4" applyNumberFormat="1" applyFont="1" applyFill="1" applyBorder="1" applyAlignment="1" applyProtection="1">
      <alignment horizontal="center"/>
    </xf>
    <xf numFmtId="3" fontId="7" fillId="0" borderId="0" xfId="3" applyNumberFormat="1" applyProtection="1">
      <protection locked="0"/>
    </xf>
    <xf numFmtId="0" fontId="12" fillId="0" borderId="5" xfId="3" applyFont="1" applyBorder="1" applyAlignment="1" applyProtection="1">
      <alignment horizontal="justify" vertical="top" wrapText="1"/>
    </xf>
    <xf numFmtId="3" fontId="12" fillId="0" borderId="4" xfId="3" applyNumberFormat="1" applyFont="1" applyBorder="1" applyAlignment="1" applyProtection="1">
      <alignment horizontal="center" vertical="center" wrapText="1"/>
      <protection locked="0"/>
    </xf>
    <xf numFmtId="3" fontId="12" fillId="0" borderId="1" xfId="4" applyNumberFormat="1" applyFont="1" applyFill="1" applyBorder="1" applyAlignment="1" applyProtection="1">
      <alignment horizontal="center"/>
      <protection locked="0"/>
    </xf>
    <xf numFmtId="0" fontId="12" fillId="0" borderId="5" xfId="3" applyFont="1" applyBorder="1" applyAlignment="1" applyProtection="1">
      <alignment vertical="top" wrapText="1"/>
    </xf>
    <xf numFmtId="0" fontId="12" fillId="0" borderId="6" xfId="3" applyFont="1" applyBorder="1" applyAlignment="1" applyProtection="1">
      <alignment vertical="top" wrapText="1"/>
    </xf>
    <xf numFmtId="3" fontId="12" fillId="0" borderId="7" xfId="3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vertical="top" wrapText="1"/>
    </xf>
    <xf numFmtId="3" fontId="12" fillId="0" borderId="8" xfId="3" applyNumberFormat="1" applyFont="1" applyBorder="1" applyAlignment="1" applyProtection="1">
      <alignment horizontal="center" vertical="center" wrapText="1"/>
      <protection locked="0"/>
    </xf>
    <xf numFmtId="3" fontId="6" fillId="0" borderId="4" xfId="3" applyNumberFormat="1" applyFont="1" applyBorder="1" applyAlignment="1" applyProtection="1">
      <alignment horizontal="center" vertical="center" wrapText="1"/>
      <protection locked="0"/>
    </xf>
    <xf numFmtId="3" fontId="10" fillId="0" borderId="1" xfId="4" applyNumberFormat="1" applyFont="1" applyFill="1" applyBorder="1" applyAlignment="1" applyProtection="1">
      <alignment horizontal="center"/>
    </xf>
    <xf numFmtId="0" fontId="10" fillId="0" borderId="5" xfId="3" applyFont="1" applyBorder="1" applyAlignment="1" applyProtection="1">
      <alignment vertical="top" wrapText="1"/>
    </xf>
    <xf numFmtId="4" fontId="7" fillId="0" borderId="1" xfId="3" applyNumberFormat="1" applyBorder="1" applyAlignment="1" applyProtection="1">
      <alignment horizontal="center"/>
      <protection locked="0"/>
    </xf>
    <xf numFmtId="0" fontId="7" fillId="0" borderId="1" xfId="3" applyBorder="1" applyAlignment="1" applyProtection="1">
      <alignment horizontal="center"/>
      <protection locked="0"/>
    </xf>
    <xf numFmtId="0" fontId="12" fillId="0" borderId="1" xfId="3" applyFont="1" applyBorder="1" applyAlignment="1" applyProtection="1">
      <alignment horizontal="justify" vertical="top" wrapText="1"/>
    </xf>
    <xf numFmtId="0" fontId="6" fillId="0" borderId="5" xfId="3" applyFont="1" applyBorder="1" applyAlignment="1" applyProtection="1">
      <alignment vertical="top" wrapText="1"/>
    </xf>
    <xf numFmtId="4" fontId="16" fillId="0" borderId="1" xfId="5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 applyProtection="1">
      <alignment horizontal="center"/>
      <protection locked="0"/>
    </xf>
    <xf numFmtId="0" fontId="9" fillId="0" borderId="5" xfId="3" applyFont="1" applyBorder="1" applyAlignment="1" applyProtection="1">
      <alignment wrapText="1"/>
    </xf>
    <xf numFmtId="0" fontId="17" fillId="0" borderId="1" xfId="4" applyFont="1" applyBorder="1" applyAlignment="1">
      <alignment wrapText="1"/>
    </xf>
    <xf numFmtId="3" fontId="6" fillId="0" borderId="1" xfId="4" applyNumberFormat="1" applyFont="1" applyBorder="1" applyAlignment="1" applyProtection="1">
      <alignment horizontal="center"/>
      <protection locked="0"/>
    </xf>
    <xf numFmtId="3" fontId="12" fillId="0" borderId="1" xfId="4" applyNumberFormat="1" applyFont="1" applyBorder="1" applyAlignment="1" applyProtection="1">
      <alignment horizontal="center"/>
      <protection locked="0"/>
    </xf>
    <xf numFmtId="4" fontId="7" fillId="0" borderId="0" xfId="3" applyNumberFormat="1" applyProtection="1">
      <protection locked="0"/>
    </xf>
    <xf numFmtId="0" fontId="12" fillId="0" borderId="6" xfId="3" applyFont="1" applyBorder="1" applyAlignment="1" applyProtection="1">
      <alignment horizontal="justify" vertical="top" wrapText="1"/>
    </xf>
    <xf numFmtId="3" fontId="12" fillId="0" borderId="1" xfId="6" applyNumberFormat="1" applyFont="1" applyFill="1" applyBorder="1" applyAlignment="1" applyProtection="1">
      <alignment horizontal="center"/>
      <protection locked="0"/>
    </xf>
    <xf numFmtId="3" fontId="9" fillId="0" borderId="7" xfId="3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wrapText="1"/>
    </xf>
    <xf numFmtId="0" fontId="12" fillId="0" borderId="5" xfId="3" applyFont="1" applyBorder="1" applyAlignment="1" applyProtection="1">
      <alignment wrapText="1"/>
    </xf>
    <xf numFmtId="0" fontId="6" fillId="0" borderId="1" xfId="3" applyFont="1" applyBorder="1" applyAlignment="1" applyProtection="1">
      <alignment vertical="top" wrapText="1"/>
    </xf>
    <xf numFmtId="3" fontId="6" fillId="0" borderId="8" xfId="3" applyNumberFormat="1" applyFont="1" applyBorder="1" applyAlignment="1" applyProtection="1">
      <alignment horizontal="center" vertical="center" wrapText="1"/>
      <protection locked="0"/>
    </xf>
    <xf numFmtId="0" fontId="18" fillId="0" borderId="0" xfId="3" applyFont="1" applyProtection="1">
      <protection locked="0"/>
    </xf>
    <xf numFmtId="3" fontId="19" fillId="0" borderId="0" xfId="6" applyNumberFormat="1" applyFont="1" applyFill="1" applyProtection="1">
      <protection locked="0"/>
    </xf>
    <xf numFmtId="0" fontId="12" fillId="0" borderId="0" xfId="7" applyFont="1" applyFill="1" applyProtection="1">
      <protection locked="0"/>
    </xf>
    <xf numFmtId="4" fontId="19" fillId="0" borderId="0" xfId="6" applyNumberFormat="1" applyFont="1" applyFill="1" applyProtection="1">
      <protection locked="0"/>
    </xf>
    <xf numFmtId="0" fontId="22" fillId="0" borderId="0" xfId="5" applyFont="1" applyFill="1" applyProtection="1">
      <protection locked="0"/>
    </xf>
    <xf numFmtId="0" fontId="3" fillId="0" borderId="0" xfId="5" applyFont="1" applyAlignment="1">
      <alignment horizontal="left"/>
    </xf>
    <xf numFmtId="0" fontId="21" fillId="0" borderId="0" xfId="5" applyFont="1" applyFill="1" applyAlignment="1" applyProtection="1">
      <alignment horizontal="left" wrapText="1"/>
      <protection locked="0"/>
    </xf>
    <xf numFmtId="0" fontId="8" fillId="0" borderId="0" xfId="5" applyFont="1" applyAlignment="1">
      <alignment horizontal="left"/>
    </xf>
    <xf numFmtId="0" fontId="10" fillId="0" borderId="0" xfId="7" applyFont="1" applyFill="1" applyProtection="1">
      <protection locked="0"/>
    </xf>
    <xf numFmtId="0" fontId="2" fillId="0" borderId="0" xfId="1"/>
    <xf numFmtId="0" fontId="22" fillId="0" borderId="0" xfId="6" applyFont="1" applyFill="1" applyProtection="1">
      <protection locked="0"/>
    </xf>
    <xf numFmtId="0" fontId="12" fillId="0" borderId="0" xfId="6" applyFont="1" applyFill="1" applyProtection="1">
      <protection locked="0"/>
    </xf>
    <xf numFmtId="0" fontId="1" fillId="0" borderId="0" xfId="6" applyFill="1" applyProtection="1">
      <protection locked="0"/>
    </xf>
    <xf numFmtId="0" fontId="7" fillId="0" borderId="0" xfId="3" applyFill="1" applyProtection="1"/>
    <xf numFmtId="0" fontId="10" fillId="0" borderId="12" xfId="3" applyFont="1" applyBorder="1" applyAlignment="1" applyProtection="1">
      <alignment horizontal="center" vertical="center" wrapText="1"/>
      <protection locked="0"/>
    </xf>
    <xf numFmtId="0" fontId="7" fillId="0" borderId="0" xfId="3" applyFill="1" applyAlignment="1" applyProtection="1">
      <alignment vertical="center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2" fillId="0" borderId="1" xfId="3" applyFont="1" applyBorder="1" applyProtection="1">
      <protection locked="0"/>
    </xf>
    <xf numFmtId="0" fontId="120" fillId="0" borderId="1" xfId="3" applyFont="1" applyBorder="1" applyAlignment="1" applyProtection="1">
      <alignment vertical="top" wrapText="1"/>
    </xf>
    <xf numFmtId="0" fontId="9" fillId="0" borderId="1" xfId="3" applyFont="1" applyBorder="1" applyAlignment="1" applyProtection="1">
      <alignment horizontal="center"/>
      <protection locked="0"/>
    </xf>
    <xf numFmtId="3" fontId="10" fillId="0" borderId="1" xfId="3" applyNumberFormat="1" applyFont="1" applyBorder="1" applyAlignment="1" applyProtection="1">
      <alignment horizontal="center"/>
      <protection locked="0"/>
    </xf>
    <xf numFmtId="3" fontId="7" fillId="0" borderId="0" xfId="3" applyNumberFormat="1" applyFill="1" applyProtection="1">
      <protection locked="0"/>
    </xf>
    <xf numFmtId="0" fontId="121" fillId="0" borderId="1" xfId="3" applyFont="1" applyBorder="1" applyAlignment="1" applyProtection="1">
      <alignment vertical="top" wrapText="1"/>
    </xf>
    <xf numFmtId="3" fontId="10" fillId="0" borderId="1" xfId="3" applyNumberFormat="1" applyFont="1" applyBorder="1" applyAlignment="1" applyProtection="1">
      <alignment horizontal="center"/>
    </xf>
    <xf numFmtId="0" fontId="122" fillId="0" borderId="1" xfId="3" applyFont="1" applyBorder="1" applyAlignment="1" applyProtection="1">
      <alignment vertical="top" wrapText="1"/>
    </xf>
    <xf numFmtId="3" fontId="9" fillId="0" borderId="1" xfId="3" applyNumberFormat="1" applyFont="1" applyBorder="1" applyAlignment="1" applyProtection="1">
      <alignment horizontal="center"/>
    </xf>
    <xf numFmtId="3" fontId="10" fillId="2" borderId="1" xfId="3" applyNumberFormat="1" applyFont="1" applyFill="1" applyBorder="1" applyAlignment="1" applyProtection="1">
      <alignment horizontal="center"/>
      <protection locked="0"/>
    </xf>
    <xf numFmtId="0" fontId="122" fillId="0" borderId="1" xfId="3" applyFont="1" applyBorder="1" applyProtection="1"/>
    <xf numFmtId="3" fontId="9" fillId="0" borderId="1" xfId="3" applyNumberFormat="1" applyFont="1" applyBorder="1" applyAlignment="1" applyProtection="1">
      <alignment horizontal="center"/>
      <protection locked="0"/>
    </xf>
    <xf numFmtId="0" fontId="20" fillId="0" borderId="0" xfId="3" applyFont="1" applyFill="1" applyProtection="1">
      <protection locked="0"/>
    </xf>
    <xf numFmtId="3" fontId="9" fillId="0" borderId="1" xfId="3" applyNumberFormat="1" applyFont="1" applyFill="1" applyBorder="1" applyAlignment="1" applyProtection="1">
      <alignment horizontal="center"/>
    </xf>
    <xf numFmtId="3" fontId="10" fillId="0" borderId="0" xfId="3" applyNumberFormat="1" applyFont="1" applyBorder="1" applyAlignment="1" applyProtection="1">
      <alignment horizontal="center"/>
      <protection locked="0"/>
    </xf>
    <xf numFmtId="0" fontId="21" fillId="0" borderId="1" xfId="3" applyFont="1" applyBorder="1" applyProtection="1"/>
    <xf numFmtId="3" fontId="10" fillId="0" borderId="1" xfId="3" applyNumberFormat="1" applyFont="1" applyFill="1" applyBorder="1" applyAlignment="1" applyProtection="1">
      <alignment horizontal="center"/>
    </xf>
    <xf numFmtId="3" fontId="10" fillId="0" borderId="1" xfId="3" applyNumberFormat="1" applyFont="1" applyFill="1" applyBorder="1" applyAlignment="1" applyProtection="1">
      <alignment horizontal="center"/>
      <protection locked="0"/>
    </xf>
    <xf numFmtId="4" fontId="7" fillId="0" borderId="0" xfId="3" applyNumberFormat="1" applyFill="1" applyProtection="1">
      <protection locked="0"/>
    </xf>
    <xf numFmtId="3" fontId="6" fillId="0" borderId="1" xfId="3" applyNumberFormat="1" applyFont="1" applyBorder="1" applyAlignment="1" applyProtection="1">
      <alignment horizontal="center"/>
      <protection locked="0"/>
    </xf>
    <xf numFmtId="49" fontId="122" fillId="0" borderId="0" xfId="490" applyNumberFormat="1" applyFont="1" applyFill="1" applyProtection="1">
      <protection locked="0"/>
    </xf>
    <xf numFmtId="0" fontId="12" fillId="0" borderId="0" xfId="5" applyFont="1" applyFill="1" applyProtection="1">
      <protection locked="0"/>
    </xf>
    <xf numFmtId="0" fontId="1" fillId="0" borderId="0" xfId="5" applyFill="1" applyProtection="1">
      <protection locked="0"/>
    </xf>
    <xf numFmtId="0" fontId="9" fillId="0" borderId="0" xfId="5" applyFont="1" applyFill="1" applyProtection="1">
      <protection locked="0"/>
    </xf>
    <xf numFmtId="0" fontId="22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left" wrapText="1"/>
      <protection locked="0"/>
    </xf>
    <xf numFmtId="3" fontId="0" fillId="0" borderId="0" xfId="0" applyNumberFormat="1" applyAlignment="1">
      <alignment horizontal="left" wrapText="1"/>
    </xf>
    <xf numFmtId="0" fontId="9" fillId="0" borderId="1" xfId="3" applyFont="1" applyFill="1" applyBorder="1" applyAlignment="1" applyProtection="1">
      <alignment horizontal="center" vertical="center"/>
      <protection locked="0"/>
    </xf>
    <xf numFmtId="3" fontId="6" fillId="0" borderId="1" xfId="502" applyNumberFormat="1" applyFont="1" applyFill="1" applyBorder="1" applyAlignment="1" applyProtection="1">
      <alignment horizontal="center"/>
      <protection locked="0"/>
    </xf>
    <xf numFmtId="49" fontId="10" fillId="0" borderId="1" xfId="3" applyNumberFormat="1" applyFont="1" applyBorder="1" applyAlignment="1">
      <alignment horizontal="center" vertical="center" wrapText="1"/>
    </xf>
    <xf numFmtId="3" fontId="10" fillId="3" borderId="1" xfId="3" applyNumberFormat="1" applyFont="1" applyFill="1" applyBorder="1" applyAlignment="1">
      <alignment horizontal="center" vertical="center" wrapText="1"/>
    </xf>
    <xf numFmtId="0" fontId="123" fillId="0" borderId="0" xfId="3" applyNumberFormat="1" applyFont="1" applyBorder="1" applyAlignment="1">
      <alignment horizontal="left" vertical="center" wrapText="1"/>
    </xf>
    <xf numFmtId="49" fontId="10" fillId="0" borderId="0" xfId="3" applyNumberFormat="1" applyFont="1" applyBorder="1" applyAlignment="1">
      <alignment horizontal="center" vertical="center" wrapText="1"/>
    </xf>
    <xf numFmtId="3" fontId="10" fillId="3" borderId="0" xfId="3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1" fontId="4" fillId="2" borderId="0" xfId="0" applyNumberFormat="1" applyFont="1" applyFill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4" fillId="3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4" fontId="16" fillId="0" borderId="1" xfId="0" applyNumberFormat="1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21" fillId="0" borderId="0" xfId="0" applyFont="1" applyFill="1" applyAlignment="1" applyProtection="1">
      <alignment horizontal="left" wrapText="1"/>
      <protection locked="0"/>
    </xf>
    <xf numFmtId="0" fontId="3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wrapText="1"/>
    </xf>
    <xf numFmtId="0" fontId="6" fillId="0" borderId="33" xfId="3" applyFont="1" applyFill="1" applyBorder="1" applyAlignment="1" applyProtection="1">
      <alignment horizontal="center" wrapText="1"/>
    </xf>
    <xf numFmtId="0" fontId="6" fillId="0" borderId="19" xfId="3" applyFont="1" applyFill="1" applyBorder="1" applyAlignment="1" applyProtection="1">
      <alignment horizontal="center" wrapText="1"/>
    </xf>
    <xf numFmtId="0" fontId="6" fillId="0" borderId="8" xfId="3" applyFont="1" applyFill="1" applyBorder="1" applyAlignment="1" applyProtection="1">
      <alignment horizontal="center" wrapText="1"/>
    </xf>
    <xf numFmtId="0" fontId="123" fillId="0" borderId="33" xfId="3" applyNumberFormat="1" applyFont="1" applyBorder="1" applyAlignment="1">
      <alignment horizontal="left" vertical="center" wrapText="1"/>
    </xf>
    <xf numFmtId="0" fontId="123" fillId="0" borderId="19" xfId="3" applyNumberFormat="1" applyFont="1" applyBorder="1" applyAlignment="1">
      <alignment horizontal="left" vertical="center" wrapText="1"/>
    </xf>
    <xf numFmtId="0" fontId="123" fillId="0" borderId="8" xfId="3" applyNumberFormat="1" applyFont="1" applyBorder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left" wrapText="1"/>
    </xf>
    <xf numFmtId="0" fontId="9" fillId="0" borderId="0" xfId="1" applyNumberFormat="1" applyFont="1" applyAlignment="1">
      <alignment horizontal="right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3" fillId="2" borderId="2" xfId="0" applyNumberFormat="1" applyFont="1" applyFill="1" applyBorder="1" applyAlignment="1">
      <alignment horizontal="left" wrapText="1"/>
    </xf>
    <xf numFmtId="0" fontId="3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21" fillId="0" borderId="0" xfId="5" applyFont="1" applyFill="1" applyAlignment="1" applyProtection="1">
      <alignment horizontal="left" wrapText="1"/>
      <protection locked="0"/>
    </xf>
    <xf numFmtId="0" fontId="10" fillId="0" borderId="0" xfId="3" applyFont="1" applyAlignment="1" applyProtection="1">
      <alignment horizontal="center"/>
      <protection locked="0"/>
    </xf>
    <xf numFmtId="0" fontId="11" fillId="0" borderId="0" xfId="3" applyFont="1" applyAlignment="1" applyProtection="1">
      <alignment horizontal="center"/>
      <protection locked="0"/>
    </xf>
    <xf numFmtId="0" fontId="12" fillId="0" borderId="0" xfId="3" applyFont="1" applyAlignment="1" applyProtection="1">
      <alignment horizontal="center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10" fillId="0" borderId="0" xfId="3" applyFont="1" applyFill="1" applyAlignment="1" applyProtection="1">
      <alignment horizontal="center"/>
      <protection locked="0"/>
    </xf>
    <xf numFmtId="0" fontId="11" fillId="0" borderId="0" xfId="3" applyFont="1" applyFill="1" applyAlignment="1" applyProtection="1">
      <alignment horizontal="center"/>
      <protection locked="0"/>
    </xf>
    <xf numFmtId="0" fontId="12" fillId="0" borderId="0" xfId="3" applyFont="1" applyFill="1" applyAlignment="1" applyProtection="1">
      <alignment horizontal="center"/>
      <protection locked="0"/>
    </xf>
    <xf numFmtId="0" fontId="10" fillId="0" borderId="12" xfId="3" applyFont="1" applyBorder="1" applyAlignment="1" applyProtection="1">
      <alignment horizontal="center" vertical="center" wrapText="1"/>
      <protection locked="0"/>
    </xf>
    <xf numFmtId="0" fontId="10" fillId="0" borderId="5" xfId="3" applyFont="1" applyBorder="1" applyAlignment="1" applyProtection="1">
      <alignment horizontal="center" vertical="center" wrapText="1"/>
      <protection locked="0"/>
    </xf>
    <xf numFmtId="0" fontId="10" fillId="0" borderId="12" xfId="3" applyFont="1" applyBorder="1" applyAlignment="1" applyProtection="1">
      <alignment horizontal="center" vertical="center"/>
      <protection locked="0"/>
    </xf>
    <xf numFmtId="0" fontId="10" fillId="0" borderId="5" xfId="3" applyFont="1" applyBorder="1" applyAlignment="1" applyProtection="1">
      <alignment horizontal="center" vertical="center"/>
      <protection locked="0"/>
    </xf>
    <xf numFmtId="0" fontId="6" fillId="0" borderId="33" xfId="3" applyFont="1" applyBorder="1" applyAlignment="1" applyProtection="1">
      <alignment horizontal="center" vertical="center"/>
      <protection locked="0"/>
    </xf>
    <xf numFmtId="0" fontId="6" fillId="0" borderId="19" xfId="3" applyFont="1" applyBorder="1" applyAlignment="1" applyProtection="1">
      <alignment horizontal="center" vertical="center"/>
      <protection locked="0"/>
    </xf>
    <xf numFmtId="0" fontId="6" fillId="0" borderId="8" xfId="3" applyFont="1" applyBorder="1" applyAlignment="1" applyProtection="1">
      <alignment horizontal="center" vertical="center"/>
      <protection locked="0"/>
    </xf>
  </cellXfs>
  <cellStyles count="507">
    <cellStyle name="_x0005__x001c_" xfId="8"/>
    <cellStyle name="_x000d__x000a_JournalTemplate=C:\COMFO\CTALK\JOURSTD.TPL_x000d__x000a_LbStateAddress=3 3 0 251 1 89 2 311_x000d__x000a_LbStateJou" xfId="9"/>
    <cellStyle name="%" xfId="10"/>
    <cellStyle name="???????_Income Statement" xfId="11"/>
    <cellStyle name="@_text" xfId="12"/>
    <cellStyle name="@_text_080206_Derbes_GA_CIT_Reporting Pack_final_adjusted" xfId="13"/>
    <cellStyle name="@_text_RTS_Decoux_таблица_амортизация" xfId="14"/>
    <cellStyle name="@_text_RTS_Decoux_таблица_амортизация (3)" xfId="15"/>
    <cellStyle name="_~0867274" xfId="16"/>
    <cellStyle name="_~3766798" xfId="17"/>
    <cellStyle name="_~4764321" xfId="18"/>
    <cellStyle name="_~5716464" xfId="19"/>
    <cellStyle name="_~8370986" xfId="20"/>
    <cellStyle name="_070627_KazTransCom_S_AA" xfId="21"/>
    <cellStyle name="_080122_Taxes_GB_12 months" xfId="22"/>
    <cellStyle name="_080124_Taxes_GB_12 months" xfId="23"/>
    <cellStyle name="_080125_Derbes_Aiman_CIT_deferred_final1" xfId="24"/>
    <cellStyle name="_080130_Derbes_GA_CIT_Reporting Pack_final" xfId="25"/>
    <cellStyle name="_080206_Derbes_GA_CIT_Reporting Pack_final_adjusted" xfId="26"/>
    <cellStyle name="_080311_DBSK_S_taxes_revised" xfId="27"/>
    <cellStyle name="_080329_DB Securities_R_taxes" xfId="28"/>
    <cellStyle name="_Book1" xfId="29"/>
    <cellStyle name="_Book1 (2)" xfId="30"/>
    <cellStyle name="_DKB_07_K_Resource Management_for Tax" xfId="31"/>
    <cellStyle name="_E2 Petrodata_JSC_TB_31 12 07_07 04 08" xfId="32"/>
    <cellStyle name="_EB_06_G_Treasury_KTE" xfId="33"/>
    <cellStyle name="_EI G_Securities 07" xfId="34"/>
    <cellStyle name="_F-23_Acquisition" xfId="35"/>
    <cellStyle name="_F-29_Maturity analisys" xfId="36"/>
    <cellStyle name="_Huawei.group reporting package_V2.0_working" xfId="37"/>
    <cellStyle name="_HUAWEI_WP_Review" xfId="38"/>
    <cellStyle name="_ICA" xfId="39"/>
    <cellStyle name="_KMC_2008_N_Debt securities_Lkh_NKan 220109" xfId="40"/>
    <cellStyle name="_Last Вост.филиал" xfId="41"/>
    <cellStyle name="_Last ГО" xfId="42"/>
    <cellStyle name="_Last Южный филиал_Для_Печати_1кв" xfId="43"/>
    <cellStyle name="_Last Южный филиал_Для_Печати_1кв_для работы" xfId="44"/>
    <cellStyle name="_normální" xfId="45"/>
    <cellStyle name="_Petordata_JSC_07_TB (2)" xfId="46"/>
    <cellStyle name="_prFP0903_01 " xfId="47"/>
    <cellStyle name="_prFP1kv04_01" xfId="48"/>
    <cellStyle name="_Review WP's_Huawei_311207_Nagim" xfId="49"/>
    <cellStyle name="_RTS_Decoux_таблица_амортизация" xfId="50"/>
    <cellStyle name="_RTS_Decoux_таблица_амортизация (3)" xfId="51"/>
    <cellStyle name="_RTS_K_PPE_2007" xfId="52"/>
    <cellStyle name="_RTS_L_Intangible Assets_2007" xfId="53"/>
    <cellStyle name="_Salary" xfId="54"/>
    <cellStyle name="_SMK_05_TB_31 12 05_TB_IFRS_FS_23 04 07" xfId="55"/>
    <cellStyle name="_TSB_06_G_Tresury_Ali_Zha_Final" xfId="56"/>
    <cellStyle name="_VAcation reserve" xfId="57"/>
    <cellStyle name="_Астана прил.№3 2004" xfId="58"/>
    <cellStyle name="_АстанаПроект ФП  Октябрь" xfId="59"/>
    <cellStyle name="_АФ октябрь ДДС" xfId="60"/>
    <cellStyle name="_АФ финплан на ноябрь 2003 г." xfId="61"/>
    <cellStyle name="_АФфинплан на сентябрь 2003 г." xfId="62"/>
    <cellStyle name="_БЗакупок - Капы без проектов посл вар" xfId="63"/>
    <cellStyle name="_Бюдж фил" xfId="64"/>
    <cellStyle name="_Бюджек закупок ФП 3-4кв. 2004 скорр" xfId="65"/>
    <cellStyle name="_Бюджет 2005 КТС last" xfId="66"/>
    <cellStyle name="_Бюджет ITService 2005 на 24.03.05" xfId="67"/>
    <cellStyle name="_Бюджет IT-севиса для КМГ(замена картр.)" xfId="68"/>
    <cellStyle name="_Бюджет ВОЛС2" xfId="69"/>
    <cellStyle name="_Бюджет закупок 2004-2" xfId="70"/>
    <cellStyle name="_Бюджет закупок ДИРС 2004 (сокращен)" xfId="71"/>
    <cellStyle name="_Бюджет Мунайтас" xfId="72"/>
    <cellStyle name="_Бюджет_ЮФ_2004_234кв_Печать" xfId="73"/>
    <cellStyle name="_Бюджет_ЮФ_2004_234кв_срав" xfId="74"/>
    <cellStyle name="_Бюджет_ЮФ_2004_II__29_06" xfId="75"/>
    <cellStyle name="_Бюджет_ЮФ_2004_II_6_мес" xfId="76"/>
    <cellStyle name="_Бюджет_ЮФ_7_07_2" xfId="77"/>
    <cellStyle name="_Бюджет_ЮФ_7_07_21_30" xfId="78"/>
    <cellStyle name="_ВФ ДДС апрель" xfId="79"/>
    <cellStyle name="_ВФ финплан на ноябрь 2003 г." xfId="80"/>
    <cellStyle name="_Данные по АмангельдыГаз" xfId="81"/>
    <cellStyle name="_ДДС " xfId="82"/>
    <cellStyle name="_ДДС август25" xfId="83"/>
    <cellStyle name="_ДДС ГО сентябрь" xfId="84"/>
    <cellStyle name="_ДДС декабрь 14" xfId="85"/>
    <cellStyle name="_ДДС декабрь 23" xfId="86"/>
    <cellStyle name="_ДДС декабрь 27" xfId="87"/>
    <cellStyle name="_ДДС за февраль 2004 года" xfId="88"/>
    <cellStyle name="_ДДС июнь " xfId="89"/>
    <cellStyle name="_ДДС ККБ валют. до 11.09.03 г." xfId="90"/>
    <cellStyle name="_ДДС конс июль" xfId="91"/>
    <cellStyle name="_ДДС конс октябрь 2004.." xfId="92"/>
    <cellStyle name="_ДДС конс февр" xfId="93"/>
    <cellStyle name="_ДДС конс янв" xfId="94"/>
    <cellStyle name="_ДДС ноябрь 2003 г." xfId="95"/>
    <cellStyle name="_ДДС октябрь 26" xfId="96"/>
    <cellStyle name="_ДДС сентябрь 9" xfId="97"/>
    <cellStyle name="_ДДС УФ ноябрь" xfId="98"/>
    <cellStyle name="_ДДС фев." xfId="99"/>
    <cellStyle name="_ДДС фев. 2004" xfId="100"/>
    <cellStyle name="_ДДС февраль 17" xfId="101"/>
    <cellStyle name="_ДДС филиалы и ГО  по 18 сентября" xfId="102"/>
    <cellStyle name="_ДДС_08_09_ЮФ_доп" xfId="103"/>
    <cellStyle name="_ДДС_08_10_июн_ЮФ" xfId="104"/>
    <cellStyle name="_ДДС_11_03_ЮФ" xfId="105"/>
    <cellStyle name="_ДДС_13_05_ЮФ" xfId="106"/>
    <cellStyle name="_ДДС_14_10_ЮФ" xfId="107"/>
    <cellStyle name="_ДДС_14_12_ЮФ" xfId="108"/>
    <cellStyle name="_ДДС_19_08_ЮФ" xfId="109"/>
    <cellStyle name="_ДДС_23_12_ЮФ" xfId="110"/>
    <cellStyle name="_ДДС_24_08_ЮФ" xfId="111"/>
    <cellStyle name="_ДДС_24_12_ЮФ" xfId="112"/>
    <cellStyle name="_ДДС_27_10_ЮФ" xfId="113"/>
    <cellStyle name="_ДДС_27_ЮФ" xfId="114"/>
    <cellStyle name="_ДДС_28_12_ЮФ" xfId="115"/>
    <cellStyle name="_ДДС_АБ_28_06_ЮФ" xfId="116"/>
    <cellStyle name="_ДДС_ноя_ЮФ" xfId="117"/>
    <cellStyle name="_ДДС_ЮФ_декабрь" xfId="118"/>
    <cellStyle name="_ДИРС ФП 2004_IV квартал" xfId="119"/>
    <cellStyle name="_ДИТФинплан ЯНВ-ДЕК 2003" xfId="120"/>
    <cellStyle name="_ДляРеестров" xfId="121"/>
    <cellStyle name="_дох 2004" xfId="122"/>
    <cellStyle name="_ДРиП" xfId="123"/>
    <cellStyle name="_ДРиП ФП на 2 кв2004" xfId="124"/>
    <cellStyle name="_ДРиП ФП на 2 кв2004-3 вар" xfId="125"/>
    <cellStyle name="_Заявка приборы ВОЛС для ДКЕршов" xfId="126"/>
    <cellStyle name="_исп ФП 2 кварт  май" xfId="127"/>
    <cellStyle name="_Исполнен Август" xfId="128"/>
    <cellStyle name="_исполнение сентябрь" xfId="129"/>
    <cellStyle name="_К_ежедневному" xfId="130"/>
    <cellStyle name="_Капы" xfId="131"/>
    <cellStyle name="_Кассовый план 2003 - факт" xfId="132"/>
    <cellStyle name="_Консолид новый" xfId="133"/>
    <cellStyle name="_Копия Окон.Консолид.ПП на II полугодие 2004" xfId="134"/>
    <cellStyle name="_Копия УТВЕРЖДЕННЫЙ БЮДЖЕТ на 2004 год (формат КТС)" xfId="135"/>
    <cellStyle name="_Копия УТВЕРЖДЕННЫЙ БЮДЖЕТ на 2004 год(формат КМГ)" xfId="136"/>
    <cellStyle name="_Кэш 1" xfId="137"/>
    <cellStyle name="_Мониторинг договоров-2004" xfId="138"/>
    <cellStyle name="_МФ ДДС " xfId="139"/>
    <cellStyle name="_МФ Финплан ноябрь 2003" xfId="140"/>
    <cellStyle name="_МФ ФП сентябрь 03 утвержденный" xfId="141"/>
    <cellStyle name="_объемы к закл договорам 2004г" xfId="142"/>
    <cellStyle name="_Окон.Консолид.ПП на II полугодие 2004" xfId="143"/>
    <cellStyle name="_Оконч. Сравнение бюджетов 2004 с проектами (на 08.07.04)" xfId="144"/>
    <cellStyle name="_поступления 2003г, конс" xfId="145"/>
    <cellStyle name="_Расходы по статьям" xfId="146"/>
    <cellStyle name="_свод" xfId="147"/>
    <cellStyle name="_СЕНТЯБРЬ 2003" xfId="148"/>
    <cellStyle name="_Сокращение бюджет ВФ 2005_4" xfId="149"/>
    <cellStyle name="_Сторонние клиенты УМГ и ЭМГ" xfId="150"/>
    <cellStyle name="_ТАРИФ АТС, VSAT + ЗИП" xfId="151"/>
    <cellStyle name="_Тариф на OTN + ЗИП" xfId="152"/>
    <cellStyle name="_Тариф на ТО БС + ЗИП" xfId="153"/>
    <cellStyle name="_Тариф на ТО ВОЛС + ЗИП" xfId="154"/>
    <cellStyle name="_топливо" xfId="155"/>
    <cellStyle name="_Уф 2004" xfId="156"/>
    <cellStyle name="_УФ ДДС декабрь 31" xfId="157"/>
    <cellStyle name="_Финплан ДИРС2005_I квартал" xfId="158"/>
    <cellStyle name="_Финплан ДРиП2004" xfId="159"/>
    <cellStyle name="_Финплан ДРиП2004_III квартал" xfId="160"/>
    <cellStyle name="_Финплан ЯНВ-ДЕК 2003" xfId="161"/>
    <cellStyle name="_формы для ФП изм" xfId="162"/>
    <cellStyle name="_ФП 2 квартал" xfId="163"/>
    <cellStyle name="_ФП ДИТ сентябрь 2003г" xfId="164"/>
    <cellStyle name="_ФП ДРиП ноябрь" xfId="165"/>
    <cellStyle name="_ФП ДРиП сентябрь 2003г" xfId="166"/>
    <cellStyle name="_ФП КД сентябрь 2003г" xfId="167"/>
    <cellStyle name="_ФП Ур.Ф.-август ГО" xfId="168"/>
    <cellStyle name="_ФП Ур.Ф.-ноябрь ГО" xfId="169"/>
    <cellStyle name="_ФП Ур.Ф.-сентябрь ГО" xfId="170"/>
    <cellStyle name="_фп фил окт" xfId="171"/>
    <cellStyle name="_ФП_1кв" xfId="172"/>
    <cellStyle name="_ФП_выполнение" xfId="173"/>
    <cellStyle name="_ЮФ Last" xfId="174"/>
    <cellStyle name="_Юф ДДС  июль" xfId="175"/>
    <cellStyle name="_ЮФ ДДС апрель" xfId="176"/>
    <cellStyle name="_юф ДДС_январь" xfId="177"/>
    <cellStyle name="_ЮФ ноя ДДС" xfId="178"/>
    <cellStyle name="_ЮФ ФП октыбрь" xfId="179"/>
    <cellStyle name="_ЮФ ФП сент, коррект" xfId="180"/>
    <cellStyle name="_ЮФ_кор_19_03" xfId="181"/>
    <cellStyle name="_ЮФ_кор_30_03_печать" xfId="182"/>
    <cellStyle name="_ЮФ_ФП_декабрь" xfId="183"/>
    <cellStyle name="_ЮФ_ФП_ноябрь" xfId="184"/>
    <cellStyle name="{Comma [0]}" xfId="185"/>
    <cellStyle name="{Comma}" xfId="186"/>
    <cellStyle name="{Date}" xfId="187"/>
    <cellStyle name="{Month}" xfId="188"/>
    <cellStyle name="{Percent}" xfId="189"/>
    <cellStyle name="{Thousand [0]}" xfId="190"/>
    <cellStyle name="{Thousand}" xfId="191"/>
    <cellStyle name="{Z'0000(1 dec)}" xfId="192"/>
    <cellStyle name="{Z'0000(4 dec)}" xfId="193"/>
    <cellStyle name="•WЏЂ_ЉO‰?—a‹?" xfId="194"/>
    <cellStyle name="W_OÝaà" xfId="195"/>
    <cellStyle name="0,0_x000d__x000a_NA_x000d__x000a_" xfId="196"/>
    <cellStyle name="1.0 TITLE" xfId="197"/>
    <cellStyle name="1.1 TITLE" xfId="198"/>
    <cellStyle name="1Normal" xfId="199"/>
    <cellStyle name="20% - Dekorfärg1" xfId="200"/>
    <cellStyle name="20% - Dekorfärg2" xfId="201"/>
    <cellStyle name="20% - Dekorfärg3" xfId="202"/>
    <cellStyle name="20% - Dekorfärg4" xfId="203"/>
    <cellStyle name="20% - Dekorfärg5" xfId="204"/>
    <cellStyle name="20% - Dekorfärg6" xfId="205"/>
    <cellStyle name="40% - Dekorfärg1" xfId="206"/>
    <cellStyle name="40% - Dekorfärg2" xfId="207"/>
    <cellStyle name="40% - Dekorfärg3" xfId="208"/>
    <cellStyle name="40% - Dekorfärg4" xfId="209"/>
    <cellStyle name="40% - Dekorfärg5" xfId="210"/>
    <cellStyle name="40% - Dekorfärg6" xfId="211"/>
    <cellStyle name="60% - Dekorfärg1" xfId="212"/>
    <cellStyle name="60% - Dekorfärg2" xfId="213"/>
    <cellStyle name="60% - Dekorfärg3" xfId="214"/>
    <cellStyle name="60% - Dekorfärg4" xfId="215"/>
    <cellStyle name="60% - Dekorfärg5" xfId="216"/>
    <cellStyle name="60% - Dekorfärg6" xfId="217"/>
    <cellStyle name="8pt" xfId="218"/>
    <cellStyle name="Anteckning" xfId="219"/>
    <cellStyle name="Beräkning" xfId="220"/>
    <cellStyle name="Body" xfId="221"/>
    <cellStyle name="Border" xfId="222"/>
    <cellStyle name="Bra" xfId="223"/>
    <cellStyle name="Calc Currency (0)" xfId="224"/>
    <cellStyle name="Calc Currency (2)" xfId="225"/>
    <cellStyle name="Calc Percent (0)" xfId="226"/>
    <cellStyle name="Calc Percent (1)" xfId="227"/>
    <cellStyle name="Calc Percent (2)" xfId="228"/>
    <cellStyle name="Calc Units (0)" xfId="229"/>
    <cellStyle name="Calc Units (1)" xfId="230"/>
    <cellStyle name="Calc Units (2)" xfId="231"/>
    <cellStyle name="Centered Heading" xfId="232"/>
    <cellStyle name="Column_Title" xfId="233"/>
    <cellStyle name="Comma  - Style1" xfId="234"/>
    <cellStyle name="Comma  - Style2" xfId="235"/>
    <cellStyle name="Comma  - Style3" xfId="236"/>
    <cellStyle name="Comma  - Style4" xfId="237"/>
    <cellStyle name="Comma  - Style5" xfId="238"/>
    <cellStyle name="Comma %" xfId="239"/>
    <cellStyle name="Comma [00]" xfId="240"/>
    <cellStyle name="Comma 0.0" xfId="241"/>
    <cellStyle name="Comma 0.0%" xfId="242"/>
    <cellStyle name="Comma 0.00" xfId="243"/>
    <cellStyle name="Comma 0.00%" xfId="244"/>
    <cellStyle name="Comma 0.000" xfId="245"/>
    <cellStyle name="Comma 0.000%" xfId="246"/>
    <cellStyle name="Comma 2" xfId="247"/>
    <cellStyle name="Comma 3" xfId="248"/>
    <cellStyle name="Comma 4" xfId="249"/>
    <cellStyle name="Comma_Transformation schedule_2005" xfId="250"/>
    <cellStyle name="Comma0" xfId="251"/>
    <cellStyle name="Company Name" xfId="252"/>
    <cellStyle name="Copied" xfId="253"/>
    <cellStyle name="CR Comma" xfId="254"/>
    <cellStyle name="CR Currency" xfId="255"/>
    <cellStyle name="Credit" xfId="256"/>
    <cellStyle name="Credit subtotal" xfId="257"/>
    <cellStyle name="Credit Total" xfId="258"/>
    <cellStyle name="Currency %" xfId="259"/>
    <cellStyle name="Currency [00]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Currency RU" xfId="267"/>
    <cellStyle name="Currency0" xfId="268"/>
    <cellStyle name="d" xfId="269"/>
    <cellStyle name="Dålig" xfId="270"/>
    <cellStyle name="Date" xfId="271"/>
    <cellStyle name="Date Short" xfId="272"/>
    <cellStyle name="Debit" xfId="273"/>
    <cellStyle name="Debit subtotal" xfId="274"/>
    <cellStyle name="Debit Total" xfId="275"/>
    <cellStyle name="DELTA" xfId="276"/>
    <cellStyle name="Dezimal__Utopia Index Index und Guidance (Deutsch)" xfId="277"/>
    <cellStyle name="E&amp;Y House" xfId="278"/>
    <cellStyle name="Enter Currency (0)" xfId="279"/>
    <cellStyle name="Enter Currency (2)" xfId="280"/>
    <cellStyle name="Enter Units (0)" xfId="281"/>
    <cellStyle name="Enter Units (1)" xfId="282"/>
    <cellStyle name="Enter Units (2)" xfId="283"/>
    <cellStyle name="Entered" xfId="284"/>
    <cellStyle name="Euro" xfId="285"/>
    <cellStyle name="Färg1" xfId="286"/>
    <cellStyle name="Färg2" xfId="287"/>
    <cellStyle name="Färg3" xfId="288"/>
    <cellStyle name="Färg4" xfId="289"/>
    <cellStyle name="Färg5" xfId="290"/>
    <cellStyle name="Färg6" xfId="291"/>
    <cellStyle name="Fixed" xfId="292"/>
    <cellStyle name="Följde hyperlänken_F-reports" xfId="293"/>
    <cellStyle name="Förklarande text" xfId="294"/>
    <cellStyle name="Format Number Column" xfId="295"/>
    <cellStyle name="g" xfId="296"/>
    <cellStyle name="g_Invoice GI" xfId="297"/>
    <cellStyle name="general" xfId="298"/>
    <cellStyle name="Grey" xfId="299"/>
    <cellStyle name="Header1" xfId="300"/>
    <cellStyle name="Header2" xfId="301"/>
    <cellStyle name="Heading" xfId="302"/>
    <cellStyle name="Heading 1 2" xfId="303"/>
    <cellStyle name="Heading 2 2" xfId="304"/>
    <cellStyle name="Heading No Underline" xfId="305"/>
    <cellStyle name="Heading With Underline" xfId="306"/>
    <cellStyle name="Hyperlänk_F-reports" xfId="307"/>
    <cellStyle name="Îáû÷íûé_Ëèñò1" xfId="308"/>
    <cellStyle name="Indata" xfId="309"/>
    <cellStyle name="Input [yellow]" xfId="310"/>
    <cellStyle name="Input Box" xfId="311"/>
    <cellStyle name="Inputnumbaccid" xfId="312"/>
    <cellStyle name="Inpyear" xfId="313"/>
    <cellStyle name="International" xfId="314"/>
    <cellStyle name="International1" xfId="315"/>
    <cellStyle name="Kontrollcell" xfId="316"/>
    <cellStyle name="KPMG Heading 1" xfId="317"/>
    <cellStyle name="KPMG Heading 2" xfId="318"/>
    <cellStyle name="KPMG Heading 3" xfId="319"/>
    <cellStyle name="KPMG Heading 4" xfId="320"/>
    <cellStyle name="KPMG Normal" xfId="321"/>
    <cellStyle name="KPMG Normal Text" xfId="322"/>
    <cellStyle name="KPMG Normal_Cash_flow_consol_05.04" xfId="323"/>
    <cellStyle name="Länkad cell" xfId="324"/>
    <cellStyle name="Link Currency (0)" xfId="325"/>
    <cellStyle name="Link Currency (2)" xfId="326"/>
    <cellStyle name="Link Units (0)" xfId="327"/>
    <cellStyle name="Link Units (1)" xfId="328"/>
    <cellStyle name="Link Units (2)" xfId="329"/>
    <cellStyle name="Millares [0]_pldt" xfId="330"/>
    <cellStyle name="Millares_pldt" xfId="331"/>
    <cellStyle name="Milliers [0]_EDYAN" xfId="332"/>
    <cellStyle name="Milliers_EDYAN" xfId="333"/>
    <cellStyle name="Moneda [0]_pldt" xfId="334"/>
    <cellStyle name="Moneda_pldt" xfId="335"/>
    <cellStyle name="Monétaire [0]_EDYAN" xfId="336"/>
    <cellStyle name="Monétaire_EDYAN" xfId="337"/>
    <cellStyle name="Nameenter" xfId="338"/>
    <cellStyle name="Norma11l" xfId="339"/>
    <cellStyle name="Normal - Style1" xfId="340"/>
    <cellStyle name="Normal 2" xfId="341"/>
    <cellStyle name="Normal 3" xfId="342"/>
    <cellStyle name="Normal 4" xfId="343"/>
    <cellStyle name="Normal 5" xfId="344"/>
    <cellStyle name="Normal 6" xfId="345"/>
    <cellStyle name="Normal 6 2" xfId="346"/>
    <cellStyle name="Normal 7" xfId="347"/>
    <cellStyle name="Normal_22" xfId="348"/>
    <cellStyle name="Normale_FinancialReport" xfId="349"/>
    <cellStyle name="Ôčíŕíńîâűé [0]_ďđĺäďđ-110_ďđĺäďđ-110 (2)" xfId="350"/>
    <cellStyle name="Ôèíàíñîâûé [0]_Ëèñò1" xfId="351"/>
    <cellStyle name="Ôèíàíñîâûé_Ëèñò1" xfId="352"/>
    <cellStyle name="paint" xfId="353"/>
    <cellStyle name="Percent %" xfId="354"/>
    <cellStyle name="Percent % Long Underline" xfId="355"/>
    <cellStyle name="Percent %_Worksheet in  US Financial Statements Ref. Workbook - Single Co" xfId="356"/>
    <cellStyle name="Percent (0)" xfId="357"/>
    <cellStyle name="Percent [0]" xfId="358"/>
    <cellStyle name="Percent [00]" xfId="359"/>
    <cellStyle name="Percent [2]" xfId="360"/>
    <cellStyle name="Percent 0.0%" xfId="361"/>
    <cellStyle name="Percent 0.0% Long Underline" xfId="362"/>
    <cellStyle name="Percent 0.00%" xfId="363"/>
    <cellStyle name="Percent 0.00% Long Underline" xfId="364"/>
    <cellStyle name="Percent 0.00%_5690 Ceiling test for client KZ (1)" xfId="365"/>
    <cellStyle name="Percent 0.000%" xfId="366"/>
    <cellStyle name="Percent 0.000% Long Underline" xfId="367"/>
    <cellStyle name="Percent 2" xfId="368"/>
    <cellStyle name="Percent 3" xfId="369"/>
    <cellStyle name="PrePop Currency (0)" xfId="370"/>
    <cellStyle name="PrePop Currency (2)" xfId="371"/>
    <cellStyle name="PrePop Units (0)" xfId="372"/>
    <cellStyle name="PrePop Units (1)" xfId="373"/>
    <cellStyle name="PrePop Units (2)" xfId="374"/>
    <cellStyle name="RevList" xfId="375"/>
    <cellStyle name="Rubrik" xfId="376"/>
    <cellStyle name="Rubrik 1" xfId="377"/>
    <cellStyle name="Rubrik 2" xfId="378"/>
    <cellStyle name="Rubrik 3" xfId="379"/>
    <cellStyle name="Rubrik 4" xfId="380"/>
    <cellStyle name="SAPBEXaggData" xfId="381"/>
    <cellStyle name="SAPBEXaggDataEmph" xfId="382"/>
    <cellStyle name="SAPBEXaggItem" xfId="383"/>
    <cellStyle name="SAPBEXaggItemX" xfId="384"/>
    <cellStyle name="SAPBEXchaText" xfId="385"/>
    <cellStyle name="SAPBEXexcBad7" xfId="386"/>
    <cellStyle name="SAPBEXexcBad8" xfId="387"/>
    <cellStyle name="SAPBEXexcBad9" xfId="388"/>
    <cellStyle name="SAPBEXexcCritical4" xfId="389"/>
    <cellStyle name="SAPBEXexcCritical5" xfId="390"/>
    <cellStyle name="SAPBEXexcCritical6" xfId="391"/>
    <cellStyle name="SAPBEXexcGood1" xfId="392"/>
    <cellStyle name="SAPBEXexcGood2" xfId="393"/>
    <cellStyle name="SAPBEXexcGood3" xfId="394"/>
    <cellStyle name="SAPBEXfilterDrill" xfId="395"/>
    <cellStyle name="SAPBEXfilterItem" xfId="396"/>
    <cellStyle name="SAPBEXfilterText" xfId="397"/>
    <cellStyle name="SAPBEXformats" xfId="398"/>
    <cellStyle name="SAPBEXheaderItem" xfId="399"/>
    <cellStyle name="SAPBEXheaderText" xfId="400"/>
    <cellStyle name="SAPBEXHLevel0" xfId="401"/>
    <cellStyle name="SAPBEXHLevel0X" xfId="402"/>
    <cellStyle name="SAPBEXHLevel1" xfId="403"/>
    <cellStyle name="SAPBEXHLevel1X" xfId="404"/>
    <cellStyle name="SAPBEXHLevel2" xfId="405"/>
    <cellStyle name="SAPBEXHLevel2X" xfId="406"/>
    <cellStyle name="SAPBEXHLevel3" xfId="407"/>
    <cellStyle name="SAPBEXHLevel3X" xfId="408"/>
    <cellStyle name="SAPBEXresData" xfId="409"/>
    <cellStyle name="SAPBEXresDataEmph" xfId="410"/>
    <cellStyle name="SAPBEXresItem" xfId="411"/>
    <cellStyle name="SAPBEXresItemX" xfId="412"/>
    <cellStyle name="SAPBEXstdData" xfId="413"/>
    <cellStyle name="SAPBEXstdDataEmph" xfId="414"/>
    <cellStyle name="SAPBEXstdItem" xfId="415"/>
    <cellStyle name="SAPBEXstdItemX" xfId="416"/>
    <cellStyle name="SAPBEXtitle" xfId="417"/>
    <cellStyle name="SAPBEXundefined" xfId="418"/>
    <cellStyle name="SEEntry" xfId="419"/>
    <cellStyle name="small" xfId="420"/>
    <cellStyle name="Standard__Utopia Index Index und Guidance (Deutsch)" xfId="421"/>
    <cellStyle name="Style 1" xfId="422"/>
    <cellStyle name="Style 24" xfId="423"/>
    <cellStyle name="Style 28" xfId="424"/>
    <cellStyle name="Style 29" xfId="425"/>
    <cellStyle name="Subtotal" xfId="426"/>
    <cellStyle name="Summa" xfId="427"/>
    <cellStyle name="Text" xfId="428"/>
    <cellStyle name="Text Indent A" xfId="429"/>
    <cellStyle name="Text Indent B" xfId="430"/>
    <cellStyle name="Text Indent C" xfId="431"/>
    <cellStyle name="Tickmark" xfId="432"/>
    <cellStyle name="Title 1.0" xfId="433"/>
    <cellStyle name="Title 1.1" xfId="434"/>
    <cellStyle name="Title 1.1.1" xfId="435"/>
    <cellStyle name="Total 2" xfId="436"/>
    <cellStyle name="Tusental (0)_E3 short" xfId="437"/>
    <cellStyle name="Tusental_E3 short" xfId="438"/>
    <cellStyle name="Utdata" xfId="439"/>
    <cellStyle name="Valuta (0)_E3 short" xfId="440"/>
    <cellStyle name="Valuta_E3 short" xfId="441"/>
    <cellStyle name="Varningstext" xfId="442"/>
    <cellStyle name="Virgül_BİLANÇO" xfId="443"/>
    <cellStyle name="КАНДАГАЧ тел3-33-96" xfId="444"/>
    <cellStyle name="Обычный" xfId="0" builtinId="0"/>
    <cellStyle name="Обычный 10" xfId="445"/>
    <cellStyle name="Обычный 10 2" xfId="446"/>
    <cellStyle name="Обычный 11" xfId="447"/>
    <cellStyle name="Обычный 12" xfId="448"/>
    <cellStyle name="Обычный 12 2" xfId="449"/>
    <cellStyle name="Обычный 13" xfId="450"/>
    <cellStyle name="Обычный 14" xfId="451"/>
    <cellStyle name="Обычный 14 2" xfId="452"/>
    <cellStyle name="Обычный 15" xfId="453"/>
    <cellStyle name="Обычный 15 4" xfId="454"/>
    <cellStyle name="Обычный 16" xfId="455"/>
    <cellStyle name="Обычный 17" xfId="456"/>
    <cellStyle name="Обычный 18" xfId="457"/>
    <cellStyle name="Обычный 19" xfId="458"/>
    <cellStyle name="Обычный 2" xfId="5"/>
    <cellStyle name="Обычный 2 2" xfId="3"/>
    <cellStyle name="Обычный 2 2 2" xfId="459"/>
    <cellStyle name="Обычный 2 3" xfId="460"/>
    <cellStyle name="Обычный 20" xfId="461"/>
    <cellStyle name="Обычный 20 2" xfId="462"/>
    <cellStyle name="Обычный 20 3" xfId="6"/>
    <cellStyle name="Обычный 20_6 кл" xfId="463"/>
    <cellStyle name="Обычный 21" xfId="464"/>
    <cellStyle name="Обычный 21 2" xfId="465"/>
    <cellStyle name="Обычный 21_6 кл" xfId="466"/>
    <cellStyle name="Обычный 22" xfId="467"/>
    <cellStyle name="Обычный 22 3" xfId="468"/>
    <cellStyle name="Обычный 23" xfId="1"/>
    <cellStyle name="Обычный 24" xfId="469"/>
    <cellStyle name="Обычный 25" xfId="470"/>
    <cellStyle name="Обычный 26" xfId="471"/>
    <cellStyle name="Обычный 27" xfId="472"/>
    <cellStyle name="Обычный 28" xfId="473"/>
    <cellStyle name="Обычный 29" xfId="474"/>
    <cellStyle name="Обычный 3" xfId="4"/>
    <cellStyle name="Обычный 3 2" xfId="475"/>
    <cellStyle name="Обычный 4" xfId="476"/>
    <cellStyle name="Обычный 4 2" xfId="477"/>
    <cellStyle name="Обычный 41" xfId="478"/>
    <cellStyle name="Обычный 5" xfId="479"/>
    <cellStyle name="Обычный 5 2" xfId="480"/>
    <cellStyle name="Обычный 6" xfId="481"/>
    <cellStyle name="Обычный 6 2" xfId="482"/>
    <cellStyle name="Обычный 6_6 кл" xfId="483"/>
    <cellStyle name="Обычный 7" xfId="484"/>
    <cellStyle name="Обычный 7 2" xfId="485"/>
    <cellStyle name="Обычный 7 3" xfId="486"/>
    <cellStyle name="Обычный 7_6 кл" xfId="487"/>
    <cellStyle name="Обычный 8" xfId="2"/>
    <cellStyle name="Обычный 9" xfId="488"/>
    <cellStyle name="Обычный 9 2" xfId="489"/>
    <cellStyle name="Обычный_Брокеры ежекв (вход)" xfId="7"/>
    <cellStyle name="Обычный_Приложения к Правилам по ИК_рус" xfId="490"/>
    <cellStyle name="Процентный 2" xfId="491"/>
    <cellStyle name="Стиль 1" xfId="492"/>
    <cellStyle name="Стиль_названий" xfId="493"/>
    <cellStyle name="Строка нечётная" xfId="494"/>
    <cellStyle name="Строка чётная" xfId="495"/>
    <cellStyle name="Текстовый" xfId="496"/>
    <cellStyle name="Тысячи [0]" xfId="497"/>
    <cellStyle name="Тысячи_010SN05" xfId="498"/>
    <cellStyle name="Финансовый [0] 2" xfId="499"/>
    <cellStyle name="Финансовый 2" xfId="500"/>
    <cellStyle name="Финансовый 2 2" xfId="501"/>
    <cellStyle name="Финансовый 2 3" xfId="502"/>
    <cellStyle name="Числовой" xfId="503"/>
    <cellStyle name="一般_Asia Pacific-貌峈摩芶諳噤漆俋隙遴 Nov 03" xfId="504"/>
    <cellStyle name="常规_~3533082" xfId="505"/>
    <cellStyle name="標準_EUDF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84" Type="http://schemas.openxmlformats.org/officeDocument/2006/relationships/externalLink" Target="externalLinks/externalLink80.xml"/><Relationship Id="rId89" Type="http://schemas.openxmlformats.org/officeDocument/2006/relationships/calcChain" Target="calcChain.xml"/><Relationship Id="rId16" Type="http://schemas.openxmlformats.org/officeDocument/2006/relationships/externalLink" Target="externalLinks/externalLink12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styles" Target="styles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85;&#1086;&#1089;&#1090;&#1100;/&#1041;&#1072;&#1081;&#1090;&#1077;&#1088;&#1077;&#1082;/&#1041;&#1072;&#1081;&#1090;&#1077;&#1088;&#1077;&#1082;-&#1057;&#1059;&#1054;/2021/1%20&#1082;&#1074;.%202021%20&#1075;/&#8470;3%201%20&#1082;&#1074;&#1072;&#1088;&#1090;&#1072;&#1083;%202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  <sheetName val="Saisie obligatoire"/>
      <sheetName val="Расчет_Ин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105142.39477539063</v>
          </cell>
          <cell r="E170">
            <v>102618.24096679688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3928.7683715820313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C5">
            <v>1810221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C6">
            <v>3.3592124723334886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C7">
            <v>195506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Tonnes of Ore</v>
          </cell>
          <cell r="C13">
            <v>4.6520000000000001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A14">
            <v>0</v>
          </cell>
          <cell r="B14" t="str">
            <v>Grade (g/t)</v>
          </cell>
          <cell r="C14">
            <v>72701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A15" t="str">
            <v>Management Fees</v>
          </cell>
          <cell r="B15" t="str">
            <v>Ounces</v>
          </cell>
          <cell r="C15">
            <v>0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Budget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BCM of Ice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BCM of Waste</v>
          </cell>
          <cell r="C20">
            <v>0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C23">
            <v>39774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A24" t="str">
            <v>TOTAL CASH COSTS</v>
          </cell>
          <cell r="B24" t="str">
            <v>Tonnes of Low Grade Ore</v>
          </cell>
          <cell r="C24">
            <v>1.3442671624679439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C25">
            <v>1719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Production Data: Mining</v>
          </cell>
          <cell r="C30">
            <v>71984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A31" t="str">
            <v>Ounces Poured</v>
          </cell>
          <cell r="B31" t="str">
            <v>Forecast</v>
          </cell>
          <cell r="C31">
            <v>0.82340000000000002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A32" t="str">
            <v>Ounces Sold</v>
          </cell>
          <cell r="B32" t="str">
            <v>BCM of Ice</v>
          </cell>
          <cell r="C32">
            <v>59274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C33">
            <v>18252.23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A34" t="str">
            <v>TOTAL CASH OPER. COST/Oz.</v>
          </cell>
          <cell r="B34" t="str">
            <v>BCM of Low Grade Ore</v>
          </cell>
          <cell r="C34">
            <v>16690.919999999998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C35">
            <v>0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A36" t="str">
            <v>TOTAL CASH COST/Oz.</v>
          </cell>
          <cell r="B36" t="str">
            <v>Tonnes of Ice</v>
          </cell>
          <cell r="C36">
            <v>60835.31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C37">
            <v>0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A38" t="str">
            <v>TOTAL  COST/Oz.</v>
          </cell>
          <cell r="B38" t="str">
            <v>Tonnes of Low Grade Ore</v>
          </cell>
          <cell r="C38">
            <v>60835.31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C41">
            <v>1831097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Tonnes of Ore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 Extracted</v>
          </cell>
          <cell r="C50">
            <v>79790.269637564386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Production Data: Milling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  <cell r="C56">
            <v>41174.437999999995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Ounces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Recovery %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Ounces Extracted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Ounces Poured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Broken Ore Ounces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In - Circuit Ounces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 t="str">
            <v>Gold Institute - Cash Costs</v>
          </cell>
          <cell r="B2" t="str">
            <v>Actuals</v>
          </cell>
        </row>
        <row r="3">
          <cell r="A3" t="str">
            <v>December 31, 2002</v>
          </cell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A8" t="str">
            <v>Mining</v>
          </cell>
          <cell r="B8" t="str">
            <v>Grade (g/t)</v>
          </cell>
          <cell r="C8">
            <v>2819.3343346301826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C9">
            <v>2086.8801157980874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Mining ( HG)</v>
          </cell>
          <cell r="B11" t="str">
            <v>Low Grade Mill Feed</v>
          </cell>
          <cell r="C11">
            <v>0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A13" t="str">
            <v>SUB-TOTAL</v>
          </cell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A14">
            <v>0</v>
          </cell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A15" t="str">
            <v>Management Fees</v>
          </cell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A17">
            <v>0</v>
          </cell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A18" t="str">
            <v>TOTAL CASH OPER. COSTS</v>
          </cell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Other</v>
          </cell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B21" t="str">
            <v>BCM of Low Grade Ore</v>
          </cell>
          <cell r="C21" t="e">
            <v>#N/A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C22">
            <v>60.664760000000001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A24" t="str">
            <v>TOTAL CASH COSTS</v>
          </cell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A26" t="str">
            <v>Interest/financing</v>
          </cell>
          <cell r="B26" t="str">
            <v>Grade</v>
          </cell>
          <cell r="C26">
            <v>882.09042883049847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C27">
            <v>3626.1304599999999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A28">
            <v>0</v>
          </cell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A29" t="str">
            <v>TOTAL COSTS</v>
          </cell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A31" t="str">
            <v>Ounces Poured</v>
          </cell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A32" t="str">
            <v>Ounces Sold</v>
          </cell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A33" t="str">
            <v>Budgeted Poured Ounces</v>
          </cell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A34" t="str">
            <v>TOTAL CASH OPER. COST/Oz.</v>
          </cell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A35" t="str">
            <v>Cash Cost/Oz.</v>
          </cell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TOTAL CASH COST/Oz.</v>
          </cell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A37" t="str">
            <v>Budgeted Cash Op. Cost/Oz</v>
          </cell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TOTAL  COST/Oz.</v>
          </cell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C40" t="e">
            <v>#N/A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A46" t="str">
            <v>Indemnifiable Taxes</v>
          </cell>
          <cell r="B46" t="str">
            <v>Refinery/Sales Adj. FG</v>
          </cell>
          <cell r="C46">
            <v>1842.3899219039217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A48" t="str">
            <v>TOTAL CASH COSTS (includes indemnifiable taxes)</v>
          </cell>
          <cell r="B48" t="str">
            <v>Ounces</v>
          </cell>
          <cell r="C48" t="e">
            <v>#N/A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A50" t="str">
            <v>TOTAL COSTS (includes indemnifiable taxes and tax income)</v>
          </cell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A62" t="str">
            <v>Кумтор Голд Компани</v>
          </cell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A63" t="str">
            <v xml:space="preserve">Институт исследований золота - денежные затраты </v>
          </cell>
          <cell r="B63" t="str">
            <v>Shipment 128</v>
          </cell>
          <cell r="G63">
            <v>19720.988000000005</v>
          </cell>
        </row>
        <row r="64">
          <cell r="A64" t="str">
            <v>31 августа 2002 года</v>
          </cell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C67" t="str">
            <v>January Actual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A69" t="str">
            <v>Добыча</v>
          </cell>
          <cell r="B69" t="str">
            <v>Shipment 134</v>
          </cell>
          <cell r="C69">
            <v>2819.3343346301826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A70" t="str">
            <v>Переработка</v>
          </cell>
          <cell r="B70" t="str">
            <v>Shipment 135</v>
          </cell>
          <cell r="C70">
            <v>2086.8801157980874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A71" t="str">
            <v>Администрация на сайте</v>
          </cell>
          <cell r="B71" t="str">
            <v>Shipment 136</v>
          </cell>
          <cell r="C71">
            <v>1815.1941157070169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A72" t="str">
            <v>ТО</v>
          </cell>
          <cell r="B72" t="str">
            <v>Shipment 137</v>
          </cell>
          <cell r="C72">
            <v>0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E73">
            <v>0</v>
          </cell>
          <cell r="H73">
            <v>0</v>
          </cell>
          <cell r="K73">
            <v>17141.898000000001</v>
          </cell>
        </row>
        <row r="74">
          <cell r="A74" t="str">
            <v>ПРЕДВАРИТ. ИТОГ</v>
          </cell>
          <cell r="B74" t="str">
            <v>Shipment 139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17296.764999999999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A76" t="str">
            <v>Гонорары за менеджмент</v>
          </cell>
          <cell r="B76" t="str">
            <v>Shipment 141</v>
          </cell>
          <cell r="C76">
            <v>356.04831999999999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A77" t="str">
            <v>Администрация в Бишкеке</v>
          </cell>
          <cell r="B77" t="str">
            <v>Shipment 142</v>
          </cell>
          <cell r="C77">
            <v>431.6376285382413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A78">
            <v>0</v>
          </cell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A79" t="str">
            <v>ВСЕГО ДЕН. ПРОИЗВ. ЗАТРАТ</v>
          </cell>
          <cell r="B79" t="str">
            <v>Shipment 144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42154.618000000002</v>
          </cell>
          <cell r="O79">
            <v>0</v>
          </cell>
        </row>
        <row r="80">
          <cell r="B80" t="str">
            <v>Gold Bar made from slag and samples</v>
          </cell>
        </row>
        <row r="81">
          <cell r="A81" t="str">
            <v>Прочее</v>
          </cell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A85" t="str">
            <v>ВСЕГО ДЕНЕЖНЫХ ЗАТРАТ</v>
          </cell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A97" t="str">
            <v>ВСЕГО ДЕНЕЖНЫХ ЗАТРАТ/унц.</v>
          </cell>
          <cell r="B97" t="str">
            <v>US Dollars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8">
          <cell r="A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 t="str">
            <v xml:space="preserve"> </v>
          </cell>
          <cell r="D37">
            <v>500.93907058321133</v>
          </cell>
          <cell r="E37">
            <v>381.16198749320284</v>
          </cell>
          <cell r="F37" t="str">
            <v xml:space="preserve"> 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3">
          <cell r="A3" t="str">
            <v>December 31, 2002</v>
          </cell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A4" t="str">
            <v>($000s)</v>
          </cell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G7" t="str">
            <v>Year To Date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A8" t="str">
            <v>Mining</v>
          </cell>
          <cell r="B8" t="str">
            <v xml:space="preserve"> 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B9">
            <v>502176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B11">
            <v>484047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 t="str">
            <v>Total Site Costs</v>
          </cell>
          <cell r="B13">
            <v>0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 t="str">
            <v>Management Fees</v>
          </cell>
          <cell r="B15">
            <v>0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B16">
            <v>0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 t="str">
            <v>Total Cash Operation Costs</v>
          </cell>
          <cell r="B18">
            <v>0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 t="str">
            <v>Other Income/Expense</v>
          </cell>
          <cell r="B20">
            <v>0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B21" t="e">
            <v>#REF!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B22">
            <v>0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 t="str">
            <v>Total Cash Costs</v>
          </cell>
          <cell r="B24">
            <v>0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 t="str">
            <v>Financing Costs</v>
          </cell>
          <cell r="B26">
            <v>0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B27">
            <v>0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B28">
            <v>0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B29">
            <v>0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str">
            <v>Ounces Poured</v>
          </cell>
          <cell r="B32" t="e">
            <v>#REF!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B33" t="e">
            <v>#REF!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B34" t="e">
            <v>#REF!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B35" t="e">
            <v>#REF!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Содержание"/>
      <sheetName val="п 15"/>
      <sheetName val="A-20"/>
      <sheetName val="ДопКПрочимФинАктивам"/>
      <sheetName val="ID"/>
      <sheetName val="Sched 11-ACTUALS"/>
      <sheetName val="Comps"/>
      <sheetName val="B 1"/>
      <sheetName val="Criterion Range"/>
      <sheetName val="01.01.05"/>
      <sheetName val="std tabel"/>
      <sheetName val="Settings"/>
      <sheetName val="SQL-Table"/>
      <sheetName val="CON-O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>
        <row r="3">
          <cell r="B3" t="str">
            <v>Bogatyr Access Komir</v>
          </cell>
        </row>
      </sheetData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Apogei_2001_6_LS"/>
      <sheetName val="PIT&amp;PP(2)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  <sheetName val="дата"/>
      <sheetName val="B-4"/>
      <sheetName val="Comp equip"/>
      <sheetName val="Mach &amp; equip"/>
      <sheetName val="MV"/>
      <sheetName val="Freezers"/>
      <sheetName val="total receipt"/>
      <sheetName val="BS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Evolucion de las perdidas"/>
      <sheetName val="CRECIMIENTOS"/>
      <sheetName val="std tabel"/>
      <sheetName val="Anlagevermögen"/>
      <sheetName val="ФОТ"/>
      <sheetName val="Graphs_Nefteproduct"/>
      <sheetName val="150.01_контракт 110 "/>
      <sheetName val="Production costs"/>
      <sheetName val="TB 30.11"/>
    </sheetNames>
    <sheetDataSet>
      <sheetData sheetId="0">
        <row r="27">
          <cell r="B27" t="str">
            <v>Negative amounts per transactions “Repo”</v>
          </cell>
        </row>
      </sheetData>
      <sheetData sheetId="1">
        <row r="27">
          <cell r="B27" t="str">
            <v>Negative amounts per transactions “Repo”</v>
          </cell>
        </row>
      </sheetData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класс"/>
      <sheetName val="Loaded"/>
      <sheetName val="UNITPRICES"/>
      <sheetName val="Cash Flow - CY Workings"/>
      <sheetName val="FS-97"/>
      <sheetName val="ЯНВАРЬ"/>
      <sheetName val="Справочник"/>
      <sheetName val="name"/>
      <sheetName val="Транс 03"/>
      <sheetName val="Транс 02"/>
      <sheetName val="Trial Balance"/>
      <sheetName val="gaeshpetco"/>
      <sheetName val="SMSTemp"/>
      <sheetName val="Параметры"/>
      <sheetName val="Standing data"/>
      <sheetName val="PIT&amp;PP(2)"/>
      <sheetName val="O__Taxes_YE_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XLR_NoRangeSheet"/>
      <sheetName val="Index"/>
      <sheetName val="O-20"/>
      <sheetName val="J-55"/>
      <sheetName val="yO302.1"/>
      <sheetName val="Расчет_Ин"/>
      <sheetName val="SMSTemp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MSTemp"/>
      <sheetName val="Sheet1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Contents"/>
      <sheetName val="Loans_010107"/>
      <sheetName val="U2.1010"/>
      <sheetName val="客戶清單customer list"/>
      <sheetName val="HKM RTC Crude cost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RestrVB"/>
      <sheetName val="Threshold Table"/>
      <sheetName val="FAB별"/>
      <sheetName val="Prelim Cost"/>
      <sheetName val="I-Index"/>
      <sheetName val="Chart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  <sheetName val="КР з.ч"/>
      <sheetName val="Summary of Misstatements"/>
      <sheetName val="EVA"/>
      <sheetName val="Info"/>
      <sheetName val="Cash CCI Detail"/>
      <sheetName val="RJE_971"/>
      <sheetName val="RJE_981"/>
      <sheetName val="Equity_roll_981"/>
      <sheetName val="AJE_991"/>
      <sheetName val="RJE_991"/>
      <sheetName val="Equity_roll_991"/>
      <sheetName val="RestrMicro"/>
      <sheetName val="RestrSprint"/>
      <sheetName val="Employee"/>
      <sheetName val="Проводки'02"/>
      <sheetName val="std tabel"/>
      <sheetName val="Currencies"/>
      <sheetName val="01.01.05"/>
      <sheetName val="cover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>
        <row r="90">
          <cell r="BA90">
            <v>4405391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  <sheetName val="Prelim Cost"/>
      <sheetName val="I-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Info"/>
      <sheetName val="31.05.04"/>
      <sheetName val="EA-00101"/>
      <sheetName val="п 15"/>
      <sheetName val="std tabel"/>
      <sheetName val="Set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  <sheetName val="India Mapping"/>
      <sheetName val="Erlang B"/>
      <sheetName val="Main_Menu2"/>
      <sheetName val="Inter-region_Exp2"/>
      <sheetName val="A_1001"/>
      <sheetName val="B_11"/>
      <sheetName val="ИПН_КЗ1"/>
      <sheetName val="std_tabel1"/>
      <sheetName val="Expense_Template_2004_-_Oct_031"/>
      <sheetName val="INCOME_TAX_02"/>
      <sheetName val="tlda_"/>
      <sheetName val="M3"/>
      <sheetName val="Company Info"/>
      <sheetName val="CA Comp"/>
      <sheetName val="M_Maincomp"/>
      <sheetName val="LOM_MO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  <sheetName val="FSL KZT"/>
      <sheetName val="ЦентрЗатр"/>
      <sheetName val="ЕдИзм"/>
      <sheetName val="Предпр"/>
      <sheetName val="Перечень"/>
      <sheetName val="CaratPrévisions "/>
      <sheetName val="CaratRM99Division "/>
      <sheetName val="CaratRMDivision"/>
      <sheetName val="CaratRSBDivision"/>
      <sheetName val="Post Frac"/>
      <sheetName val="IPR"/>
      <sheetName val="Структура группы"/>
      <sheetName val="Выбор сценария"/>
      <sheetName val="2.2 ОтклОТМ"/>
      <sheetName val="1.3.2 ОТМ"/>
      <sheetName val="KCC"/>
      <sheetName val="Cover sheet"/>
      <sheetName val="1997 fin. res."/>
      <sheetName val="ОборБалФормОтч"/>
      <sheetName val="Securities"/>
      <sheetName val="Valu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  <sheetName val="Форма2"/>
      <sheetName val="std tabel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FA Movement Kyrg"/>
      <sheetName val="Inputs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  <sheetName val="Anlagevermögen"/>
      <sheetName val="Securities"/>
      <sheetName val="БПО"/>
      <sheetName val="тран2"/>
      <sheetName val="8"/>
      <sheetName val="IS"/>
      <sheetName val="BS"/>
      <sheetName val="Лист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  <sheetName val="TB-KZT"/>
      <sheetName val="TB USD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B 1"/>
      <sheetName val="K-1"/>
      <sheetName val="L-1"/>
      <sheetName val="N-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  <sheetName val="смета+расш.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  <sheetName val="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  <sheetName val=" threshold (2)"/>
      <sheetName val="XLR_NoRangeShee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Сводная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Intercompany transactions"/>
      <sheetName val="1450"/>
      <sheetName val="Tickmarks"/>
      <sheetName val="Бонды стр.341"/>
      <sheetName val="Criterion Range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курсы"/>
      <sheetName val="OS"/>
      <sheetName val="Добыча нефти4"/>
      <sheetName val="Предпр"/>
      <sheetName val="ЦентрЗатр"/>
      <sheetName val="ЕдИзм"/>
      <sheetName val="аккредитивы"/>
      <sheetName val="из сем"/>
      <sheetName val="definitions"/>
      <sheetName val="33. Tran. and selling expenses"/>
      <sheetName val="Счет-ф"/>
      <sheetName val="D2 DCF"/>
      <sheetName val="бартер"/>
      <sheetName val="Storage"/>
      <sheetName val="NTA adjustment calc"/>
      <sheetName val="13А ГЭП-анализ"/>
      <sheetName val="Нормативы"/>
      <sheetName val="Аукцион_-_форма"/>
      <sheetName val="8180_(8181,8182)"/>
      <sheetName val="Аукцион_-_форма1"/>
      <sheetName val="8180_(8181,8182)1"/>
      <sheetName val="Links"/>
      <sheetName val="Lead"/>
      <sheetName val="Переоценка сроч"/>
      <sheetName val="breakdown"/>
      <sheetName val="FA depreciation"/>
      <sheetName val="Бюдж-тенге"/>
      <sheetName val="п 15"/>
      <sheetName val="факс(2005-20гг.)"/>
      <sheetName val="Налоги"/>
      <sheetName val="12НК"/>
      <sheetName val="Cash flows - PBC"/>
      <sheetName val="FA register"/>
      <sheetName val="Kas FA Movement"/>
      <sheetName val="ввод-вывод ОС авг2004- 2005"/>
      <sheetName val="Технический"/>
      <sheetName val="Откл. по фин. рез"/>
      <sheetName val="C-Total Market"/>
      <sheetName val="I-Demand Drivers"/>
      <sheetName val="июль ппд(факт)"/>
      <sheetName val="25.07.08г (2)"/>
      <sheetName val="GAAP TB 31.12.01  detail p&amp;l"/>
      <sheetName val="Добычанефти4"/>
      <sheetName val="поставкасравн13"/>
      <sheetName val="2008 ГСМ"/>
      <sheetName val="канц"/>
      <sheetName val="Плата за загрязнение "/>
      <sheetName val="Типограф"/>
      <sheetName val="ао"/>
      <sheetName val="ТД_РАП"/>
      <sheetName val="3.3. Inventories"/>
      <sheetName val="Debt"/>
      <sheetName val="Const"/>
      <sheetName val="KAR10"/>
      <sheetName val="Контакты"/>
      <sheetName val="curve"/>
      <sheetName val="Анализ закл. работ"/>
      <sheetName val="Parameters"/>
      <sheetName val="Исх"/>
      <sheetName val="ОборБалФормОтч"/>
      <sheetName val="Hidden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>
        <row r="1">
          <cell r="A1">
            <v>0</v>
          </cell>
        </row>
      </sheetData>
      <sheetData sheetId="67">
        <row r="1">
          <cell r="A1">
            <v>0</v>
          </cell>
        </row>
      </sheetData>
      <sheetData sheetId="68">
        <row r="1">
          <cell r="A1">
            <v>0</v>
          </cell>
        </row>
      </sheetData>
      <sheetData sheetId="69">
        <row r="1">
          <cell r="A1">
            <v>0</v>
          </cell>
        </row>
      </sheetData>
      <sheetData sheetId="70">
        <row r="1">
          <cell r="A1">
            <v>0</v>
          </cell>
        </row>
      </sheetData>
      <sheetData sheetId="71">
        <row r="1">
          <cell r="A1">
            <v>0</v>
          </cell>
        </row>
      </sheetData>
      <sheetData sheetId="72">
        <row r="1">
          <cell r="A1">
            <v>0</v>
          </cell>
        </row>
      </sheetData>
      <sheetData sheetId="73">
        <row r="1">
          <cell r="A1">
            <v>0</v>
          </cell>
        </row>
      </sheetData>
      <sheetData sheetId="74">
        <row r="1">
          <cell r="A1">
            <v>0</v>
          </cell>
        </row>
      </sheetData>
      <sheetData sheetId="75">
        <row r="1">
          <cell r="A1">
            <v>0</v>
          </cell>
        </row>
      </sheetData>
      <sheetData sheetId="76">
        <row r="1">
          <cell r="A1">
            <v>0</v>
          </cell>
        </row>
      </sheetData>
      <sheetData sheetId="77">
        <row r="1">
          <cell r="A1">
            <v>0</v>
          </cell>
        </row>
      </sheetData>
      <sheetData sheetId="78">
        <row r="1">
          <cell r="A1">
            <v>0</v>
          </cell>
        </row>
      </sheetData>
      <sheetData sheetId="79">
        <row r="1">
          <cell r="A1">
            <v>0</v>
          </cell>
        </row>
      </sheetData>
      <sheetData sheetId="80">
        <row r="1">
          <cell r="A1">
            <v>0</v>
          </cell>
        </row>
      </sheetData>
      <sheetData sheetId="81">
        <row r="1">
          <cell r="A1">
            <v>0</v>
          </cell>
        </row>
      </sheetData>
      <sheetData sheetId="82">
        <row r="1">
          <cell r="A1">
            <v>0</v>
          </cell>
        </row>
      </sheetData>
      <sheetData sheetId="83">
        <row r="1">
          <cell r="A1">
            <v>0</v>
          </cell>
        </row>
      </sheetData>
      <sheetData sheetId="84">
        <row r="1">
          <cell r="A1">
            <v>0</v>
          </cell>
        </row>
      </sheetData>
      <sheetData sheetId="85">
        <row r="1">
          <cell r="A1">
            <v>0</v>
          </cell>
        </row>
      </sheetData>
      <sheetData sheetId="86">
        <row r="1">
          <cell r="A1">
            <v>0</v>
          </cell>
        </row>
      </sheetData>
      <sheetData sheetId="87">
        <row r="1">
          <cell r="A1">
            <v>0</v>
          </cell>
        </row>
      </sheetData>
      <sheetData sheetId="88">
        <row r="1">
          <cell r="A1">
            <v>0</v>
          </cell>
        </row>
      </sheetData>
      <sheetData sheetId="89">
        <row r="1">
          <cell r="A1">
            <v>0</v>
          </cell>
        </row>
      </sheetData>
      <sheetData sheetId="90">
        <row r="1">
          <cell r="A1">
            <v>0</v>
          </cell>
        </row>
      </sheetData>
      <sheetData sheetId="91">
        <row r="1">
          <cell r="A1">
            <v>0</v>
          </cell>
        </row>
      </sheetData>
      <sheetData sheetId="92">
        <row r="1">
          <cell r="A1">
            <v>0</v>
          </cell>
        </row>
      </sheetData>
      <sheetData sheetId="93">
        <row r="1">
          <cell r="A1">
            <v>0</v>
          </cell>
        </row>
      </sheetData>
      <sheetData sheetId="94">
        <row r="1">
          <cell r="A1">
            <v>0</v>
          </cell>
        </row>
      </sheetData>
      <sheetData sheetId="95">
        <row r="1">
          <cell r="A1">
            <v>0</v>
          </cell>
        </row>
      </sheetData>
      <sheetData sheetId="96">
        <row r="1">
          <cell r="A1">
            <v>0</v>
          </cell>
        </row>
      </sheetData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  <sheetName val="СЗ-процессинг"/>
      <sheetName val="Нормативы"/>
      <sheetName val="Параметры"/>
      <sheetName val="СЗ-собственная деятельность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2-ое_полуг"/>
      <sheetName val="1-е_пол"/>
      <sheetName val="4-ый_кв"/>
      <sheetName val="3-й_кв"/>
      <sheetName val="факт_2005_г_"/>
      <sheetName val="Сомн_треб_общие"/>
      <sheetName val="Hidden"/>
      <sheetName val="Balance Sheet"/>
      <sheetName val="HKM RTC Crude costs"/>
      <sheetName val="83"/>
      <sheetName val="малодебит (2)"/>
      <sheetName val="UNITPRICES"/>
      <sheetName val="Дт-Кт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SMSTemp"/>
      <sheetName val="Balance_Sheet"/>
      <sheetName val="HKM_RTC_Crude_costs"/>
      <sheetName val="малодебит_(2)"/>
      <sheetName val="исп.см.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  <sheetName val="База"/>
      <sheetName val="t0_name"/>
      <sheetName val="Дт-Кт"/>
      <sheetName val="balans 3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СПгнг"/>
      <sheetName val="ТЭП старая"/>
      <sheetName val="из сем"/>
      <sheetName val="#REF"/>
      <sheetName val="A 100"/>
      <sheetName val="Лист1"/>
      <sheetName val="Пр2"/>
      <sheetName val="s"/>
      <sheetName val="1кв. "/>
      <sheetName val="2кв."/>
      <sheetName val="Св план инвест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Кедровский"/>
      <sheetName val="SMSTemp"/>
      <sheetName val="ТЭП_старая"/>
      <sheetName val="из_сем"/>
      <sheetName val="Элим P&amp;L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  <sheetName val="расчет зарплаты"/>
      <sheetName val="Март"/>
      <sheetName val="Сентябрь"/>
      <sheetName val="Квартал"/>
      <sheetName val="Январь"/>
      <sheetName val="Декабрь"/>
      <sheetName val="Ноябрь"/>
      <sheetName val="факт 2005 г."/>
      <sheetName val="ОборБалФормОтч"/>
      <sheetName val="ТитулЛистОтч"/>
      <sheetName val="TS"/>
      <sheetName val="Данные"/>
      <sheetName val="Москва"/>
      <sheetName val="Общий"/>
      <sheetName val="Anlagevermögen"/>
      <sheetName val="ТЭП старая"/>
      <sheetName val="Rollforward"/>
      <sheetName val="P&amp;L"/>
      <sheetName val="Provisions"/>
      <sheetName val="ИД"/>
      <sheetName val="начислено"/>
      <sheetName val="ИсхД+"/>
      <sheetName val="Нетто3!!!"/>
      <sheetName val="LS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  <sheetName val="ДДСАБ_09_02_ЮФ"/>
      <sheetName val="Р_35"/>
      <sheetName val="Р_34"/>
      <sheetName val="Закуп"/>
      <sheetName val="Р_27"/>
      <sheetName val="План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8">
          <cell r="C58">
            <v>1459655.7900000066</v>
          </cell>
        </row>
      </sheetData>
      <sheetData sheetId="18" refreshError="1">
        <row r="10">
          <cell r="C10">
            <v>28406.03</v>
          </cell>
        </row>
        <row r="58">
          <cell r="C58">
            <v>1459655.7900000066</v>
          </cell>
        </row>
      </sheetData>
      <sheetData sheetId="19">
        <row r="37">
          <cell r="C37">
            <v>33116.110000000102</v>
          </cell>
        </row>
      </sheetData>
      <sheetData sheetId="20" refreshError="1">
        <row r="10">
          <cell r="C10">
            <v>677461.46</v>
          </cell>
        </row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0">
          <cell r="C10">
            <v>28406.03</v>
          </cell>
        </row>
      </sheetData>
      <sheetData sheetId="52">
        <row r="10">
          <cell r="C10">
            <v>677461.46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  <row r="42">
          <cell r="A42" t="str">
            <v>1741</v>
          </cell>
          <cell r="B42">
            <v>7130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Intercompany transactions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Hidden"/>
      <sheetName val="Cost 99v98"/>
      <sheetName val="#ССЫЛКА"/>
      <sheetName val="из сем"/>
      <sheetName val="СписокТЭП"/>
      <sheetName val="F100-Trial BS"/>
      <sheetName val="рев дф (1.08.) (3)"/>
      <sheetName val="I. Прогноз доходов"/>
      <sheetName val="2003 (215862 тн)"/>
      <sheetName val="UPDATE"/>
      <sheetName val="KAPAK"/>
      <sheetName val="YÖNETİCİ ÖZETİ"/>
      <sheetName val="YÖN ÖZET DATA"/>
      <sheetName val="yk2A-GEL.TAB."/>
      <sheetName val="AYLIK"/>
      <sheetName val="KUMULATIF"/>
      <sheetName val="YARATILAN FON"/>
      <sheetName val="SATIŞ VERGİ İSK"/>
      <sheetName val="SATIŞ LİTRE"/>
      <sheetName val="KONSOLIDE"/>
      <sheetName val="AEFES"/>
      <sheetName val="EFPA"/>
      <sheetName val="TARBES"/>
      <sheetName val="DEĞERLEME"/>
      <sheetName val="IHRACAT"/>
      <sheetName val="AMORT K.TAZM"/>
      <sheetName val="DİĞER GEL.GİD."/>
      <sheetName val="GRUPİÇİ FAİZ GİD."/>
      <sheetName val="KREDİ FAİZ-REEL FAİZ"/>
      <sheetName val="GRUPİÇİ KİRA GEL."/>
      <sheetName val="TL GELIR TAB"/>
      <sheetName val="TL F.Y. DATA"/>
      <sheetName val="TL G.Y. DATA"/>
      <sheetName val="TL B.Y. DATA"/>
      <sheetName val="G.Y. AYLIK"/>
      <sheetName val="G.Y. KÜM"/>
      <sheetName val="B.Y. AYLIK"/>
      <sheetName val="B.Y. KÜM"/>
      <sheetName val="R.B.Y. AYLIK"/>
      <sheetName val="R.B.Y. KÜM"/>
      <sheetName val="поставка_сравн13"/>
      <sheetName val="Об-я_св-а"/>
      <sheetName val="Cost_99v98"/>
      <sheetName val="из_сем"/>
      <sheetName val="рев_дф_(1_08_)_(3)"/>
      <sheetName val="Финпоки1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ДДСАБ"/>
      <sheetName val="ДДСККБ"/>
      <sheetName val="ИзменяемыеДанные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OBL_CRED_30-06-97.XLS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ТитулЛистОтч"/>
      <sheetName val="Cash CCI Detail"/>
      <sheetName val="depreciation testing"/>
      <sheetName val="N-200.1"/>
      <sheetName val="N-500.1"/>
      <sheetName val="тариф"/>
      <sheetName val="#REF!"/>
      <sheetName val="\USER\MANAT\CREDITY\REGION\ARHI"/>
      <sheetName val="8210.09"/>
      <sheetName val="ОС и ИН (120)"/>
      <sheetName val="технический-НЕ УДАЛЯТЬ"/>
      <sheetName val="PV-date"/>
      <sheetName val="_USER_MANAT_CREDITY_REGION_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Test of FA Installation"/>
      <sheetName val="Additions"/>
      <sheetName val="Форма2"/>
      <sheetName val="СПгнг"/>
      <sheetName val="коэфф"/>
      <sheetName val="Баланс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  <sheetName val="ввод-вывод ОС авг2004- 2005"/>
      <sheetName val="definitions"/>
      <sheetName val="рев_на_09_06_"/>
      <sheetName val="факт_2005_г_"/>
      <sheetName val="данные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Лист2"/>
      <sheetName val="glob"/>
      <sheetName val="альфа"/>
      <sheetName val="сбер"/>
    </sheetNames>
    <sheetDataSet>
      <sheetData sheetId="0">
        <row r="12">
          <cell r="N12">
            <v>10960203</v>
          </cell>
        </row>
        <row r="22">
          <cell r="N22">
            <v>-4377208</v>
          </cell>
        </row>
        <row r="28">
          <cell r="N28">
            <v>33311</v>
          </cell>
        </row>
        <row r="34">
          <cell r="N34">
            <v>-190148</v>
          </cell>
        </row>
        <row r="38">
          <cell r="N38">
            <v>260875</v>
          </cell>
        </row>
        <row r="42">
          <cell r="N42">
            <v>-680790</v>
          </cell>
        </row>
        <row r="48">
          <cell r="N48">
            <v>-861773</v>
          </cell>
        </row>
        <row r="57">
          <cell r="N57">
            <v>11742699</v>
          </cell>
        </row>
        <row r="64">
          <cell r="N64">
            <v>5644</v>
          </cell>
        </row>
        <row r="67">
          <cell r="N67">
            <v>5201960</v>
          </cell>
        </row>
        <row r="72">
          <cell r="N72">
            <v>3185041</v>
          </cell>
        </row>
        <row r="74">
          <cell r="N74">
            <v>-2343371</v>
          </cell>
        </row>
        <row r="83">
          <cell r="N83">
            <v>-16370</v>
          </cell>
        </row>
        <row r="89">
          <cell r="N89">
            <v>3209367</v>
          </cell>
        </row>
        <row r="103">
          <cell r="N103">
            <v>-148021</v>
          </cell>
        </row>
        <row r="109">
          <cell r="N109">
            <v>304849</v>
          </cell>
        </row>
        <row r="112">
          <cell r="N112">
            <v>-390570</v>
          </cell>
        </row>
        <row r="120">
          <cell r="N120">
            <v>-14528</v>
          </cell>
        </row>
        <row r="124">
          <cell r="N124">
            <v>112488946</v>
          </cell>
        </row>
        <row r="131">
          <cell r="N131">
            <v>-29838</v>
          </cell>
        </row>
        <row r="134">
          <cell r="N134">
            <v>0</v>
          </cell>
        </row>
        <row r="140">
          <cell r="N140">
            <v>-65000000</v>
          </cell>
        </row>
        <row r="141">
          <cell r="N141">
            <v>29232010</v>
          </cell>
        </row>
        <row r="160">
          <cell r="N160">
            <v>7092</v>
          </cell>
        </row>
        <row r="164">
          <cell r="N164">
            <v>-2854</v>
          </cell>
        </row>
        <row r="165">
          <cell r="N165">
            <v>63619060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80"/>
  <sheetViews>
    <sheetView tabSelected="1" topLeftCell="A25" zoomScale="80" zoomScaleNormal="80" workbookViewId="0">
      <selection activeCell="F42" sqref="F42"/>
    </sheetView>
  </sheetViews>
  <sheetFormatPr defaultColWidth="10.6640625" defaultRowHeight="12.75"/>
  <cols>
    <col min="1" max="1" width="27" style="1" customWidth="1"/>
    <col min="2" max="2" width="19.6640625" style="1" customWidth="1"/>
    <col min="3" max="3" width="37.1640625" style="1" customWidth="1"/>
    <col min="4" max="4" width="15.33203125" style="1" customWidth="1"/>
    <col min="5" max="5" width="25.1640625" style="1" customWidth="1"/>
    <col min="6" max="6" width="25.33203125" style="1" customWidth="1"/>
    <col min="9" max="9" width="21.5" style="11" customWidth="1"/>
    <col min="10" max="10" width="16.33203125" customWidth="1"/>
  </cols>
  <sheetData>
    <row r="1" spans="1:11" s="1" customFormat="1" ht="82.5" customHeight="1">
      <c r="A1" s="173" t="s">
        <v>148</v>
      </c>
      <c r="B1" s="173"/>
      <c r="C1" s="173"/>
      <c r="D1" s="173"/>
      <c r="E1" s="173"/>
      <c r="F1" s="173"/>
      <c r="I1" s="2"/>
    </row>
    <row r="2" spans="1:11" s="1" customFormat="1" ht="12.75" customHeight="1">
      <c r="A2" s="42"/>
      <c r="B2" s="42"/>
      <c r="C2" s="42"/>
      <c r="D2" s="42"/>
      <c r="E2" s="42"/>
      <c r="F2" s="43"/>
      <c r="I2" s="2"/>
    </row>
    <row r="3" spans="1:11" s="1" customFormat="1" ht="12.75" customHeight="1">
      <c r="A3" s="169" t="s">
        <v>0</v>
      </c>
      <c r="B3" s="169"/>
      <c r="C3" s="169"/>
      <c r="D3" s="169"/>
      <c r="E3" s="169"/>
      <c r="F3" s="43"/>
      <c r="I3" s="2"/>
    </row>
    <row r="4" spans="1:11" s="1" customFormat="1" ht="12.75" customHeight="1">
      <c r="A4" s="169" t="s">
        <v>249</v>
      </c>
      <c r="B4" s="169"/>
      <c r="C4" s="169"/>
      <c r="D4" s="169"/>
      <c r="E4" s="169"/>
      <c r="F4" s="43"/>
      <c r="I4" s="2"/>
    </row>
    <row r="5" spans="1:11" s="1" customFormat="1" ht="12.75" customHeight="1">
      <c r="A5" s="169" t="s">
        <v>1</v>
      </c>
      <c r="B5" s="169"/>
      <c r="C5" s="169"/>
      <c r="D5" s="169"/>
      <c r="E5" s="169"/>
      <c r="F5" s="43"/>
      <c r="I5" s="2"/>
    </row>
    <row r="6" spans="1:11" s="1" customFormat="1" ht="12.75" customHeight="1">
      <c r="A6" s="42"/>
      <c r="B6" s="44" t="s">
        <v>2</v>
      </c>
      <c r="C6" s="44" t="s">
        <v>244</v>
      </c>
      <c r="D6" s="42"/>
      <c r="E6" s="42"/>
      <c r="F6" s="43"/>
      <c r="I6" s="2"/>
    </row>
    <row r="7" spans="1:11" s="1" customFormat="1" ht="12.75" customHeight="1">
      <c r="A7" s="42"/>
      <c r="B7" s="42"/>
      <c r="C7" s="42"/>
      <c r="D7" s="42"/>
      <c r="E7" s="42"/>
      <c r="F7" s="43"/>
      <c r="I7" s="2"/>
    </row>
    <row r="8" spans="1:11" s="1" customFormat="1" ht="12.75" customHeight="1">
      <c r="F8" s="3" t="s">
        <v>3</v>
      </c>
      <c r="I8" s="2"/>
    </row>
    <row r="9" spans="1:11" s="7" customFormat="1" ht="33.75" customHeight="1">
      <c r="A9" s="170" t="s">
        <v>4</v>
      </c>
      <c r="B9" s="170"/>
      <c r="C9" s="170"/>
      <c r="D9" s="4" t="s">
        <v>5</v>
      </c>
      <c r="E9" s="5" t="s">
        <v>246</v>
      </c>
      <c r="F9" s="6" t="s">
        <v>245</v>
      </c>
      <c r="I9" s="8"/>
    </row>
    <row r="10" spans="1:11" ht="12.75" customHeight="1">
      <c r="A10" s="171">
        <v>1</v>
      </c>
      <c r="B10" s="171"/>
      <c r="C10" s="171"/>
      <c r="D10" s="9">
        <v>2</v>
      </c>
      <c r="E10" s="9">
        <v>3</v>
      </c>
      <c r="F10" s="10">
        <v>4</v>
      </c>
    </row>
    <row r="11" spans="1:11" s="14" customFormat="1" ht="12.75" customHeight="1">
      <c r="A11" s="162" t="s">
        <v>6</v>
      </c>
      <c r="B11" s="162"/>
      <c r="C11" s="162"/>
      <c r="D11" s="12"/>
      <c r="E11" s="12"/>
      <c r="F11" s="13"/>
      <c r="I11" s="15"/>
    </row>
    <row r="12" spans="1:11" s="14" customFormat="1" ht="12.75" customHeight="1">
      <c r="A12" s="161" t="s">
        <v>7</v>
      </c>
      <c r="B12" s="161"/>
      <c r="C12" s="161"/>
      <c r="D12" s="16">
        <v>1</v>
      </c>
      <c r="E12" s="27">
        <v>166195586</v>
      </c>
      <c r="F12" s="27">
        <v>63619060</v>
      </c>
      <c r="I12" s="15"/>
      <c r="J12" s="15"/>
      <c r="K12" s="15"/>
    </row>
    <row r="13" spans="1:11" s="14" customFormat="1" ht="12.75" customHeight="1">
      <c r="A13" s="161" t="s">
        <v>8</v>
      </c>
      <c r="B13" s="161"/>
      <c r="C13" s="161"/>
      <c r="D13" s="17"/>
      <c r="E13" s="27"/>
      <c r="F13" s="46"/>
      <c r="I13" s="15"/>
      <c r="J13" s="15"/>
      <c r="K13" s="15"/>
    </row>
    <row r="14" spans="1:11" s="14" customFormat="1" ht="12.75" customHeight="1">
      <c r="A14" s="161" t="s">
        <v>9</v>
      </c>
      <c r="B14" s="161"/>
      <c r="C14" s="161"/>
      <c r="D14" s="17" t="s">
        <v>10</v>
      </c>
      <c r="E14" s="27"/>
      <c r="F14" s="46"/>
      <c r="I14" s="15"/>
      <c r="J14" s="15"/>
      <c r="K14" s="15"/>
    </row>
    <row r="15" spans="1:11" s="14" customFormat="1" ht="24.75" customHeight="1">
      <c r="A15" s="161" t="s">
        <v>11</v>
      </c>
      <c r="B15" s="161"/>
      <c r="C15" s="161"/>
      <c r="D15" s="17" t="s">
        <v>12</v>
      </c>
      <c r="E15" s="27">
        <v>166195586</v>
      </c>
      <c r="F15" s="27">
        <v>63619060</v>
      </c>
      <c r="I15" s="15"/>
      <c r="J15" s="15"/>
      <c r="K15" s="15"/>
    </row>
    <row r="16" spans="1:11" s="14" customFormat="1">
      <c r="A16" s="172" t="s">
        <v>150</v>
      </c>
      <c r="B16" s="172"/>
      <c r="C16" s="172"/>
      <c r="D16" s="16">
        <v>2</v>
      </c>
      <c r="E16" s="27">
        <f>E17+E18</f>
        <v>822163186</v>
      </c>
      <c r="F16" s="31">
        <f>F17+F18</f>
        <v>920820302</v>
      </c>
      <c r="I16" s="15"/>
      <c r="J16" s="15"/>
      <c r="K16" s="15"/>
    </row>
    <row r="17" spans="1:11" s="14" customFormat="1">
      <c r="A17" s="172" t="s">
        <v>151</v>
      </c>
      <c r="B17" s="172"/>
      <c r="C17" s="172"/>
      <c r="D17" s="154" t="s">
        <v>242</v>
      </c>
      <c r="E17" s="27">
        <v>3009188</v>
      </c>
      <c r="F17" s="31">
        <v>2932350</v>
      </c>
      <c r="I17" s="15"/>
      <c r="J17" s="15"/>
      <c r="K17" s="15"/>
    </row>
    <row r="18" spans="1:11" s="14" customFormat="1">
      <c r="A18" s="172" t="s">
        <v>152</v>
      </c>
      <c r="B18" s="172"/>
      <c r="C18" s="172"/>
      <c r="D18" s="154" t="s">
        <v>243</v>
      </c>
      <c r="E18" s="27">
        <v>819153998</v>
      </c>
      <c r="F18" s="31">
        <v>917887952</v>
      </c>
      <c r="I18" s="15"/>
      <c r="J18" s="15"/>
      <c r="K18" s="15"/>
    </row>
    <row r="19" spans="1:11" s="14" customFormat="1" ht="12.75" customHeight="1">
      <c r="A19" s="161" t="s">
        <v>13</v>
      </c>
      <c r="B19" s="161"/>
      <c r="C19" s="161"/>
      <c r="D19" s="16">
        <v>3</v>
      </c>
      <c r="E19" s="27"/>
      <c r="F19" s="47"/>
      <c r="I19" s="15"/>
      <c r="J19" s="15"/>
      <c r="K19" s="15"/>
    </row>
    <row r="20" spans="1:11" s="14" customFormat="1" ht="12.75" customHeight="1">
      <c r="A20" s="161" t="s">
        <v>14</v>
      </c>
      <c r="B20" s="161"/>
      <c r="C20" s="161"/>
      <c r="D20" s="16">
        <v>4</v>
      </c>
      <c r="E20" s="27">
        <v>41031945</v>
      </c>
      <c r="F20" s="27">
        <v>41812147</v>
      </c>
      <c r="I20" s="15"/>
      <c r="J20" s="15"/>
      <c r="K20" s="15"/>
    </row>
    <row r="21" spans="1:11" s="14" customFormat="1" ht="12.75" customHeight="1">
      <c r="A21" s="161" t="s">
        <v>15</v>
      </c>
      <c r="B21" s="161"/>
      <c r="C21" s="161"/>
      <c r="D21" s="16">
        <v>5</v>
      </c>
      <c r="E21" s="27"/>
      <c r="F21" s="27"/>
      <c r="I21" s="15"/>
      <c r="J21" s="15"/>
      <c r="K21" s="15"/>
    </row>
    <row r="22" spans="1:11" s="14" customFormat="1" ht="12.75" customHeight="1">
      <c r="A22" s="161" t="s">
        <v>16</v>
      </c>
      <c r="B22" s="161"/>
      <c r="C22" s="161"/>
      <c r="D22" s="16">
        <v>6</v>
      </c>
      <c r="E22" s="27"/>
      <c r="F22" s="27"/>
      <c r="I22" s="15"/>
      <c r="J22" s="15"/>
      <c r="K22" s="15"/>
    </row>
    <row r="23" spans="1:11" s="14" customFormat="1" ht="12.75" customHeight="1">
      <c r="A23" s="161" t="s">
        <v>17</v>
      </c>
      <c r="B23" s="161"/>
      <c r="C23" s="161"/>
      <c r="D23" s="16">
        <v>7</v>
      </c>
      <c r="E23" s="27">
        <v>58415993</v>
      </c>
      <c r="F23" s="27">
        <v>69728933</v>
      </c>
      <c r="I23" s="15"/>
      <c r="J23" s="15"/>
      <c r="K23" s="15"/>
    </row>
    <row r="24" spans="1:11" s="14" customFormat="1" ht="24.75" customHeight="1">
      <c r="A24" s="161" t="s">
        <v>18</v>
      </c>
      <c r="B24" s="161"/>
      <c r="C24" s="161"/>
      <c r="D24" s="16">
        <v>8</v>
      </c>
      <c r="E24" s="27">
        <v>162789058</v>
      </c>
      <c r="F24" s="27">
        <v>164270564</v>
      </c>
      <c r="I24" s="15"/>
      <c r="J24" s="15"/>
      <c r="K24" s="15"/>
    </row>
    <row r="25" spans="1:11" s="14" customFormat="1" ht="24.75" customHeight="1">
      <c r="A25" s="161" t="s">
        <v>19</v>
      </c>
      <c r="B25" s="161"/>
      <c r="C25" s="161"/>
      <c r="D25" s="16">
        <v>9</v>
      </c>
      <c r="E25" s="27">
        <v>93125029</v>
      </c>
      <c r="F25" s="27">
        <v>94347175</v>
      </c>
      <c r="G25" s="142"/>
      <c r="H25" s="142"/>
      <c r="I25" s="15"/>
      <c r="J25" s="15"/>
      <c r="K25" s="15"/>
    </row>
    <row r="26" spans="1:11" s="14" customFormat="1" ht="12.75" customHeight="1">
      <c r="A26" s="161" t="s">
        <v>20</v>
      </c>
      <c r="B26" s="161"/>
      <c r="C26" s="161"/>
      <c r="D26" s="16">
        <v>10</v>
      </c>
      <c r="E26" s="27">
        <v>5703053</v>
      </c>
      <c r="F26" s="27">
        <v>5834999</v>
      </c>
      <c r="I26" s="15"/>
      <c r="J26" s="15"/>
      <c r="K26" s="15"/>
    </row>
    <row r="27" spans="1:11" s="14" customFormat="1" ht="24.75" customHeight="1">
      <c r="A27" s="161" t="s">
        <v>21</v>
      </c>
      <c r="B27" s="161"/>
      <c r="C27" s="161"/>
      <c r="D27" s="16">
        <v>11</v>
      </c>
      <c r="E27" s="27"/>
      <c r="F27" s="27"/>
      <c r="I27" s="15"/>
      <c r="J27" s="15"/>
      <c r="K27" s="15"/>
    </row>
    <row r="28" spans="1:11" s="14" customFormat="1" ht="12.75" customHeight="1">
      <c r="A28" s="174" t="s">
        <v>22</v>
      </c>
      <c r="B28" s="174"/>
      <c r="C28" s="174"/>
      <c r="D28" s="16">
        <v>12</v>
      </c>
      <c r="E28" s="27">
        <v>6440245</v>
      </c>
      <c r="F28" s="27">
        <v>4156925</v>
      </c>
      <c r="I28" s="15"/>
      <c r="J28" s="15"/>
      <c r="K28" s="15"/>
    </row>
    <row r="29" spans="1:11" s="14" customFormat="1" ht="24.75" customHeight="1">
      <c r="A29" s="161" t="s">
        <v>23</v>
      </c>
      <c r="B29" s="161"/>
      <c r="C29" s="161"/>
      <c r="D29" s="16">
        <v>13</v>
      </c>
      <c r="E29" s="27">
        <v>296322</v>
      </c>
      <c r="F29" s="27">
        <v>306540</v>
      </c>
      <c r="I29" s="15"/>
      <c r="J29" s="15"/>
      <c r="K29" s="15"/>
    </row>
    <row r="30" spans="1:11" s="14" customFormat="1" ht="24.75" customHeight="1">
      <c r="A30" s="161" t="s">
        <v>24</v>
      </c>
      <c r="B30" s="161"/>
      <c r="C30" s="161"/>
      <c r="D30" s="16">
        <v>14</v>
      </c>
      <c r="E30" s="27">
        <v>267299</v>
      </c>
      <c r="F30" s="27">
        <v>300284</v>
      </c>
      <c r="I30" s="15"/>
      <c r="J30" s="15"/>
      <c r="K30" s="15"/>
    </row>
    <row r="31" spans="1:11" s="14" customFormat="1" ht="12.75" customHeight="1">
      <c r="A31" s="161" t="s">
        <v>25</v>
      </c>
      <c r="B31" s="161"/>
      <c r="C31" s="161"/>
      <c r="D31" s="16">
        <v>15</v>
      </c>
      <c r="E31" s="27">
        <v>4936240</v>
      </c>
      <c r="F31" s="27">
        <v>4867901</v>
      </c>
      <c r="I31" s="15"/>
      <c r="J31" s="15"/>
      <c r="K31" s="15"/>
    </row>
    <row r="32" spans="1:11" s="14" customFormat="1" ht="12.75" customHeight="1">
      <c r="A32" s="161" t="s">
        <v>26</v>
      </c>
      <c r="B32" s="161"/>
      <c r="C32" s="161"/>
      <c r="D32" s="16">
        <v>16</v>
      </c>
      <c r="E32" s="27">
        <v>3071053</v>
      </c>
      <c r="F32" s="27">
        <v>2903652</v>
      </c>
      <c r="I32" s="15"/>
      <c r="J32" s="15"/>
      <c r="K32" s="15"/>
    </row>
    <row r="33" spans="1:11" s="14" customFormat="1" ht="12.75" customHeight="1">
      <c r="A33" s="161" t="s">
        <v>27</v>
      </c>
      <c r="B33" s="161"/>
      <c r="C33" s="161"/>
      <c r="D33" s="16">
        <v>17</v>
      </c>
      <c r="E33" s="27"/>
      <c r="F33" s="27"/>
      <c r="I33" s="15"/>
      <c r="J33" s="15"/>
      <c r="K33" s="15"/>
    </row>
    <row r="34" spans="1:11" s="14" customFormat="1" ht="12.75" customHeight="1">
      <c r="A34" s="161" t="s">
        <v>28</v>
      </c>
      <c r="B34" s="161"/>
      <c r="C34" s="161"/>
      <c r="D34" s="16">
        <v>18</v>
      </c>
      <c r="E34" s="27">
        <v>870001</v>
      </c>
      <c r="F34" s="27">
        <v>1969726</v>
      </c>
      <c r="I34" s="15"/>
      <c r="J34" s="15"/>
      <c r="K34" s="15"/>
    </row>
    <row r="35" spans="1:11" s="14" customFormat="1" ht="12.75" customHeight="1">
      <c r="A35" s="161"/>
      <c r="B35" s="161"/>
      <c r="C35" s="161"/>
      <c r="D35" s="17"/>
      <c r="E35" s="13"/>
      <c r="F35" s="13"/>
      <c r="I35" s="15"/>
      <c r="J35" s="15"/>
      <c r="K35" s="15"/>
    </row>
    <row r="36" spans="1:11" s="14" customFormat="1" ht="12.75" customHeight="1">
      <c r="A36" s="162" t="s">
        <v>29</v>
      </c>
      <c r="B36" s="162"/>
      <c r="C36" s="162"/>
      <c r="D36" s="19">
        <v>19</v>
      </c>
      <c r="E36" s="25">
        <f>SUM(E17:E35,E15)</f>
        <v>1365305010</v>
      </c>
      <c r="F36" s="25">
        <f>SUM(F17:F35,F15)</f>
        <v>1374938208</v>
      </c>
      <c r="I36" s="15"/>
      <c r="J36" s="15"/>
      <c r="K36" s="15"/>
    </row>
    <row r="37" spans="1:11" s="14" customFormat="1" ht="12.75" customHeight="1">
      <c r="A37" s="161"/>
      <c r="B37" s="161"/>
      <c r="C37" s="161"/>
      <c r="D37" s="17"/>
      <c r="E37" s="13"/>
      <c r="F37" s="13"/>
      <c r="I37" s="15"/>
      <c r="J37" s="15"/>
      <c r="K37" s="15"/>
    </row>
    <row r="38" spans="1:11" s="14" customFormat="1" ht="12.75" customHeight="1">
      <c r="A38" s="162" t="s">
        <v>30</v>
      </c>
      <c r="B38" s="162"/>
      <c r="C38" s="162"/>
      <c r="D38" s="17"/>
      <c r="E38" s="13"/>
      <c r="F38" s="13"/>
      <c r="I38" s="15"/>
      <c r="J38" s="15"/>
      <c r="K38" s="15"/>
    </row>
    <row r="39" spans="1:11" s="14" customFormat="1" ht="12.75" customHeight="1">
      <c r="A39" s="161" t="s">
        <v>31</v>
      </c>
      <c r="B39" s="161"/>
      <c r="C39" s="161"/>
      <c r="D39" s="16">
        <v>20</v>
      </c>
      <c r="E39" s="18"/>
      <c r="F39" s="18"/>
      <c r="I39" s="15"/>
      <c r="J39" s="15"/>
      <c r="K39" s="15"/>
    </row>
    <row r="40" spans="1:11" s="14" customFormat="1" ht="12.75" customHeight="1">
      <c r="A40" s="161" t="s">
        <v>13</v>
      </c>
      <c r="B40" s="161"/>
      <c r="C40" s="161"/>
      <c r="D40" s="16">
        <v>21</v>
      </c>
      <c r="E40" s="18"/>
      <c r="F40" s="18"/>
      <c r="I40" s="15"/>
      <c r="J40" s="15"/>
      <c r="K40" s="15"/>
    </row>
    <row r="41" spans="1:11" s="14" customFormat="1" ht="12.75" customHeight="1">
      <c r="A41" s="161" t="s">
        <v>32</v>
      </c>
      <c r="B41" s="161"/>
      <c r="C41" s="161"/>
      <c r="D41" s="16">
        <v>22</v>
      </c>
      <c r="E41" s="31">
        <v>718642163</v>
      </c>
      <c r="F41" s="31">
        <v>738066735</v>
      </c>
      <c r="I41" s="15"/>
      <c r="J41" s="15"/>
      <c r="K41" s="15"/>
    </row>
    <row r="42" spans="1:11" s="14" customFormat="1" ht="12.75" customHeight="1">
      <c r="A42" s="161" t="s">
        <v>33</v>
      </c>
      <c r="B42" s="161"/>
      <c r="C42" s="161"/>
      <c r="D42" s="16">
        <v>23</v>
      </c>
      <c r="E42" s="30"/>
      <c r="F42" s="30"/>
      <c r="I42" s="15"/>
      <c r="J42" s="15"/>
      <c r="K42" s="15"/>
    </row>
    <row r="43" spans="1:11" s="14" customFormat="1" ht="12.75" customHeight="1">
      <c r="A43" s="161" t="s">
        <v>34</v>
      </c>
      <c r="B43" s="161"/>
      <c r="C43" s="161"/>
      <c r="D43" s="16">
        <v>24</v>
      </c>
      <c r="E43" s="31">
        <v>400727910</v>
      </c>
      <c r="F43" s="31">
        <v>406211162</v>
      </c>
      <c r="I43" s="15"/>
      <c r="J43" s="15"/>
      <c r="K43" s="15"/>
    </row>
    <row r="44" spans="1:11" s="14" customFormat="1" ht="12.75" customHeight="1">
      <c r="A44" s="161" t="s">
        <v>35</v>
      </c>
      <c r="B44" s="161"/>
      <c r="C44" s="161"/>
      <c r="D44" s="16">
        <v>25</v>
      </c>
      <c r="E44" s="31">
        <v>23123728</v>
      </c>
      <c r="F44" s="31">
        <v>18676202</v>
      </c>
      <c r="I44" s="15"/>
      <c r="J44" s="15"/>
      <c r="K44" s="15"/>
    </row>
    <row r="45" spans="1:11" s="14" customFormat="1" ht="12.75" customHeight="1">
      <c r="A45" s="161" t="s">
        <v>36</v>
      </c>
      <c r="B45" s="161"/>
      <c r="C45" s="161"/>
      <c r="D45" s="16">
        <v>26</v>
      </c>
      <c r="E45" s="159"/>
      <c r="F45" s="156"/>
      <c r="I45" s="15"/>
      <c r="J45" s="15"/>
      <c r="K45" s="15"/>
    </row>
    <row r="46" spans="1:11" s="14" customFormat="1" ht="12.75" customHeight="1">
      <c r="A46" s="161" t="s">
        <v>37</v>
      </c>
      <c r="B46" s="161"/>
      <c r="C46" s="161"/>
      <c r="D46" s="16">
        <v>27</v>
      </c>
      <c r="E46" s="28"/>
      <c r="F46" s="28"/>
      <c r="I46" s="15"/>
      <c r="J46" s="15"/>
      <c r="K46" s="15"/>
    </row>
    <row r="47" spans="1:11" s="14" customFormat="1" ht="12.75" customHeight="1">
      <c r="A47" s="161" t="s">
        <v>38</v>
      </c>
      <c r="B47" s="161"/>
      <c r="C47" s="161"/>
      <c r="D47" s="16">
        <v>28</v>
      </c>
      <c r="E47" s="28"/>
      <c r="F47" s="28"/>
      <c r="I47" s="15"/>
      <c r="J47" s="15"/>
      <c r="K47" s="15"/>
    </row>
    <row r="48" spans="1:11" s="14" customFormat="1" ht="12.75" customHeight="1">
      <c r="A48" s="161" t="s">
        <v>39</v>
      </c>
      <c r="B48" s="161"/>
      <c r="C48" s="161"/>
      <c r="D48" s="16">
        <v>29</v>
      </c>
      <c r="E48" s="31">
        <v>180610</v>
      </c>
      <c r="F48" s="31">
        <v>167759</v>
      </c>
      <c r="I48" s="15"/>
      <c r="J48" s="15"/>
      <c r="K48" s="15"/>
    </row>
    <row r="49" spans="1:11" s="14" customFormat="1" ht="12.75" customHeight="1">
      <c r="A49" s="161" t="s">
        <v>40</v>
      </c>
      <c r="B49" s="161"/>
      <c r="C49" s="161"/>
      <c r="D49" s="16">
        <v>30</v>
      </c>
      <c r="E49" s="31">
        <v>12232857</v>
      </c>
      <c r="F49" s="31">
        <v>11098775</v>
      </c>
      <c r="I49" s="15"/>
      <c r="J49" s="15"/>
      <c r="K49" s="15"/>
    </row>
    <row r="50" spans="1:11" s="14" customFormat="1" ht="12.75" customHeight="1">
      <c r="A50" s="161" t="s">
        <v>41</v>
      </c>
      <c r="B50" s="161"/>
      <c r="C50" s="161"/>
      <c r="D50" s="16">
        <v>31</v>
      </c>
      <c r="E50" s="31">
        <v>273353</v>
      </c>
      <c r="F50" s="31">
        <v>466141</v>
      </c>
      <c r="I50" s="15"/>
      <c r="J50" s="15"/>
      <c r="K50" s="15"/>
    </row>
    <row r="51" spans="1:11" s="14" customFormat="1" ht="12.75" customHeight="1">
      <c r="A51" s="161"/>
      <c r="B51" s="161"/>
      <c r="C51" s="161"/>
      <c r="D51" s="17"/>
      <c r="E51" s="13"/>
      <c r="F51" s="13"/>
      <c r="I51" s="15"/>
      <c r="J51" s="15"/>
      <c r="K51" s="15"/>
    </row>
    <row r="52" spans="1:11" s="14" customFormat="1" ht="12.75" customHeight="1">
      <c r="A52" s="162" t="s">
        <v>42</v>
      </c>
      <c r="B52" s="162"/>
      <c r="C52" s="162"/>
      <c r="D52" s="19">
        <v>32</v>
      </c>
      <c r="E52" s="25">
        <f>SUM(E39:E50)</f>
        <v>1155180621</v>
      </c>
      <c r="F52" s="25">
        <f>SUM(F39:F50)</f>
        <v>1174686774</v>
      </c>
      <c r="I52" s="15"/>
      <c r="J52" s="15"/>
      <c r="K52" s="15"/>
    </row>
    <row r="53" spans="1:11" s="14" customFormat="1" ht="12.75" customHeight="1">
      <c r="A53" s="161"/>
      <c r="B53" s="161"/>
      <c r="C53" s="161"/>
      <c r="D53" s="17"/>
      <c r="E53" s="13"/>
      <c r="F53" s="13"/>
      <c r="I53" s="15"/>
      <c r="J53" s="15"/>
      <c r="K53" s="15"/>
    </row>
    <row r="54" spans="1:11" s="14" customFormat="1" ht="12.75" customHeight="1">
      <c r="A54" s="162" t="s">
        <v>43</v>
      </c>
      <c r="B54" s="162"/>
      <c r="C54" s="162"/>
      <c r="D54" s="17"/>
      <c r="E54" s="13"/>
      <c r="F54" s="13"/>
      <c r="I54" s="15"/>
      <c r="J54" s="15"/>
      <c r="K54" s="15"/>
    </row>
    <row r="55" spans="1:11" s="14" customFormat="1" ht="12.75" customHeight="1">
      <c r="A55" s="161" t="s">
        <v>44</v>
      </c>
      <c r="B55" s="161"/>
      <c r="C55" s="161"/>
      <c r="D55" s="16">
        <v>33</v>
      </c>
      <c r="E55" s="27">
        <v>193444677</v>
      </c>
      <c r="F55" s="27">
        <v>193444677</v>
      </c>
      <c r="I55" s="15"/>
      <c r="J55" s="15"/>
      <c r="K55" s="15"/>
    </row>
    <row r="56" spans="1:11" s="14" customFormat="1" ht="12.75" customHeight="1">
      <c r="A56" s="161" t="s">
        <v>8</v>
      </c>
      <c r="B56" s="161"/>
      <c r="C56" s="161"/>
      <c r="D56" s="17"/>
      <c r="E56" s="13"/>
      <c r="F56" s="13"/>
      <c r="I56" s="15"/>
      <c r="J56" s="15"/>
      <c r="K56" s="15"/>
    </row>
    <row r="57" spans="1:11" s="14" customFormat="1" ht="12.75" customHeight="1">
      <c r="A57" s="161" t="s">
        <v>45</v>
      </c>
      <c r="B57" s="161"/>
      <c r="C57" s="161"/>
      <c r="D57" s="17" t="s">
        <v>236</v>
      </c>
      <c r="E57" s="27">
        <v>193444677</v>
      </c>
      <c r="F57" s="27">
        <v>193444677</v>
      </c>
      <c r="I57" s="15"/>
      <c r="J57" s="15"/>
      <c r="K57" s="15"/>
    </row>
    <row r="58" spans="1:11" s="14" customFormat="1" ht="12.75" customHeight="1">
      <c r="A58" s="161" t="s">
        <v>46</v>
      </c>
      <c r="B58" s="161"/>
      <c r="C58" s="161"/>
      <c r="D58" s="17" t="s">
        <v>237</v>
      </c>
      <c r="E58" s="27"/>
      <c r="F58" s="27"/>
      <c r="I58" s="15"/>
      <c r="J58" s="15"/>
      <c r="K58" s="15"/>
    </row>
    <row r="59" spans="1:11" s="14" customFormat="1" ht="12.75" customHeight="1">
      <c r="A59" s="161" t="s">
        <v>47</v>
      </c>
      <c r="B59" s="161"/>
      <c r="C59" s="161"/>
      <c r="D59" s="16">
        <v>34</v>
      </c>
      <c r="E59" s="27">
        <v>3389392</v>
      </c>
      <c r="F59" s="27">
        <v>3389392</v>
      </c>
      <c r="I59" s="15"/>
      <c r="J59" s="15"/>
      <c r="K59" s="15"/>
    </row>
    <row r="60" spans="1:11" s="14" customFormat="1" ht="12.75" customHeight="1">
      <c r="A60" s="161" t="s">
        <v>48</v>
      </c>
      <c r="B60" s="161"/>
      <c r="C60" s="161"/>
      <c r="D60" s="16">
        <v>35</v>
      </c>
      <c r="E60" s="27">
        <v>-2597522</v>
      </c>
      <c r="F60" s="27">
        <v>-2597522</v>
      </c>
      <c r="I60" s="15"/>
      <c r="J60" s="15"/>
      <c r="K60" s="15"/>
    </row>
    <row r="61" spans="1:11" s="14" customFormat="1" ht="12.75" customHeight="1">
      <c r="A61" s="161" t="s">
        <v>49</v>
      </c>
      <c r="B61" s="161"/>
      <c r="C61" s="161"/>
      <c r="D61" s="16">
        <v>36</v>
      </c>
      <c r="E61" s="27">
        <v>2734447</v>
      </c>
      <c r="F61" s="27">
        <v>2734447</v>
      </c>
      <c r="I61" s="15"/>
      <c r="J61" s="15"/>
      <c r="K61" s="15"/>
    </row>
    <row r="62" spans="1:11" s="14" customFormat="1" ht="12.75" customHeight="1">
      <c r="A62" s="161" t="s">
        <v>50</v>
      </c>
      <c r="B62" s="161"/>
      <c r="C62" s="161"/>
      <c r="D62" s="16">
        <v>37</v>
      </c>
      <c r="E62" s="27">
        <v>10993883</v>
      </c>
      <c r="F62" s="27">
        <v>11152219</v>
      </c>
      <c r="I62" s="15"/>
      <c r="J62" s="15"/>
      <c r="K62" s="15"/>
    </row>
    <row r="63" spans="1:11" s="14" customFormat="1" ht="12.75" customHeight="1">
      <c r="A63" s="161" t="s">
        <v>51</v>
      </c>
      <c r="B63" s="161"/>
      <c r="C63" s="161"/>
      <c r="D63" s="16">
        <v>38</v>
      </c>
      <c r="E63" s="27">
        <v>2159512</v>
      </c>
      <c r="F63" s="27">
        <v>-7871779</v>
      </c>
      <c r="I63" s="15"/>
      <c r="J63" s="15"/>
      <c r="K63" s="15"/>
    </row>
    <row r="64" spans="1:11" s="14" customFormat="1" ht="12.75" customHeight="1">
      <c r="A64" s="161"/>
      <c r="B64" s="161"/>
      <c r="C64" s="161"/>
      <c r="D64" s="17"/>
      <c r="E64" s="13"/>
      <c r="F64" s="13"/>
      <c r="I64" s="15"/>
      <c r="J64" s="15"/>
      <c r="K64" s="15"/>
    </row>
    <row r="65" spans="1:11" s="14" customFormat="1" ht="12.75" customHeight="1">
      <c r="A65" s="162" t="s">
        <v>52</v>
      </c>
      <c r="B65" s="162"/>
      <c r="C65" s="162"/>
      <c r="D65" s="16">
        <v>39</v>
      </c>
      <c r="E65" s="25">
        <f>SUM(E57:E63)</f>
        <v>210124389</v>
      </c>
      <c r="F65" s="25">
        <f>SUM(F57:F63)</f>
        <v>200251434</v>
      </c>
      <c r="I65" s="15"/>
      <c r="J65" s="15"/>
      <c r="K65" s="15"/>
    </row>
    <row r="66" spans="1:11" s="14" customFormat="1" ht="12.75" customHeight="1">
      <c r="A66" s="161"/>
      <c r="B66" s="161"/>
      <c r="C66" s="161"/>
      <c r="D66" s="17"/>
      <c r="E66" s="25"/>
      <c r="F66" s="25"/>
      <c r="I66" s="15"/>
      <c r="J66" s="15"/>
      <c r="K66" s="15"/>
    </row>
    <row r="67" spans="1:11" s="14" customFormat="1" ht="12.75" customHeight="1">
      <c r="A67" s="161" t="s">
        <v>53</v>
      </c>
      <c r="B67" s="161"/>
      <c r="C67" s="161"/>
      <c r="D67" s="16">
        <v>40</v>
      </c>
      <c r="E67" s="25">
        <f>E52+E65</f>
        <v>1365305010</v>
      </c>
      <c r="F67" s="25">
        <f>F52+F65</f>
        <v>1374938208</v>
      </c>
      <c r="I67" s="15"/>
      <c r="J67" s="15"/>
      <c r="K67" s="15"/>
    </row>
    <row r="68" spans="1:11">
      <c r="A68" s="163"/>
      <c r="B68" s="164"/>
      <c r="C68" s="165"/>
      <c r="D68" s="143"/>
      <c r="E68" s="144"/>
      <c r="F68" s="144"/>
      <c r="J68" s="15"/>
    </row>
    <row r="69" spans="1:11">
      <c r="A69" s="166" t="s">
        <v>238</v>
      </c>
      <c r="B69" s="167"/>
      <c r="C69" s="168"/>
      <c r="D69" s="145" t="s">
        <v>239</v>
      </c>
      <c r="E69" s="146">
        <v>11903</v>
      </c>
      <c r="F69" s="146">
        <v>11341</v>
      </c>
      <c r="J69" s="15"/>
    </row>
    <row r="70" spans="1:11">
      <c r="A70" s="147"/>
      <c r="B70" s="147"/>
      <c r="C70" s="147"/>
      <c r="D70" s="148"/>
      <c r="E70" s="149"/>
      <c r="F70" s="149"/>
    </row>
    <row r="71" spans="1:11">
      <c r="A71" s="147"/>
      <c r="B71" s="147"/>
      <c r="C71" s="147"/>
      <c r="D71" s="148"/>
      <c r="E71" s="149"/>
      <c r="F71" s="149"/>
    </row>
    <row r="72" spans="1:11" ht="12.75" customHeight="1">
      <c r="A72" s="160" t="s">
        <v>251</v>
      </c>
      <c r="B72" s="160"/>
      <c r="C72" s="160"/>
      <c r="D72" s="160"/>
      <c r="E72" s="160"/>
    </row>
    <row r="73" spans="1:11" ht="15">
      <c r="A73" s="140"/>
      <c r="B73" s="140"/>
      <c r="C73" s="42"/>
    </row>
    <row r="74" spans="1:11">
      <c r="A74" s="160" t="s">
        <v>201</v>
      </c>
      <c r="B74" s="160"/>
      <c r="C74" s="160"/>
    </row>
    <row r="75" spans="1:11">
      <c r="A75" s="141"/>
      <c r="B75" s="141"/>
      <c r="C75" s="141"/>
    </row>
    <row r="76" spans="1:11">
      <c r="A76" s="160" t="s">
        <v>241</v>
      </c>
      <c r="B76" s="160"/>
      <c r="C76" s="160"/>
    </row>
    <row r="77" spans="1:11" ht="15">
      <c r="A77" s="140"/>
      <c r="B77" s="140"/>
      <c r="C77" s="42"/>
    </row>
    <row r="78" spans="1:11">
      <c r="A78" s="160" t="s">
        <v>202</v>
      </c>
      <c r="B78" s="160"/>
      <c r="C78" s="160"/>
    </row>
    <row r="79" spans="1:11" ht="15">
      <c r="A79" s="105"/>
      <c r="B79" s="140"/>
      <c r="C79" s="106"/>
    </row>
    <row r="80" spans="1:11" ht="15">
      <c r="A80" s="105" t="s">
        <v>203</v>
      </c>
      <c r="B80" s="140"/>
      <c r="C80" s="42"/>
    </row>
  </sheetData>
  <mergeCells count="69">
    <mergeCell ref="A1:F1"/>
    <mergeCell ref="A74:C74"/>
    <mergeCell ref="A19:C19"/>
    <mergeCell ref="A20:C20"/>
    <mergeCell ref="A21:C21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76:C76"/>
    <mergeCell ref="A78:C78"/>
    <mergeCell ref="A3:E3"/>
    <mergeCell ref="A4:E4"/>
    <mergeCell ref="A5:E5"/>
    <mergeCell ref="A9:C9"/>
    <mergeCell ref="A10:C10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33:C33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72:E72"/>
    <mergeCell ref="A67:C67"/>
    <mergeCell ref="A59:C59"/>
    <mergeCell ref="A60:C60"/>
    <mergeCell ref="A61:C61"/>
    <mergeCell ref="A62:C62"/>
    <mergeCell ref="A63:C63"/>
    <mergeCell ref="A64:C64"/>
    <mergeCell ref="A65:C65"/>
    <mergeCell ref="A66:C66"/>
    <mergeCell ref="A68:C68"/>
    <mergeCell ref="A69:C69"/>
  </mergeCells>
  <pageMargins left="0.75" right="0.75" top="1" bottom="1" header="0.5" footer="0.5"/>
  <pageSetup paperSize="256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96"/>
  <sheetViews>
    <sheetView view="pageBreakPreview" topLeftCell="A40" zoomScale="85" zoomScaleNormal="80" zoomScaleSheetLayoutView="85" workbookViewId="0">
      <selection activeCell="J95" sqref="J95"/>
    </sheetView>
  </sheetViews>
  <sheetFormatPr defaultColWidth="10.6640625" defaultRowHeight="11.25"/>
  <cols>
    <col min="1" max="2" width="10.5" style="20" customWidth="1"/>
    <col min="3" max="3" width="15.6640625" style="20" customWidth="1"/>
    <col min="4" max="4" width="32.83203125" style="20" customWidth="1"/>
    <col min="5" max="5" width="16.6640625" style="20" customWidth="1"/>
    <col min="6" max="6" width="21.6640625" style="20" customWidth="1"/>
    <col min="7" max="7" width="24.1640625" style="20" customWidth="1"/>
    <col min="9" max="9" width="18.33203125" style="11" customWidth="1"/>
    <col min="10" max="10" width="17.6640625" style="11" customWidth="1"/>
  </cols>
  <sheetData>
    <row r="1" spans="1:13" s="20" customFormat="1" ht="59.25" customHeight="1">
      <c r="A1" s="178" t="s">
        <v>149</v>
      </c>
      <c r="B1" s="178"/>
      <c r="C1" s="178"/>
      <c r="D1" s="178"/>
      <c r="E1" s="178"/>
      <c r="F1" s="178"/>
      <c r="G1" s="178"/>
      <c r="I1" s="21"/>
      <c r="J1" s="21"/>
    </row>
    <row r="2" spans="1:13" s="20" customFormat="1" ht="12.75" customHeight="1">
      <c r="A2" s="179" t="s">
        <v>54</v>
      </c>
      <c r="B2" s="179"/>
      <c r="C2" s="179"/>
      <c r="D2" s="179"/>
      <c r="E2" s="179"/>
      <c r="F2" s="179"/>
      <c r="G2" s="179"/>
      <c r="I2" s="21"/>
      <c r="J2" s="21"/>
    </row>
    <row r="3" spans="1:13" s="20" customFormat="1" ht="12.75" customHeight="1">
      <c r="A3" s="179" t="s">
        <v>249</v>
      </c>
      <c r="B3" s="179"/>
      <c r="C3" s="179"/>
      <c r="D3" s="179"/>
      <c r="E3" s="179"/>
      <c r="F3" s="179"/>
      <c r="G3" s="179"/>
      <c r="I3" s="21"/>
      <c r="J3" s="21"/>
    </row>
    <row r="4" spans="1:13" s="20" customFormat="1" ht="11.25" customHeight="1">
      <c r="A4" s="180" t="s">
        <v>55</v>
      </c>
      <c r="B4" s="180"/>
      <c r="C4" s="180"/>
      <c r="D4" s="180"/>
      <c r="E4" s="180"/>
      <c r="F4" s="180"/>
      <c r="G4" s="180"/>
      <c r="I4" s="21"/>
      <c r="J4" s="21"/>
    </row>
    <row r="5" spans="1:13" ht="11.25" customHeight="1">
      <c r="D5" s="176" t="s">
        <v>247</v>
      </c>
      <c r="E5" s="176"/>
    </row>
    <row r="6" spans="1:13" ht="11.25" customHeight="1">
      <c r="D6" s="45"/>
      <c r="E6" s="45"/>
    </row>
    <row r="7" spans="1:13" s="20" customFormat="1" ht="11.25" customHeight="1">
      <c r="A7" s="181" t="s">
        <v>56</v>
      </c>
      <c r="B7" s="181"/>
      <c r="C7" s="181"/>
      <c r="D7" s="181"/>
      <c r="E7" s="181"/>
      <c r="F7" s="181"/>
      <c r="G7" s="181"/>
      <c r="I7" s="21"/>
      <c r="J7" s="21"/>
    </row>
    <row r="8" spans="1:13" s="20" customFormat="1" ht="71.25" customHeight="1">
      <c r="A8" s="183" t="s">
        <v>4</v>
      </c>
      <c r="B8" s="183"/>
      <c r="C8" s="183"/>
      <c r="D8" s="183"/>
      <c r="E8" s="22" t="s">
        <v>5</v>
      </c>
      <c r="F8" s="4" t="s">
        <v>57</v>
      </c>
      <c r="G8" s="4" t="s">
        <v>58</v>
      </c>
      <c r="I8" s="21"/>
      <c r="J8" s="21"/>
    </row>
    <row r="9" spans="1:13" s="20" customFormat="1" ht="11.25" customHeight="1">
      <c r="A9" s="182">
        <v>1</v>
      </c>
      <c r="B9" s="182"/>
      <c r="C9" s="182"/>
      <c r="D9" s="182"/>
      <c r="E9" s="23">
        <v>2</v>
      </c>
      <c r="F9" s="23">
        <v>4</v>
      </c>
      <c r="G9" s="23">
        <v>6</v>
      </c>
      <c r="I9" s="21"/>
      <c r="J9" s="21"/>
    </row>
    <row r="10" spans="1:13" ht="12.75" customHeight="1">
      <c r="A10" s="161" t="s">
        <v>59</v>
      </c>
      <c r="B10" s="161"/>
      <c r="C10" s="161"/>
      <c r="D10" s="161"/>
      <c r="E10" s="24">
        <v>1</v>
      </c>
      <c r="F10" s="25">
        <f>SUM(F12:F18)</f>
        <v>34525260</v>
      </c>
      <c r="G10" s="25">
        <f>SUM(G12:G18)</f>
        <v>5713745</v>
      </c>
      <c r="K10" s="11"/>
      <c r="L10" s="11"/>
      <c r="M10" s="11"/>
    </row>
    <row r="11" spans="1:13" ht="12.75" customHeight="1">
      <c r="A11" s="161" t="s">
        <v>8</v>
      </c>
      <c r="B11" s="161"/>
      <c r="C11" s="161"/>
      <c r="D11" s="161"/>
      <c r="E11" s="26"/>
      <c r="F11" s="12"/>
      <c r="G11" s="12"/>
      <c r="K11" s="11"/>
      <c r="L11" s="11"/>
      <c r="M11" s="11"/>
    </row>
    <row r="12" spans="1:13" ht="12.75" customHeight="1">
      <c r="A12" s="161" t="s">
        <v>60</v>
      </c>
      <c r="B12" s="161"/>
      <c r="C12" s="161"/>
      <c r="D12" s="161"/>
      <c r="E12" s="26" t="s">
        <v>10</v>
      </c>
      <c r="F12" s="27">
        <v>348406</v>
      </c>
      <c r="G12" s="27">
        <v>66570</v>
      </c>
      <c r="K12" s="11"/>
      <c r="L12" s="11"/>
      <c r="M12" s="11"/>
    </row>
    <row r="13" spans="1:13" ht="12.75" customHeight="1">
      <c r="A13" s="161" t="s">
        <v>61</v>
      </c>
      <c r="B13" s="161"/>
      <c r="C13" s="161"/>
      <c r="D13" s="161"/>
      <c r="E13" s="26" t="s">
        <v>12</v>
      </c>
      <c r="F13" s="27">
        <v>1368838</v>
      </c>
      <c r="G13" s="27">
        <v>140764</v>
      </c>
      <c r="K13" s="11"/>
      <c r="L13" s="11"/>
      <c r="M13" s="11"/>
    </row>
    <row r="14" spans="1:13" ht="12.75" customHeight="1">
      <c r="A14" s="174" t="s">
        <v>62</v>
      </c>
      <c r="B14" s="174"/>
      <c r="C14" s="174"/>
      <c r="D14" s="174"/>
      <c r="E14" s="26" t="s">
        <v>63</v>
      </c>
      <c r="F14" s="27">
        <v>2897938</v>
      </c>
      <c r="G14" s="27">
        <v>2108294</v>
      </c>
      <c r="K14" s="11"/>
      <c r="L14" s="11"/>
      <c r="M14" s="11"/>
    </row>
    <row r="15" spans="1:13" ht="12.75" customHeight="1">
      <c r="A15" s="161" t="s">
        <v>64</v>
      </c>
      <c r="B15" s="161"/>
      <c r="C15" s="161"/>
      <c r="D15" s="161"/>
      <c r="E15" s="17" t="s">
        <v>65</v>
      </c>
      <c r="F15" s="27">
        <v>3336430</v>
      </c>
      <c r="G15" s="27">
        <v>2209482</v>
      </c>
      <c r="K15" s="11"/>
      <c r="L15" s="11"/>
      <c r="M15" s="11"/>
    </row>
    <row r="16" spans="1:13" ht="12.75" customHeight="1">
      <c r="A16" s="161" t="s">
        <v>66</v>
      </c>
      <c r="B16" s="161"/>
      <c r="C16" s="161"/>
      <c r="D16" s="161"/>
      <c r="E16" s="26" t="s">
        <v>67</v>
      </c>
      <c r="F16" s="27">
        <v>25389836</v>
      </c>
      <c r="G16" s="27">
        <v>690662</v>
      </c>
      <c r="K16" s="11"/>
      <c r="L16" s="11"/>
      <c r="M16" s="11"/>
    </row>
    <row r="17" spans="1:13" ht="12.75" customHeight="1">
      <c r="A17" s="161" t="s">
        <v>68</v>
      </c>
      <c r="B17" s="161"/>
      <c r="C17" s="161"/>
      <c r="D17" s="161"/>
      <c r="E17" s="26" t="s">
        <v>69</v>
      </c>
      <c r="F17" s="27">
        <v>1183812</v>
      </c>
      <c r="G17" s="27">
        <v>497973</v>
      </c>
      <c r="K17" s="11"/>
      <c r="L17" s="11"/>
      <c r="M17" s="11"/>
    </row>
    <row r="18" spans="1:13" ht="12.75" customHeight="1">
      <c r="A18" s="161" t="s">
        <v>70</v>
      </c>
      <c r="B18" s="161"/>
      <c r="C18" s="161"/>
      <c r="D18" s="161"/>
      <c r="E18" s="26" t="s">
        <v>71</v>
      </c>
      <c r="F18" s="28"/>
      <c r="G18" s="28"/>
      <c r="K18" s="11"/>
      <c r="L18" s="11"/>
      <c r="M18" s="11"/>
    </row>
    <row r="19" spans="1:13" ht="12.75" customHeight="1">
      <c r="A19" s="161" t="s">
        <v>15</v>
      </c>
      <c r="B19" s="161"/>
      <c r="C19" s="161"/>
      <c r="D19" s="161"/>
      <c r="E19" s="29">
        <v>2</v>
      </c>
      <c r="F19" s="30"/>
      <c r="G19" s="30"/>
      <c r="K19" s="11"/>
      <c r="L19" s="11"/>
      <c r="M19" s="11"/>
    </row>
    <row r="20" spans="1:13" ht="24.75" customHeight="1">
      <c r="A20" s="161" t="s">
        <v>72</v>
      </c>
      <c r="B20" s="161"/>
      <c r="C20" s="161"/>
      <c r="D20" s="161"/>
      <c r="E20" s="29">
        <v>3</v>
      </c>
      <c r="F20" s="29"/>
      <c r="G20" s="29"/>
      <c r="K20" s="11"/>
      <c r="L20" s="11"/>
      <c r="M20" s="11"/>
    </row>
    <row r="21" spans="1:13" ht="12.75" customHeight="1">
      <c r="A21" s="161" t="s">
        <v>8</v>
      </c>
      <c r="B21" s="161"/>
      <c r="C21" s="161"/>
      <c r="D21" s="161"/>
      <c r="E21" s="26"/>
      <c r="F21" s="156"/>
      <c r="G21" s="156"/>
      <c r="K21" s="11"/>
      <c r="L21" s="11"/>
      <c r="M21" s="11"/>
    </row>
    <row r="22" spans="1:13" ht="12.75" customHeight="1">
      <c r="A22" s="161" t="s">
        <v>73</v>
      </c>
      <c r="B22" s="161"/>
      <c r="C22" s="161"/>
      <c r="D22" s="161"/>
      <c r="E22" s="26" t="s">
        <v>74</v>
      </c>
      <c r="F22" s="28"/>
      <c r="G22" s="28"/>
      <c r="K22" s="11"/>
      <c r="L22" s="11"/>
      <c r="M22" s="11"/>
    </row>
    <row r="23" spans="1:13" ht="12.75" customHeight="1">
      <c r="A23" s="161" t="s">
        <v>75</v>
      </c>
      <c r="B23" s="161"/>
      <c r="C23" s="161"/>
      <c r="D23" s="161"/>
      <c r="E23" s="26" t="s">
        <v>76</v>
      </c>
      <c r="F23" s="30"/>
      <c r="G23" s="30"/>
      <c r="K23" s="11"/>
      <c r="L23" s="11"/>
      <c r="M23" s="11"/>
    </row>
    <row r="24" spans="1:13" ht="12.75" customHeight="1">
      <c r="A24" s="161" t="s">
        <v>77</v>
      </c>
      <c r="B24" s="161"/>
      <c r="C24" s="161"/>
      <c r="D24" s="161"/>
      <c r="E24" s="26" t="s">
        <v>78</v>
      </c>
      <c r="F24" s="28"/>
      <c r="G24" s="28"/>
      <c r="K24" s="11"/>
      <c r="L24" s="11"/>
      <c r="M24" s="11"/>
    </row>
    <row r="25" spans="1:13" ht="12.75" customHeight="1">
      <c r="A25" s="161" t="s">
        <v>79</v>
      </c>
      <c r="B25" s="161"/>
      <c r="C25" s="161"/>
      <c r="D25" s="161"/>
      <c r="E25" s="26" t="s">
        <v>80</v>
      </c>
      <c r="F25" s="28"/>
      <c r="G25" s="28"/>
      <c r="K25" s="11"/>
      <c r="L25" s="11"/>
      <c r="M25" s="11"/>
    </row>
    <row r="26" spans="1:13" ht="12.75" customHeight="1">
      <c r="A26" s="161" t="s">
        <v>81</v>
      </c>
      <c r="B26" s="161"/>
      <c r="C26" s="161"/>
      <c r="D26" s="161"/>
      <c r="E26" s="26" t="s">
        <v>82</v>
      </c>
      <c r="F26" s="30"/>
      <c r="G26" s="30"/>
      <c r="K26" s="11"/>
      <c r="L26" s="11"/>
      <c r="M26" s="11"/>
    </row>
    <row r="27" spans="1:13" ht="24.75" customHeight="1">
      <c r="A27" s="161" t="s">
        <v>83</v>
      </c>
      <c r="B27" s="161"/>
      <c r="C27" s="161"/>
      <c r="D27" s="161"/>
      <c r="E27" s="26" t="s">
        <v>84</v>
      </c>
      <c r="F27" s="30"/>
      <c r="G27" s="30"/>
      <c r="K27" s="11"/>
      <c r="L27" s="11"/>
      <c r="M27" s="11"/>
    </row>
    <row r="28" spans="1:13" ht="12.75" customHeight="1">
      <c r="A28" s="161" t="s">
        <v>85</v>
      </c>
      <c r="B28" s="161"/>
      <c r="C28" s="161"/>
      <c r="D28" s="161"/>
      <c r="E28" s="29">
        <v>4</v>
      </c>
      <c r="F28" s="31">
        <v>66255</v>
      </c>
      <c r="G28" s="31">
        <v>-1420</v>
      </c>
      <c r="K28" s="11"/>
      <c r="L28" s="11"/>
      <c r="M28" s="11"/>
    </row>
    <row r="29" spans="1:13" ht="12.75" customHeight="1">
      <c r="A29" s="161" t="s">
        <v>86</v>
      </c>
      <c r="B29" s="161"/>
      <c r="C29" s="161"/>
      <c r="D29" s="161"/>
      <c r="E29" s="26"/>
      <c r="F29" s="156"/>
      <c r="G29" s="156"/>
      <c r="K29" s="11"/>
      <c r="L29" s="11"/>
      <c r="M29" s="11"/>
    </row>
    <row r="30" spans="1:13" ht="12.75" customHeight="1">
      <c r="A30" s="161" t="s">
        <v>87</v>
      </c>
      <c r="B30" s="161"/>
      <c r="C30" s="161"/>
      <c r="D30" s="161"/>
      <c r="E30" s="26" t="s">
        <v>88</v>
      </c>
      <c r="F30" s="28"/>
      <c r="G30" s="28"/>
      <c r="K30" s="11"/>
      <c r="L30" s="11"/>
      <c r="M30" s="11"/>
    </row>
    <row r="31" spans="1:13" ht="36.75" customHeight="1">
      <c r="A31" s="161" t="s">
        <v>89</v>
      </c>
      <c r="B31" s="161"/>
      <c r="C31" s="161"/>
      <c r="D31" s="161"/>
      <c r="E31" s="26" t="s">
        <v>90</v>
      </c>
      <c r="F31" s="31">
        <v>66255</v>
      </c>
      <c r="G31" s="31">
        <v>-1420</v>
      </c>
      <c r="K31" s="11"/>
      <c r="L31" s="11"/>
      <c r="M31" s="11"/>
    </row>
    <row r="32" spans="1:13" ht="12.75" customHeight="1">
      <c r="A32" s="161" t="s">
        <v>91</v>
      </c>
      <c r="B32" s="161"/>
      <c r="C32" s="161"/>
      <c r="D32" s="161"/>
      <c r="E32" s="29">
        <v>5</v>
      </c>
      <c r="F32" s="31">
        <v>7123</v>
      </c>
      <c r="G32" s="31">
        <v>128340</v>
      </c>
      <c r="K32" s="11"/>
      <c r="L32" s="11"/>
      <c r="M32" s="11"/>
    </row>
    <row r="33" spans="1:13" s="33" customFormat="1" ht="12.75" customHeight="1">
      <c r="A33" s="177" t="s">
        <v>92</v>
      </c>
      <c r="B33" s="177"/>
      <c r="C33" s="177"/>
      <c r="D33" s="177"/>
      <c r="E33" s="16">
        <v>6</v>
      </c>
      <c r="F33" s="32">
        <v>11722884</v>
      </c>
      <c r="G33" s="32">
        <v>1018137</v>
      </c>
      <c r="I33" s="34"/>
      <c r="J33" s="11"/>
      <c r="K33" s="11"/>
      <c r="L33" s="11"/>
      <c r="M33" s="11"/>
    </row>
    <row r="34" spans="1:13" s="33" customFormat="1" ht="12.75" customHeight="1">
      <c r="A34" s="174" t="s">
        <v>93</v>
      </c>
      <c r="B34" s="174"/>
      <c r="C34" s="174"/>
      <c r="D34" s="174"/>
      <c r="E34" s="16">
        <v>7</v>
      </c>
      <c r="F34" s="35"/>
      <c r="G34" s="35"/>
      <c r="I34" s="34"/>
      <c r="J34" s="11"/>
      <c r="K34" s="11"/>
      <c r="L34" s="11"/>
      <c r="M34" s="11"/>
    </row>
    <row r="35" spans="1:13" s="33" customFormat="1" ht="12.75" customHeight="1">
      <c r="A35" s="177" t="s">
        <v>94</v>
      </c>
      <c r="B35" s="177"/>
      <c r="C35" s="177"/>
      <c r="D35" s="177"/>
      <c r="E35" s="16">
        <v>8</v>
      </c>
      <c r="F35" s="35"/>
      <c r="G35" s="35"/>
      <c r="I35" s="34"/>
      <c r="J35" s="11"/>
      <c r="K35" s="11"/>
      <c r="L35" s="11"/>
      <c r="M35" s="11"/>
    </row>
    <row r="36" spans="1:13" s="33" customFormat="1" ht="12.75" customHeight="1">
      <c r="A36" s="174" t="s">
        <v>95</v>
      </c>
      <c r="B36" s="174"/>
      <c r="C36" s="174"/>
      <c r="D36" s="174"/>
      <c r="E36" s="16">
        <v>9</v>
      </c>
      <c r="F36" s="32">
        <v>4791</v>
      </c>
      <c r="G36" s="32">
        <v>2585</v>
      </c>
      <c r="I36" s="34"/>
      <c r="J36" s="11"/>
      <c r="K36" s="11"/>
      <c r="L36" s="11"/>
      <c r="M36" s="11"/>
    </row>
    <row r="37" spans="1:13" ht="12.75" customHeight="1">
      <c r="A37" s="161" t="s">
        <v>96</v>
      </c>
      <c r="B37" s="161"/>
      <c r="C37" s="161"/>
      <c r="D37" s="161"/>
      <c r="E37" s="29">
        <v>10</v>
      </c>
      <c r="F37" s="31">
        <v>8931774</v>
      </c>
      <c r="G37" s="31">
        <v>239273</v>
      </c>
      <c r="K37" s="11"/>
      <c r="L37" s="11"/>
      <c r="M37" s="11"/>
    </row>
    <row r="38" spans="1:13" ht="12.75" customHeight="1">
      <c r="A38" s="162" t="s">
        <v>97</v>
      </c>
      <c r="B38" s="162"/>
      <c r="C38" s="162"/>
      <c r="D38" s="162"/>
      <c r="E38" s="24">
        <v>11</v>
      </c>
      <c r="F38" s="25">
        <f>F10+F19+F20+F28+F32+F33+F34+F35+F36+F37</f>
        <v>55258087</v>
      </c>
      <c r="G38" s="25">
        <f>G10+G19+G20+G28+G32+G33+G34+G35+G36+G37</f>
        <v>7100660</v>
      </c>
      <c r="K38" s="11"/>
      <c r="L38" s="11"/>
      <c r="M38" s="11"/>
    </row>
    <row r="39" spans="1:13" ht="12.75" customHeight="1">
      <c r="A39" s="161"/>
      <c r="B39" s="161"/>
      <c r="C39" s="161"/>
      <c r="D39" s="161"/>
      <c r="E39" s="26"/>
      <c r="F39" s="12"/>
      <c r="G39" s="12"/>
      <c r="K39" s="11"/>
      <c r="L39" s="11"/>
      <c r="M39" s="11"/>
    </row>
    <row r="40" spans="1:13" ht="12.75" customHeight="1">
      <c r="A40" s="161" t="s">
        <v>98</v>
      </c>
      <c r="B40" s="161"/>
      <c r="C40" s="161"/>
      <c r="D40" s="161"/>
      <c r="E40" s="29">
        <v>12</v>
      </c>
      <c r="F40" s="31">
        <f>SUM(F42:F47)</f>
        <v>24308735</v>
      </c>
      <c r="G40" s="31">
        <f>SUM(G42:G47)</f>
        <v>2425154</v>
      </c>
      <c r="K40" s="11"/>
      <c r="L40" s="11"/>
      <c r="M40" s="11"/>
    </row>
    <row r="41" spans="1:13" ht="12.75" customHeight="1">
      <c r="A41" s="161" t="s">
        <v>8</v>
      </c>
      <c r="B41" s="161"/>
      <c r="C41" s="161"/>
      <c r="D41" s="161"/>
      <c r="E41" s="26"/>
      <c r="F41" s="12"/>
      <c r="G41" s="12"/>
      <c r="K41" s="11"/>
      <c r="L41" s="11"/>
      <c r="M41" s="11"/>
    </row>
    <row r="42" spans="1:13" ht="12.75" customHeight="1">
      <c r="A42" s="161" t="s">
        <v>99</v>
      </c>
      <c r="B42" s="161"/>
      <c r="C42" s="161"/>
      <c r="D42" s="161"/>
      <c r="E42" s="26" t="s">
        <v>100</v>
      </c>
      <c r="F42" s="28"/>
      <c r="G42" s="28"/>
      <c r="K42" s="11"/>
      <c r="L42" s="11"/>
      <c r="M42" s="11"/>
    </row>
    <row r="43" spans="1:13" ht="12.75" customHeight="1">
      <c r="A43" s="161" t="s">
        <v>101</v>
      </c>
      <c r="B43" s="161"/>
      <c r="C43" s="161"/>
      <c r="D43" s="161"/>
      <c r="E43" s="26" t="s">
        <v>102</v>
      </c>
      <c r="F43" s="31">
        <v>3777842</v>
      </c>
      <c r="G43" s="31">
        <v>592924</v>
      </c>
      <c r="K43" s="11"/>
      <c r="L43" s="11"/>
      <c r="M43" s="11"/>
    </row>
    <row r="44" spans="1:13" ht="12.75" customHeight="1">
      <c r="A44" s="161" t="s">
        <v>103</v>
      </c>
      <c r="B44" s="161"/>
      <c r="C44" s="161"/>
      <c r="D44" s="161"/>
      <c r="E44" s="26" t="s">
        <v>104</v>
      </c>
      <c r="F44" s="30"/>
      <c r="G44" s="30"/>
      <c r="K44" s="11"/>
      <c r="L44" s="11"/>
      <c r="M44" s="11"/>
    </row>
    <row r="45" spans="1:13" ht="12.75" customHeight="1">
      <c r="A45" s="161" t="s">
        <v>105</v>
      </c>
      <c r="B45" s="161"/>
      <c r="C45" s="161"/>
      <c r="D45" s="161"/>
      <c r="E45" s="26" t="s">
        <v>106</v>
      </c>
      <c r="F45" s="31">
        <v>20529193</v>
      </c>
      <c r="G45" s="31">
        <v>1663517</v>
      </c>
      <c r="K45" s="11"/>
      <c r="L45" s="11"/>
      <c r="M45" s="11"/>
    </row>
    <row r="46" spans="1:13" ht="12.75" customHeight="1">
      <c r="A46" s="161" t="s">
        <v>107</v>
      </c>
      <c r="B46" s="161"/>
      <c r="C46" s="161"/>
      <c r="D46" s="161"/>
      <c r="E46" s="26" t="s">
        <v>108</v>
      </c>
      <c r="F46" s="30"/>
      <c r="G46" s="30"/>
      <c r="K46" s="11"/>
      <c r="L46" s="11"/>
      <c r="M46" s="11"/>
    </row>
    <row r="47" spans="1:13" ht="12.75" customHeight="1">
      <c r="A47" s="161" t="s">
        <v>109</v>
      </c>
      <c r="B47" s="161"/>
      <c r="C47" s="161"/>
      <c r="D47" s="161"/>
      <c r="E47" s="26" t="s">
        <v>110</v>
      </c>
      <c r="F47" s="31">
        <v>1700</v>
      </c>
      <c r="G47" s="31">
        <v>168713</v>
      </c>
      <c r="K47" s="11"/>
      <c r="L47" s="11"/>
      <c r="M47" s="11"/>
    </row>
    <row r="48" spans="1:13" ht="12.75" customHeight="1">
      <c r="A48" s="161" t="s">
        <v>111</v>
      </c>
      <c r="B48" s="161"/>
      <c r="C48" s="161"/>
      <c r="D48" s="161"/>
      <c r="E48" s="29">
        <v>13</v>
      </c>
      <c r="F48" s="31">
        <v>146130</v>
      </c>
      <c r="G48" s="31">
        <v>90910</v>
      </c>
      <c r="K48" s="11"/>
      <c r="L48" s="11"/>
      <c r="M48" s="11"/>
    </row>
    <row r="49" spans="1:13" ht="12.75" customHeight="1">
      <c r="A49" s="161" t="s">
        <v>8</v>
      </c>
      <c r="B49" s="161"/>
      <c r="C49" s="161"/>
      <c r="D49" s="161"/>
      <c r="E49" s="26"/>
      <c r="F49" s="30"/>
      <c r="G49" s="30"/>
      <c r="K49" s="11"/>
      <c r="L49" s="11"/>
      <c r="M49" s="11"/>
    </row>
    <row r="50" spans="1:13" ht="12.75" customHeight="1">
      <c r="A50" s="161" t="s">
        <v>112</v>
      </c>
      <c r="B50" s="161"/>
      <c r="C50" s="161"/>
      <c r="D50" s="161"/>
      <c r="E50" s="26" t="s">
        <v>113</v>
      </c>
      <c r="F50" s="30"/>
      <c r="G50" s="30"/>
      <c r="K50" s="11"/>
      <c r="L50" s="11"/>
      <c r="M50" s="11"/>
    </row>
    <row r="51" spans="1:13" ht="12.75" customHeight="1">
      <c r="A51" s="161" t="s">
        <v>114</v>
      </c>
      <c r="B51" s="161"/>
      <c r="C51" s="161"/>
      <c r="D51" s="161"/>
      <c r="E51" s="26" t="s">
        <v>115</v>
      </c>
      <c r="F51" s="30"/>
      <c r="G51" s="30"/>
      <c r="K51" s="11"/>
      <c r="L51" s="11"/>
      <c r="M51" s="11"/>
    </row>
    <row r="52" spans="1:13" ht="24.75" customHeight="1">
      <c r="A52" s="174" t="s">
        <v>116</v>
      </c>
      <c r="B52" s="174"/>
      <c r="C52" s="174"/>
      <c r="D52" s="174"/>
      <c r="E52" s="16">
        <v>14</v>
      </c>
      <c r="F52" s="32">
        <f>SUM(F54:F58)</f>
        <v>870</v>
      </c>
      <c r="G52" s="32">
        <f>SUM(G54:G58)</f>
        <v>309</v>
      </c>
      <c r="K52" s="11"/>
      <c r="L52" s="11"/>
      <c r="M52" s="11"/>
    </row>
    <row r="53" spans="1:13" ht="12.75" customHeight="1">
      <c r="A53" s="174" t="s">
        <v>8</v>
      </c>
      <c r="B53" s="174"/>
      <c r="C53" s="174"/>
      <c r="D53" s="174"/>
      <c r="E53" s="17"/>
      <c r="F53" s="36"/>
      <c r="G53" s="36"/>
      <c r="K53" s="11"/>
      <c r="L53" s="11"/>
      <c r="M53" s="11"/>
    </row>
    <row r="54" spans="1:13" ht="12.75" customHeight="1">
      <c r="A54" s="174" t="s">
        <v>117</v>
      </c>
      <c r="B54" s="174"/>
      <c r="C54" s="174"/>
      <c r="D54" s="174"/>
      <c r="E54" s="17" t="s">
        <v>118</v>
      </c>
      <c r="F54" s="32">
        <v>870</v>
      </c>
      <c r="G54" s="32">
        <v>309</v>
      </c>
      <c r="K54" s="11"/>
      <c r="L54" s="11"/>
      <c r="M54" s="11"/>
    </row>
    <row r="55" spans="1:13" ht="12.75" customHeight="1">
      <c r="A55" s="174" t="s">
        <v>119</v>
      </c>
      <c r="B55" s="174"/>
      <c r="C55" s="174"/>
      <c r="D55" s="174"/>
      <c r="E55" s="17" t="s">
        <v>120</v>
      </c>
      <c r="F55" s="35"/>
      <c r="G55" s="35"/>
      <c r="K55" s="11"/>
      <c r="L55" s="11"/>
      <c r="M55" s="11"/>
    </row>
    <row r="56" spans="1:13" ht="12.75" customHeight="1">
      <c r="A56" s="174" t="s">
        <v>121</v>
      </c>
      <c r="B56" s="174"/>
      <c r="C56" s="174"/>
      <c r="D56" s="174"/>
      <c r="E56" s="17" t="s">
        <v>122</v>
      </c>
      <c r="F56" s="35"/>
      <c r="G56" s="35"/>
      <c r="K56" s="11"/>
      <c r="L56" s="11"/>
      <c r="M56" s="11"/>
    </row>
    <row r="57" spans="1:13" ht="12.75" customHeight="1">
      <c r="A57" s="174" t="s">
        <v>123</v>
      </c>
      <c r="B57" s="174"/>
      <c r="C57" s="174"/>
      <c r="D57" s="174"/>
      <c r="E57" s="17" t="s">
        <v>124</v>
      </c>
      <c r="F57" s="35"/>
      <c r="G57" s="35"/>
      <c r="K57" s="11"/>
      <c r="L57" s="11"/>
      <c r="M57" s="11"/>
    </row>
    <row r="58" spans="1:13" ht="12.75" customHeight="1">
      <c r="A58" s="174" t="s">
        <v>125</v>
      </c>
      <c r="B58" s="174"/>
      <c r="C58" s="174"/>
      <c r="D58" s="174"/>
      <c r="E58" s="17" t="s">
        <v>126</v>
      </c>
      <c r="F58" s="35"/>
      <c r="G58" s="35"/>
      <c r="K58" s="11"/>
      <c r="L58" s="11"/>
      <c r="M58" s="11"/>
    </row>
    <row r="59" spans="1:13" ht="12.75" customHeight="1">
      <c r="A59" s="177" t="s">
        <v>127</v>
      </c>
      <c r="B59" s="177"/>
      <c r="C59" s="177"/>
      <c r="D59" s="177"/>
      <c r="E59" s="16">
        <v>15</v>
      </c>
      <c r="F59" s="32">
        <v>11691165</v>
      </c>
      <c r="G59" s="32">
        <v>1859731</v>
      </c>
      <c r="K59" s="11"/>
      <c r="L59" s="11"/>
      <c r="M59" s="11"/>
    </row>
    <row r="60" spans="1:13" ht="12.75" customHeight="1">
      <c r="A60" s="174" t="s">
        <v>128</v>
      </c>
      <c r="B60" s="174"/>
      <c r="C60" s="174"/>
      <c r="D60" s="174"/>
      <c r="E60" s="16">
        <v>16</v>
      </c>
      <c r="F60" s="32">
        <f>SUM(F62:F65)</f>
        <v>938157</v>
      </c>
      <c r="G60" s="32">
        <f>SUM(G62:G65)</f>
        <v>575157</v>
      </c>
      <c r="K60" s="11"/>
      <c r="L60" s="11"/>
      <c r="M60" s="11"/>
    </row>
    <row r="61" spans="1:13" ht="12.75" customHeight="1">
      <c r="A61" s="174" t="s">
        <v>8</v>
      </c>
      <c r="B61" s="174"/>
      <c r="C61" s="174"/>
      <c r="D61" s="174"/>
      <c r="E61" s="17"/>
      <c r="F61" s="36"/>
      <c r="G61" s="36"/>
      <c r="K61" s="11"/>
      <c r="L61" s="11"/>
      <c r="M61" s="11"/>
    </row>
    <row r="62" spans="1:13" ht="12.75" customHeight="1">
      <c r="A62" s="174" t="s">
        <v>129</v>
      </c>
      <c r="B62" s="174"/>
      <c r="C62" s="174"/>
      <c r="D62" s="174"/>
      <c r="E62" s="17" t="s">
        <v>130</v>
      </c>
      <c r="F62" s="32">
        <v>706526</v>
      </c>
      <c r="G62" s="32">
        <v>444792</v>
      </c>
      <c r="K62" s="11"/>
      <c r="L62" s="11"/>
      <c r="M62" s="11"/>
    </row>
    <row r="63" spans="1:13" ht="12.75" customHeight="1">
      <c r="A63" s="174" t="s">
        <v>131</v>
      </c>
      <c r="B63" s="174"/>
      <c r="C63" s="174"/>
      <c r="D63" s="174"/>
      <c r="E63" s="17" t="s">
        <v>132</v>
      </c>
      <c r="F63" s="32">
        <v>94783</v>
      </c>
      <c r="G63" s="32">
        <v>42483</v>
      </c>
      <c r="K63" s="11"/>
      <c r="L63" s="11"/>
      <c r="M63" s="11"/>
    </row>
    <row r="64" spans="1:13" ht="12.75" customHeight="1">
      <c r="A64" s="174" t="s">
        <v>133</v>
      </c>
      <c r="B64" s="174"/>
      <c r="C64" s="174"/>
      <c r="D64" s="174"/>
      <c r="E64" s="17" t="s">
        <v>134</v>
      </c>
      <c r="F64" s="35"/>
      <c r="G64" s="35"/>
      <c r="K64" s="11"/>
      <c r="L64" s="11"/>
      <c r="M64" s="11"/>
    </row>
    <row r="65" spans="1:13" ht="24.75" customHeight="1">
      <c r="A65" s="174" t="s">
        <v>135</v>
      </c>
      <c r="B65" s="174"/>
      <c r="C65" s="174"/>
      <c r="D65" s="174"/>
      <c r="E65" s="17" t="s">
        <v>136</v>
      </c>
      <c r="F65" s="32">
        <v>136848</v>
      </c>
      <c r="G65" s="32">
        <v>87882</v>
      </c>
      <c r="K65" s="11"/>
      <c r="L65" s="11"/>
      <c r="M65" s="11"/>
    </row>
    <row r="66" spans="1:13" ht="12.75" customHeight="1">
      <c r="A66" s="174" t="s">
        <v>137</v>
      </c>
      <c r="B66" s="174"/>
      <c r="C66" s="174"/>
      <c r="D66" s="174"/>
      <c r="E66" s="16">
        <v>17</v>
      </c>
      <c r="F66" s="32">
        <v>2515</v>
      </c>
      <c r="G66" s="32">
        <v>12033</v>
      </c>
      <c r="K66" s="11"/>
      <c r="L66" s="11"/>
      <c r="M66" s="11"/>
    </row>
    <row r="67" spans="1:13" ht="12.75" customHeight="1">
      <c r="A67" s="174" t="s">
        <v>138</v>
      </c>
      <c r="B67" s="174"/>
      <c r="C67" s="174"/>
      <c r="D67" s="174"/>
      <c r="E67" s="16">
        <v>18</v>
      </c>
      <c r="F67" s="32">
        <v>7163478</v>
      </c>
      <c r="G67" s="32">
        <v>178334</v>
      </c>
      <c r="K67" s="11"/>
      <c r="L67" s="11"/>
      <c r="M67" s="11"/>
    </row>
    <row r="68" spans="1:13" ht="12.75" customHeight="1">
      <c r="A68" s="175" t="s">
        <v>139</v>
      </c>
      <c r="B68" s="175"/>
      <c r="C68" s="175"/>
      <c r="D68" s="175"/>
      <c r="E68" s="19">
        <v>19</v>
      </c>
      <c r="F68" s="37">
        <f>F40+F48+F52+F59+F60+F66+F67</f>
        <v>44251050</v>
      </c>
      <c r="G68" s="37">
        <f>G40+G48+G52+G59+G60+G66+G67</f>
        <v>5141628</v>
      </c>
      <c r="K68" s="11"/>
      <c r="L68" s="11"/>
      <c r="M68" s="11"/>
    </row>
    <row r="69" spans="1:13" s="33" customFormat="1" ht="12.75" customHeight="1">
      <c r="A69" s="174"/>
      <c r="B69" s="174"/>
      <c r="C69" s="174"/>
      <c r="D69" s="174"/>
      <c r="E69" s="17"/>
      <c r="F69" s="38"/>
      <c r="G69" s="38"/>
      <c r="I69" s="34"/>
      <c r="J69" s="11"/>
      <c r="K69" s="11"/>
      <c r="L69" s="11"/>
      <c r="M69" s="11"/>
    </row>
    <row r="70" spans="1:13" s="33" customFormat="1" ht="24.75" customHeight="1">
      <c r="A70" s="175" t="s">
        <v>140</v>
      </c>
      <c r="B70" s="175"/>
      <c r="C70" s="175"/>
      <c r="D70" s="175"/>
      <c r="E70" s="19">
        <v>20</v>
      </c>
      <c r="F70" s="37">
        <f>F38-F68</f>
        <v>11007037</v>
      </c>
      <c r="G70" s="37">
        <f>G38-G68</f>
        <v>1959032</v>
      </c>
      <c r="I70" s="34"/>
      <c r="J70" s="11"/>
      <c r="K70" s="11"/>
      <c r="L70" s="11"/>
      <c r="M70" s="11"/>
    </row>
    <row r="71" spans="1:13" ht="12.75" customHeight="1">
      <c r="A71" s="174"/>
      <c r="B71" s="174"/>
      <c r="C71" s="174"/>
      <c r="D71" s="174"/>
      <c r="E71" s="17"/>
      <c r="F71" s="38"/>
      <c r="G71" s="38"/>
      <c r="K71" s="11"/>
      <c r="L71" s="11"/>
      <c r="M71" s="11"/>
    </row>
    <row r="72" spans="1:13" ht="12.75" customHeight="1">
      <c r="A72" s="174" t="s">
        <v>141</v>
      </c>
      <c r="B72" s="174"/>
      <c r="C72" s="174"/>
      <c r="D72" s="174"/>
      <c r="E72" s="16">
        <v>21</v>
      </c>
      <c r="F72" s="32">
        <v>1134082</v>
      </c>
      <c r="G72" s="32">
        <v>292997</v>
      </c>
      <c r="K72" s="11"/>
      <c r="L72" s="11"/>
      <c r="M72" s="11"/>
    </row>
    <row r="73" spans="1:13" ht="12.75" customHeight="1">
      <c r="A73" s="174"/>
      <c r="B73" s="174"/>
      <c r="C73" s="174"/>
      <c r="D73" s="174"/>
      <c r="E73" s="17"/>
      <c r="F73" s="36"/>
      <c r="G73" s="36"/>
      <c r="K73" s="11"/>
      <c r="L73" s="11"/>
      <c r="M73" s="11"/>
    </row>
    <row r="74" spans="1:13" ht="24.75" customHeight="1">
      <c r="A74" s="175" t="s">
        <v>142</v>
      </c>
      <c r="B74" s="175"/>
      <c r="C74" s="175"/>
      <c r="D74" s="175"/>
      <c r="E74" s="19">
        <v>22</v>
      </c>
      <c r="F74" s="37">
        <f>F70-F72</f>
        <v>9872955</v>
      </c>
      <c r="G74" s="37">
        <f>G70-G72</f>
        <v>1666035</v>
      </c>
      <c r="K74" s="11"/>
      <c r="L74" s="11"/>
      <c r="M74" s="11"/>
    </row>
    <row r="75" spans="1:13" ht="12.75" customHeight="1">
      <c r="A75" s="174" t="s">
        <v>143</v>
      </c>
      <c r="B75" s="174"/>
      <c r="C75" s="174"/>
      <c r="D75" s="174"/>
      <c r="E75" s="16">
        <v>23</v>
      </c>
      <c r="F75" s="35"/>
      <c r="G75" s="35"/>
      <c r="K75" s="11"/>
      <c r="L75" s="11"/>
      <c r="M75" s="11"/>
    </row>
    <row r="76" spans="1:13" ht="12.75" customHeight="1">
      <c r="A76" s="174"/>
      <c r="B76" s="174"/>
      <c r="C76" s="174"/>
      <c r="D76" s="174"/>
      <c r="E76" s="17"/>
      <c r="F76" s="36"/>
      <c r="G76" s="36"/>
      <c r="K76" s="11"/>
      <c r="L76" s="11"/>
      <c r="M76" s="11"/>
    </row>
    <row r="77" spans="1:13" ht="12.75" customHeight="1">
      <c r="A77" s="175" t="s">
        <v>144</v>
      </c>
      <c r="B77" s="175"/>
      <c r="C77" s="175"/>
      <c r="D77" s="175"/>
      <c r="E77" s="19">
        <v>24</v>
      </c>
      <c r="F77" s="37">
        <f>F74</f>
        <v>9872955</v>
      </c>
      <c r="G77" s="37">
        <f>G74</f>
        <v>1666035</v>
      </c>
      <c r="K77" s="11"/>
      <c r="L77" s="11"/>
      <c r="M77" s="11"/>
    </row>
    <row r="78" spans="1:13" ht="12.75" customHeight="1">
      <c r="A78" s="174"/>
      <c r="B78" s="174"/>
      <c r="C78" s="174"/>
      <c r="D78" s="174"/>
      <c r="E78" s="17"/>
      <c r="F78" s="36"/>
      <c r="G78" s="36"/>
      <c r="K78" s="11"/>
      <c r="L78" s="11"/>
      <c r="M78" s="11"/>
    </row>
    <row r="79" spans="1:13" ht="12.75" customHeight="1">
      <c r="A79" s="175" t="s">
        <v>145</v>
      </c>
      <c r="B79" s="175"/>
      <c r="C79" s="175"/>
      <c r="D79" s="175"/>
      <c r="E79" s="19">
        <v>25</v>
      </c>
      <c r="F79" s="39"/>
      <c r="G79" s="39"/>
      <c r="K79" s="11"/>
      <c r="L79" s="11"/>
      <c r="M79" s="11"/>
    </row>
    <row r="80" spans="1:13" ht="12.75" customHeight="1">
      <c r="A80" s="174" t="s">
        <v>146</v>
      </c>
      <c r="B80" s="174"/>
      <c r="C80" s="174"/>
      <c r="D80" s="174"/>
      <c r="E80" s="16">
        <v>26</v>
      </c>
      <c r="F80" s="40"/>
      <c r="G80" s="40"/>
      <c r="K80" s="11"/>
      <c r="L80" s="11"/>
      <c r="M80" s="11"/>
    </row>
    <row r="81" spans="1:13" s="33" customFormat="1" ht="12.75" customHeight="1">
      <c r="A81" s="175" t="s">
        <v>147</v>
      </c>
      <c r="B81" s="175"/>
      <c r="C81" s="175"/>
      <c r="D81" s="175"/>
      <c r="E81" s="19">
        <v>27</v>
      </c>
      <c r="F81" s="41">
        <f>F77</f>
        <v>9872955</v>
      </c>
      <c r="G81" s="41">
        <f>G77</f>
        <v>1666035</v>
      </c>
      <c r="I81" s="34"/>
      <c r="J81" s="11"/>
      <c r="K81" s="11"/>
      <c r="L81" s="11"/>
      <c r="M81" s="11"/>
    </row>
    <row r="82" spans="1:13" s="33" customFormat="1" ht="12.75" customHeight="1">
      <c r="A82" s="174"/>
      <c r="B82" s="174"/>
      <c r="C82" s="174"/>
      <c r="D82" s="174"/>
      <c r="E82" s="17"/>
      <c r="F82" s="36"/>
      <c r="G82" s="36"/>
      <c r="I82" s="34"/>
      <c r="J82" s="11"/>
      <c r="K82" s="11"/>
      <c r="L82" s="11"/>
      <c r="M82" s="11"/>
    </row>
    <row r="83" spans="1:13" s="33" customFormat="1" ht="12.75" customHeight="1">
      <c r="A83" s="175" t="s">
        <v>147</v>
      </c>
      <c r="B83" s="175"/>
      <c r="C83" s="175"/>
      <c r="D83" s="175"/>
      <c r="E83" s="19">
        <v>28</v>
      </c>
      <c r="F83" s="41">
        <f>F81</f>
        <v>9872955</v>
      </c>
      <c r="G83" s="41">
        <f>G81</f>
        <v>1666035</v>
      </c>
      <c r="I83" s="34"/>
      <c r="J83" s="11"/>
      <c r="K83" s="11"/>
      <c r="L83" s="11"/>
      <c r="M83" s="11"/>
    </row>
    <row r="84" spans="1:13" s="1" customFormat="1" ht="12.75" customHeight="1">
      <c r="A84" s="174"/>
      <c r="B84" s="174"/>
      <c r="C84" s="174"/>
      <c r="D84" s="174"/>
      <c r="E84" s="17"/>
      <c r="F84" s="150"/>
      <c r="G84" s="150"/>
      <c r="I84" s="2"/>
      <c r="J84" s="2"/>
      <c r="K84" s="11"/>
    </row>
    <row r="85" spans="1:13" s="1" customFormat="1" ht="12.75" customHeight="1">
      <c r="A85" s="175" t="s">
        <v>240</v>
      </c>
      <c r="B85" s="175"/>
      <c r="C85" s="175"/>
      <c r="D85" s="175"/>
      <c r="E85" s="19">
        <v>29</v>
      </c>
      <c r="F85" s="155">
        <v>560</v>
      </c>
      <c r="G85" s="155">
        <v>274</v>
      </c>
      <c r="I85" s="2"/>
      <c r="J85" s="2"/>
      <c r="K85" s="11"/>
    </row>
    <row r="86" spans="1:13" s="1" customFormat="1" ht="12.75" customHeight="1">
      <c r="A86" s="151"/>
      <c r="B86" s="151"/>
      <c r="C86" s="151"/>
      <c r="D86" s="151"/>
      <c r="E86" s="152"/>
      <c r="F86" s="158"/>
      <c r="G86" s="158"/>
      <c r="I86" s="2"/>
      <c r="J86" s="2"/>
    </row>
    <row r="87" spans="1:13" s="1" customFormat="1" ht="12.75" customHeight="1">
      <c r="A87" s="151"/>
      <c r="B87" s="151"/>
      <c r="C87" s="151"/>
      <c r="D87" s="151"/>
      <c r="E87" s="152"/>
      <c r="F87" s="153"/>
      <c r="G87" s="153"/>
      <c r="I87" s="2"/>
      <c r="J87" s="2"/>
    </row>
    <row r="88" spans="1:13" s="1" customFormat="1" ht="12.75" customHeight="1">
      <c r="A88" s="160" t="s">
        <v>252</v>
      </c>
      <c r="B88" s="160"/>
      <c r="C88" s="160"/>
      <c r="D88" s="160"/>
      <c r="E88" s="160"/>
      <c r="F88" s="160"/>
      <c r="I88" s="2"/>
      <c r="J88" s="2"/>
    </row>
    <row r="89" spans="1:13" ht="15">
      <c r="A89" s="140"/>
      <c r="B89" s="140"/>
      <c r="C89" s="42"/>
      <c r="D89" s="1"/>
      <c r="E89" s="1"/>
    </row>
    <row r="90" spans="1:13" ht="12.75">
      <c r="A90" s="160" t="s">
        <v>201</v>
      </c>
      <c r="B90" s="160"/>
      <c r="C90" s="160"/>
      <c r="D90" s="160"/>
      <c r="E90" s="160"/>
    </row>
    <row r="91" spans="1:13" ht="12.75">
      <c r="A91" s="141"/>
      <c r="B91" s="141"/>
      <c r="C91" s="141"/>
      <c r="D91" s="1"/>
      <c r="E91" s="1"/>
    </row>
    <row r="92" spans="1:13" ht="12.75">
      <c r="A92" s="160" t="s">
        <v>241</v>
      </c>
      <c r="B92" s="160"/>
      <c r="C92" s="160"/>
      <c r="D92" s="160"/>
      <c r="E92" s="160"/>
    </row>
    <row r="93" spans="1:13" ht="15">
      <c r="A93" s="140"/>
      <c r="B93" s="140"/>
      <c r="C93" s="42"/>
      <c r="D93" s="1"/>
      <c r="E93" s="1"/>
    </row>
    <row r="94" spans="1:13" ht="12.75">
      <c r="A94" s="160" t="s">
        <v>202</v>
      </c>
      <c r="B94" s="160"/>
      <c r="C94" s="160"/>
    </row>
    <row r="95" spans="1:13" ht="15">
      <c r="A95" s="105"/>
      <c r="B95" s="140"/>
      <c r="C95" s="106"/>
    </row>
    <row r="96" spans="1:13" ht="15">
      <c r="A96" s="105" t="s">
        <v>203</v>
      </c>
      <c r="B96" s="140"/>
      <c r="C96" s="42"/>
    </row>
  </sheetData>
  <mergeCells count="88">
    <mergeCell ref="A84:D84"/>
    <mergeCell ref="A85:D85"/>
    <mergeCell ref="A8:D8"/>
    <mergeCell ref="A90:E9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92:E92"/>
    <mergeCell ref="A94:C94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1:G1"/>
    <mergeCell ref="A2:G2"/>
    <mergeCell ref="A3:G3"/>
    <mergeCell ref="A4:G4"/>
    <mergeCell ref="A7:G7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74:D74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8:F88"/>
    <mergeCell ref="A81:D81"/>
    <mergeCell ref="A82:D82"/>
    <mergeCell ref="A83:D83"/>
    <mergeCell ref="D5:E5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</mergeCells>
  <pageMargins left="0.74803149606299213" right="0.74803149606299213" top="0.98425196850393704" bottom="0.98425196850393704" header="0.51181102362204722" footer="0.51181102362204722"/>
  <pageSetup paperSize="256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4"/>
  <sheetViews>
    <sheetView topLeftCell="A31" zoomScale="80" zoomScaleNormal="80" zoomScaleSheetLayoutView="80" workbookViewId="0">
      <selection activeCell="C53" sqref="C53"/>
    </sheetView>
  </sheetViews>
  <sheetFormatPr defaultColWidth="10.6640625" defaultRowHeight="12.75"/>
  <cols>
    <col min="1" max="1" width="65.33203125" style="48" customWidth="1"/>
    <col min="2" max="2" width="16.5" style="48" customWidth="1"/>
    <col min="3" max="3" width="20.33203125" style="49" customWidth="1"/>
    <col min="4" max="4" width="24.5" style="48" customWidth="1"/>
    <col min="5" max="5" width="10.6640625" style="48"/>
    <col min="6" max="6" width="12.5" style="48" bestFit="1" customWidth="1"/>
    <col min="7" max="7" width="17.83203125" style="48" customWidth="1"/>
    <col min="8" max="10" width="10.6640625" style="48"/>
    <col min="11" max="11" width="18" style="48" customWidth="1"/>
    <col min="12" max="16384" width="10.6640625" style="48"/>
  </cols>
  <sheetData>
    <row r="1" spans="1:8">
      <c r="D1" s="50" t="s">
        <v>153</v>
      </c>
    </row>
    <row r="2" spans="1:8">
      <c r="A2" s="185" t="s">
        <v>154</v>
      </c>
      <c r="B2" s="185"/>
      <c r="C2" s="185"/>
      <c r="D2" s="185"/>
    </row>
    <row r="3" spans="1:8">
      <c r="A3" s="186" t="s">
        <v>249</v>
      </c>
      <c r="B3" s="186"/>
      <c r="C3" s="186"/>
      <c r="D3" s="186"/>
    </row>
    <row r="4" spans="1:8">
      <c r="A4" s="187" t="s">
        <v>155</v>
      </c>
      <c r="B4" s="187"/>
      <c r="C4" s="187"/>
      <c r="D4" s="187"/>
    </row>
    <row r="5" spans="1:8">
      <c r="A5" s="185" t="s">
        <v>248</v>
      </c>
      <c r="B5" s="185"/>
      <c r="C5" s="185"/>
      <c r="D5" s="185"/>
    </row>
    <row r="6" spans="1:8" s="53" customFormat="1" ht="10.5" customHeight="1">
      <c r="A6" s="51"/>
      <c r="B6" s="51"/>
      <c r="C6" s="52"/>
      <c r="D6" s="51"/>
      <c r="F6" s="48"/>
    </row>
    <row r="7" spans="1:8" s="53" customFormat="1" ht="10.5" customHeight="1">
      <c r="A7" s="51"/>
      <c r="B7" s="51"/>
      <c r="C7" s="52"/>
      <c r="D7" s="54" t="s">
        <v>156</v>
      </c>
      <c r="F7" s="48"/>
    </row>
    <row r="8" spans="1:8" s="57" customFormat="1" ht="85.5" customHeight="1">
      <c r="A8" s="55" t="s">
        <v>4</v>
      </c>
      <c r="B8" s="55" t="s">
        <v>157</v>
      </c>
      <c r="C8" s="56" t="s">
        <v>57</v>
      </c>
      <c r="D8" s="55" t="s">
        <v>158</v>
      </c>
      <c r="F8" s="48"/>
    </row>
    <row r="9" spans="1:8">
      <c r="A9" s="58">
        <v>1</v>
      </c>
      <c r="B9" s="59">
        <v>2</v>
      </c>
      <c r="C9" s="60">
        <v>3</v>
      </c>
      <c r="D9" s="58">
        <v>4</v>
      </c>
    </row>
    <row r="10" spans="1:8" ht="33" customHeight="1">
      <c r="A10" s="61" t="s">
        <v>159</v>
      </c>
      <c r="B10" s="62" t="s">
        <v>160</v>
      </c>
      <c r="C10" s="63"/>
      <c r="D10" s="63"/>
    </row>
    <row r="11" spans="1:8" ht="15.75" customHeight="1">
      <c r="A11" s="64" t="s">
        <v>161</v>
      </c>
      <c r="B11" s="65">
        <v>2</v>
      </c>
      <c r="C11" s="70">
        <f>[81]TDSheet!$N$12</f>
        <v>10960203</v>
      </c>
      <c r="D11" s="70">
        <v>4436994</v>
      </c>
      <c r="G11" s="67"/>
      <c r="H11" s="89"/>
    </row>
    <row r="12" spans="1:8" ht="15" customHeight="1">
      <c r="A12" s="68" t="s">
        <v>162</v>
      </c>
      <c r="B12" s="69">
        <v>3</v>
      </c>
      <c r="C12" s="70">
        <f>[81]TDSheet!$N$22</f>
        <v>-4377208</v>
      </c>
      <c r="D12" s="70">
        <v>-502752</v>
      </c>
      <c r="G12" s="67"/>
      <c r="H12" s="89"/>
    </row>
    <row r="13" spans="1:8" ht="15" customHeight="1">
      <c r="A13" s="71" t="s">
        <v>163</v>
      </c>
      <c r="B13" s="69">
        <v>4</v>
      </c>
      <c r="C13" s="70">
        <f>[81]TDSheet!$N$28</f>
        <v>33311</v>
      </c>
      <c r="D13" s="70">
        <v>6708</v>
      </c>
      <c r="G13" s="67"/>
      <c r="H13" s="89"/>
    </row>
    <row r="14" spans="1:8" ht="15" customHeight="1">
      <c r="A14" s="72" t="s">
        <v>164</v>
      </c>
      <c r="B14" s="73">
        <v>5</v>
      </c>
      <c r="C14" s="70">
        <f>[81]TDSheet!$N$34</f>
        <v>-190148</v>
      </c>
      <c r="D14" s="70">
        <v>-90228</v>
      </c>
      <c r="G14" s="67"/>
      <c r="H14" s="89"/>
    </row>
    <row r="15" spans="1:8" ht="15" customHeight="1">
      <c r="A15" s="74" t="s">
        <v>165</v>
      </c>
      <c r="B15" s="75">
        <v>6</v>
      </c>
      <c r="C15" s="70">
        <f>[81]TDSheet!$N$38</f>
        <v>260875</v>
      </c>
      <c r="D15" s="70">
        <v>64512</v>
      </c>
      <c r="G15" s="67"/>
      <c r="H15" s="89"/>
    </row>
    <row r="16" spans="1:8" ht="15" customHeight="1">
      <c r="A16" s="71" t="s">
        <v>166</v>
      </c>
      <c r="B16" s="69">
        <v>7</v>
      </c>
      <c r="C16" s="70">
        <f>[81]TDSheet!$N$42</f>
        <v>-680790</v>
      </c>
      <c r="D16" s="70">
        <v>-412230</v>
      </c>
      <c r="G16" s="67"/>
      <c r="H16" s="89"/>
    </row>
    <row r="17" spans="1:11" ht="15" customHeight="1">
      <c r="A17" s="71" t="s">
        <v>167</v>
      </c>
      <c r="B17" s="69">
        <v>8</v>
      </c>
      <c r="C17" s="70">
        <f>[81]TDSheet!$N$48</f>
        <v>-861773</v>
      </c>
      <c r="D17" s="70">
        <v>-221928</v>
      </c>
      <c r="G17" s="67"/>
      <c r="H17" s="89"/>
    </row>
    <row r="18" spans="1:11" ht="15" customHeight="1">
      <c r="A18" s="71"/>
      <c r="B18" s="76" t="s">
        <v>168</v>
      </c>
      <c r="C18" s="77">
        <f>SUM(C11:C17)</f>
        <v>5144470</v>
      </c>
      <c r="D18" s="77">
        <f>SUM(D11:D17)</f>
        <v>3281076</v>
      </c>
      <c r="G18" s="67"/>
      <c r="H18" s="89"/>
    </row>
    <row r="19" spans="1:11" ht="28.5" customHeight="1">
      <c r="A19" s="78" t="s">
        <v>169</v>
      </c>
      <c r="B19" s="65" t="s">
        <v>170</v>
      </c>
      <c r="C19" s="79"/>
      <c r="D19" s="80"/>
      <c r="G19" s="67"/>
      <c r="H19" s="89"/>
    </row>
    <row r="20" spans="1:11">
      <c r="A20" s="68" t="s">
        <v>171</v>
      </c>
      <c r="B20" s="65">
        <v>11</v>
      </c>
      <c r="C20" s="70">
        <f>[81]TDSheet!$N$57</f>
        <v>11742699</v>
      </c>
      <c r="D20" s="70">
        <v>-776593</v>
      </c>
      <c r="G20" s="67"/>
      <c r="H20" s="89"/>
    </row>
    <row r="21" spans="1:11" ht="25.5">
      <c r="A21" s="68" t="s">
        <v>172</v>
      </c>
      <c r="B21" s="65">
        <v>12</v>
      </c>
      <c r="C21" s="70">
        <f>[81]TDSheet!$N$64</f>
        <v>5644</v>
      </c>
      <c r="D21" s="70">
        <v>1612</v>
      </c>
      <c r="G21" s="67"/>
      <c r="H21" s="89"/>
    </row>
    <row r="22" spans="1:11">
      <c r="A22" s="81" t="s">
        <v>173</v>
      </c>
      <c r="B22" s="69">
        <v>13</v>
      </c>
      <c r="C22" s="70">
        <f>[81]TDSheet!$N$67</f>
        <v>5201960</v>
      </c>
      <c r="D22" s="70">
        <v>495948</v>
      </c>
      <c r="G22" s="67"/>
      <c r="H22" s="89"/>
    </row>
    <row r="23" spans="1:11">
      <c r="A23" s="81" t="s">
        <v>174</v>
      </c>
      <c r="B23" s="69">
        <v>14</v>
      </c>
      <c r="C23" s="70">
        <f>[81]TDSheet!$N$72</f>
        <v>3185041</v>
      </c>
      <c r="D23" s="70">
        <v>1718909</v>
      </c>
      <c r="G23" s="67"/>
      <c r="H23" s="89"/>
    </row>
    <row r="24" spans="1:11">
      <c r="A24" s="74" t="s">
        <v>175</v>
      </c>
      <c r="B24" s="75">
        <v>15</v>
      </c>
      <c r="C24" s="70">
        <f>[81]TDSheet!$N$74</f>
        <v>-2343371</v>
      </c>
      <c r="D24" s="70">
        <v>-2883486</v>
      </c>
      <c r="G24" s="67"/>
      <c r="H24" s="89"/>
    </row>
    <row r="25" spans="1:11">
      <c r="A25" s="71" t="s">
        <v>176</v>
      </c>
      <c r="B25" s="69">
        <v>16</v>
      </c>
      <c r="C25" s="70">
        <f>[81]TDSheet!$N$83</f>
        <v>-16370</v>
      </c>
      <c r="D25" s="70">
        <v>-39203</v>
      </c>
      <c r="G25" s="67"/>
      <c r="H25" s="89"/>
    </row>
    <row r="26" spans="1:11">
      <c r="A26" s="71" t="s">
        <v>28</v>
      </c>
      <c r="B26" s="69">
        <v>17</v>
      </c>
      <c r="C26" s="66">
        <f>[81]TDSheet!$N$89</f>
        <v>3209367</v>
      </c>
      <c r="D26" s="66">
        <v>-283145</v>
      </c>
      <c r="G26" s="67"/>
      <c r="H26" s="89"/>
    </row>
    <row r="27" spans="1:11" ht="26.25" customHeight="1">
      <c r="A27" s="82" t="s">
        <v>177</v>
      </c>
      <c r="B27" s="76">
        <v>18</v>
      </c>
      <c r="C27" s="83"/>
      <c r="D27" s="157"/>
      <c r="G27" s="67"/>
      <c r="H27" s="89"/>
    </row>
    <row r="28" spans="1:11">
      <c r="A28" s="85" t="s">
        <v>178</v>
      </c>
      <c r="B28" s="65">
        <v>19</v>
      </c>
      <c r="C28" s="66">
        <f>[81]TDSheet!$N$103</f>
        <v>-148021</v>
      </c>
      <c r="D28" s="66">
        <v>658590</v>
      </c>
      <c r="G28" s="67"/>
      <c r="H28" s="89"/>
    </row>
    <row r="29" spans="1:11">
      <c r="A29" s="85" t="s">
        <v>250</v>
      </c>
      <c r="B29" s="65">
        <v>20</v>
      </c>
      <c r="C29" s="66">
        <f>[81]TDSheet!$N$109</f>
        <v>304849</v>
      </c>
      <c r="D29" s="66"/>
      <c r="G29" s="67"/>
      <c r="H29" s="89"/>
    </row>
    <row r="30" spans="1:11">
      <c r="A30" s="85" t="s">
        <v>41</v>
      </c>
      <c r="B30" s="65">
        <v>21</v>
      </c>
      <c r="C30" s="66">
        <f>[81]TDSheet!$N$112</f>
        <v>-390570</v>
      </c>
      <c r="D30" s="66">
        <v>15839</v>
      </c>
      <c r="G30" s="67"/>
      <c r="H30" s="89"/>
    </row>
    <row r="31" spans="1:11" ht="41.25" customHeight="1">
      <c r="A31" s="86" t="s">
        <v>179</v>
      </c>
      <c r="B31" s="76">
        <v>22</v>
      </c>
      <c r="C31" s="87">
        <f>SUM(C18:C30)</f>
        <v>25895698</v>
      </c>
      <c r="D31" s="87">
        <f>SUM(D18:D30)</f>
        <v>2189547</v>
      </c>
      <c r="G31" s="67"/>
      <c r="H31" s="89"/>
    </row>
    <row r="32" spans="1:11">
      <c r="A32" s="71" t="s">
        <v>180</v>
      </c>
      <c r="B32" s="69">
        <v>23</v>
      </c>
      <c r="C32" s="88">
        <f>[81]TDSheet!$N$120</f>
        <v>-14528</v>
      </c>
      <c r="D32" s="88">
        <v>-12938</v>
      </c>
      <c r="G32" s="67"/>
      <c r="H32" s="89"/>
      <c r="K32" s="89"/>
    </row>
    <row r="33" spans="1:8" ht="29.25" customHeight="1">
      <c r="A33" s="82" t="s">
        <v>181</v>
      </c>
      <c r="B33" s="76">
        <v>24</v>
      </c>
      <c r="C33" s="87">
        <f>C31+C32</f>
        <v>25881170</v>
      </c>
      <c r="D33" s="87">
        <f>D31+D32</f>
        <v>2176609</v>
      </c>
      <c r="G33" s="67"/>
      <c r="H33" s="89"/>
    </row>
    <row r="34" spans="1:8" ht="27.75" customHeight="1">
      <c r="A34" s="71" t="s">
        <v>182</v>
      </c>
      <c r="B34" s="69">
        <v>25</v>
      </c>
      <c r="C34" s="88"/>
      <c r="D34" s="88"/>
      <c r="G34" s="67"/>
      <c r="H34" s="89"/>
    </row>
    <row r="35" spans="1:8" ht="33" customHeight="1">
      <c r="A35" s="90" t="s">
        <v>183</v>
      </c>
      <c r="B35" s="73">
        <v>26</v>
      </c>
      <c r="C35" s="91">
        <f>[81]TDSheet!$N$124</f>
        <v>112488946</v>
      </c>
      <c r="D35" s="91">
        <v>342473</v>
      </c>
      <c r="G35" s="67"/>
      <c r="H35" s="89"/>
    </row>
    <row r="36" spans="1:8" ht="17.25" customHeight="1">
      <c r="A36" s="74" t="s">
        <v>184</v>
      </c>
      <c r="B36" s="75">
        <v>27</v>
      </c>
      <c r="C36" s="91">
        <f>[81]TDSheet!$N$131</f>
        <v>-29838</v>
      </c>
      <c r="D36" s="91">
        <v>-920</v>
      </c>
      <c r="G36" s="67"/>
      <c r="H36" s="89"/>
    </row>
    <row r="37" spans="1:8" ht="25.5" customHeight="1">
      <c r="A37" s="61" t="s">
        <v>185</v>
      </c>
      <c r="B37" s="65">
        <v>28</v>
      </c>
      <c r="C37" s="66">
        <f>[81]TDSheet!$N$134</f>
        <v>0</v>
      </c>
      <c r="D37" s="66">
        <v>9923</v>
      </c>
      <c r="G37" s="67"/>
      <c r="H37" s="89"/>
    </row>
    <row r="38" spans="1:8" ht="15.75" customHeight="1">
      <c r="A38" s="82" t="s">
        <v>186</v>
      </c>
      <c r="B38" s="76">
        <v>29</v>
      </c>
      <c r="C38" s="84">
        <f>SUM(C35:C37)</f>
        <v>112459108</v>
      </c>
      <c r="D38" s="84">
        <f>SUM(D35:D37)</f>
        <v>351476</v>
      </c>
      <c r="G38" s="67"/>
      <c r="H38" s="89"/>
    </row>
    <row r="39" spans="1:8" ht="27.75" customHeight="1">
      <c r="A39" s="61" t="s">
        <v>187</v>
      </c>
      <c r="B39" s="92">
        <v>30</v>
      </c>
      <c r="C39" s="77"/>
      <c r="D39" s="77"/>
      <c r="G39" s="67"/>
      <c r="H39" s="89"/>
    </row>
    <row r="40" spans="1:8" ht="29.25" customHeight="1">
      <c r="A40" s="93" t="s">
        <v>188</v>
      </c>
      <c r="B40" s="75">
        <v>31</v>
      </c>
      <c r="C40" s="70">
        <f>[81]TDSheet!$N$140</f>
        <v>-65000000</v>
      </c>
      <c r="D40" s="70"/>
      <c r="G40" s="67"/>
      <c r="H40" s="89"/>
    </row>
    <row r="41" spans="1:8" ht="15.75" customHeight="1">
      <c r="A41" s="93" t="s">
        <v>189</v>
      </c>
      <c r="B41" s="69">
        <v>32</v>
      </c>
      <c r="C41" s="70"/>
      <c r="D41" s="70"/>
      <c r="G41" s="67"/>
      <c r="H41" s="89"/>
    </row>
    <row r="42" spans="1:8" ht="15.75" customHeight="1">
      <c r="A42" s="93" t="s">
        <v>190</v>
      </c>
      <c r="B42" s="75">
        <v>33</v>
      </c>
      <c r="C42" s="70"/>
      <c r="D42" s="70"/>
      <c r="G42" s="67"/>
      <c r="H42" s="89"/>
    </row>
    <row r="43" spans="1:8" ht="15.75" customHeight="1">
      <c r="A43" s="93" t="s">
        <v>191</v>
      </c>
      <c r="B43" s="69">
        <v>34</v>
      </c>
      <c r="C43" s="70">
        <f>[81]TDSheet!$N$141</f>
        <v>29232010</v>
      </c>
      <c r="D43" s="70"/>
      <c r="G43" s="67"/>
      <c r="H43" s="89"/>
    </row>
    <row r="44" spans="1:8" ht="15.75" customHeight="1">
      <c r="A44" s="93" t="s">
        <v>192</v>
      </c>
      <c r="B44" s="75">
        <v>35</v>
      </c>
      <c r="C44" s="70"/>
      <c r="D44" s="70"/>
      <c r="G44" s="67"/>
      <c r="H44" s="89"/>
    </row>
    <row r="45" spans="1:8" ht="15.75" customHeight="1">
      <c r="A45" s="94" t="s">
        <v>193</v>
      </c>
      <c r="B45" s="69">
        <v>36</v>
      </c>
      <c r="C45" s="70"/>
      <c r="D45" s="70"/>
      <c r="G45" s="67"/>
      <c r="H45" s="89"/>
    </row>
    <row r="46" spans="1:8" ht="15.75" customHeight="1">
      <c r="A46" s="71" t="s">
        <v>194</v>
      </c>
      <c r="B46" s="75">
        <v>37</v>
      </c>
      <c r="C46" s="70"/>
      <c r="D46" s="70"/>
      <c r="G46" s="67"/>
      <c r="H46" s="89"/>
    </row>
    <row r="47" spans="1:8" ht="25.5" customHeight="1">
      <c r="A47" s="95" t="s">
        <v>195</v>
      </c>
      <c r="B47" s="96">
        <v>38</v>
      </c>
      <c r="C47" s="84">
        <f>SUM(C40:C46)</f>
        <v>-35767990</v>
      </c>
      <c r="D47" s="84">
        <f>SUM(D40:D46)</f>
        <v>0</v>
      </c>
      <c r="G47" s="67"/>
      <c r="H47" s="89"/>
    </row>
    <row r="48" spans="1:8" ht="30.75" customHeight="1">
      <c r="A48" s="86" t="s">
        <v>196</v>
      </c>
      <c r="B48" s="76">
        <v>39</v>
      </c>
      <c r="C48" s="84">
        <f>C47+C38+C33</f>
        <v>102572288</v>
      </c>
      <c r="D48" s="84">
        <f>D47+D38+D33</f>
        <v>2528085</v>
      </c>
      <c r="G48" s="67"/>
      <c r="H48" s="89"/>
    </row>
    <row r="49" spans="1:8" ht="25.5">
      <c r="A49" s="61" t="s">
        <v>197</v>
      </c>
      <c r="B49" s="69">
        <v>40</v>
      </c>
      <c r="C49" s="70">
        <f>[81]TDSheet!$N$160</f>
        <v>7092</v>
      </c>
      <c r="D49" s="70">
        <v>101926</v>
      </c>
      <c r="G49" s="67"/>
      <c r="H49" s="89"/>
    </row>
    <row r="50" spans="1:8" ht="25.5">
      <c r="A50" s="61" t="s">
        <v>198</v>
      </c>
      <c r="B50" s="69">
        <v>41</v>
      </c>
      <c r="C50" s="70">
        <f>[81]TDSheet!$N$164</f>
        <v>-2854</v>
      </c>
      <c r="D50" s="70">
        <v>24488</v>
      </c>
      <c r="G50" s="67"/>
      <c r="H50" s="89"/>
    </row>
    <row r="51" spans="1:8" ht="35.25" customHeight="1">
      <c r="A51" s="61" t="s">
        <v>199</v>
      </c>
      <c r="B51" s="65">
        <v>42</v>
      </c>
      <c r="C51" s="66">
        <f>[81]TDSheet!$N$165</f>
        <v>63619060</v>
      </c>
      <c r="D51" s="66">
        <v>32735123</v>
      </c>
      <c r="G51" s="67"/>
      <c r="H51" s="89"/>
    </row>
    <row r="52" spans="1:8" ht="27" customHeight="1">
      <c r="A52" s="86" t="s">
        <v>200</v>
      </c>
      <c r="B52" s="76">
        <v>43</v>
      </c>
      <c r="C52" s="84">
        <f>SUM(C48:C51)</f>
        <v>166195586</v>
      </c>
      <c r="D52" s="84">
        <f>SUM(D48:D51)</f>
        <v>35389622</v>
      </c>
      <c r="G52" s="67"/>
      <c r="H52" s="89"/>
    </row>
    <row r="53" spans="1:8" ht="13.5" customHeight="1">
      <c r="A53" s="97"/>
      <c r="B53" s="97"/>
      <c r="C53" s="98"/>
      <c r="D53" s="98"/>
    </row>
    <row r="54" spans="1:8" ht="13.5" customHeight="1">
      <c r="A54" s="99"/>
      <c r="B54" s="99"/>
      <c r="C54" s="100"/>
      <c r="D54" s="100"/>
    </row>
    <row r="55" spans="1:8" ht="13.5" customHeight="1">
      <c r="A55" s="184" t="s">
        <v>253</v>
      </c>
      <c r="B55" s="184"/>
      <c r="C55" s="184"/>
      <c r="D55" s="184"/>
      <c r="E55" s="184"/>
    </row>
    <row r="56" spans="1:8" ht="13.5" customHeight="1">
      <c r="A56" s="101"/>
      <c r="B56" s="101"/>
      <c r="C56" s="42"/>
      <c r="D56" s="102"/>
      <c r="E56" s="102"/>
    </row>
    <row r="57" spans="1:8" ht="13.5" customHeight="1">
      <c r="A57" s="184" t="s">
        <v>201</v>
      </c>
      <c r="B57" s="184"/>
      <c r="C57" s="184"/>
      <c r="D57" s="184"/>
      <c r="E57" s="184"/>
    </row>
    <row r="58" spans="1:8" ht="13.5" customHeight="1">
      <c r="A58" s="103"/>
      <c r="B58" s="103"/>
      <c r="C58" s="103"/>
      <c r="D58" s="102"/>
      <c r="E58" s="102"/>
    </row>
    <row r="59" spans="1:8" ht="18" customHeight="1">
      <c r="A59" s="160" t="s">
        <v>241</v>
      </c>
      <c r="B59" s="160"/>
      <c r="C59" s="160"/>
      <c r="D59" s="160"/>
      <c r="E59" s="160"/>
    </row>
    <row r="60" spans="1:8" ht="15" customHeight="1">
      <c r="A60" s="101"/>
      <c r="B60" s="101"/>
      <c r="C60" s="42"/>
      <c r="D60" s="102"/>
      <c r="E60" s="102"/>
    </row>
    <row r="61" spans="1:8" ht="15" customHeight="1">
      <c r="A61" s="184" t="s">
        <v>202</v>
      </c>
      <c r="B61" s="184"/>
      <c r="C61" s="184"/>
      <c r="D61" s="104"/>
      <c r="E61" s="104"/>
    </row>
    <row r="62" spans="1:8" ht="15" customHeight="1">
      <c r="A62" s="105"/>
      <c r="B62" s="101"/>
      <c r="C62" s="106"/>
      <c r="D62" s="104"/>
      <c r="E62" s="104"/>
    </row>
    <row r="63" spans="1:8" s="97" customFormat="1" ht="23.25" customHeight="1">
      <c r="A63" s="105" t="s">
        <v>203</v>
      </c>
      <c r="B63" s="101"/>
      <c r="C63" s="42"/>
      <c r="D63" s="104"/>
      <c r="E63" s="104"/>
      <c r="F63" s="48"/>
    </row>
    <row r="64" spans="1:8" ht="40.5" customHeight="1">
      <c r="A64" s="105"/>
      <c r="B64" s="107"/>
      <c r="C64" s="107"/>
      <c r="D64" s="107"/>
    </row>
    <row r="65" spans="1:6" s="109" customFormat="1" ht="33" customHeight="1">
      <c r="A65" s="48"/>
      <c r="B65" s="48"/>
      <c r="C65" s="49"/>
      <c r="D65" s="48"/>
      <c r="E65" s="108"/>
      <c r="F65" s="48"/>
    </row>
    <row r="66" spans="1:6" s="109" customFormat="1" ht="13.5" customHeight="1">
      <c r="A66" s="48"/>
      <c r="B66" s="48"/>
      <c r="C66" s="49"/>
      <c r="D66" s="48"/>
      <c r="E66" s="108"/>
      <c r="F66" s="48"/>
    </row>
    <row r="67" spans="1:6" s="109" customFormat="1" ht="14.25" customHeight="1">
      <c r="A67" s="48"/>
      <c r="B67" s="48"/>
      <c r="C67" s="49"/>
      <c r="D67" s="48"/>
      <c r="F67" s="48"/>
    </row>
    <row r="68" spans="1:6" s="109" customFormat="1" ht="18" customHeight="1">
      <c r="A68" s="48"/>
      <c r="B68" s="48"/>
      <c r="C68" s="49"/>
      <c r="D68" s="48"/>
      <c r="F68" s="48"/>
    </row>
    <row r="69" spans="1:6" s="109" customFormat="1" ht="21" customHeight="1">
      <c r="A69" s="48"/>
      <c r="B69" s="48"/>
      <c r="C69" s="49"/>
      <c r="D69" s="48"/>
      <c r="F69" s="48"/>
    </row>
    <row r="70" spans="1:6" s="109" customFormat="1" ht="11.25" customHeight="1">
      <c r="A70" s="48"/>
      <c r="B70" s="48"/>
      <c r="C70" s="49"/>
      <c r="D70" s="48"/>
      <c r="F70" s="48"/>
    </row>
    <row r="71" spans="1:6" s="109" customFormat="1" ht="6.75" customHeight="1">
      <c r="A71" s="48"/>
      <c r="B71" s="48"/>
      <c r="C71" s="49"/>
      <c r="D71" s="48"/>
      <c r="F71" s="48"/>
    </row>
    <row r="72" spans="1:6" s="109" customFormat="1" ht="15">
      <c r="A72" s="48"/>
      <c r="B72" s="48"/>
      <c r="C72" s="49"/>
      <c r="D72" s="48"/>
      <c r="F72" s="48"/>
    </row>
    <row r="73" spans="1:6" s="109" customFormat="1" ht="9.75" customHeight="1">
      <c r="A73" s="48"/>
      <c r="B73" s="48"/>
      <c r="C73" s="49"/>
      <c r="D73" s="48"/>
      <c r="F73" s="48"/>
    </row>
    <row r="74" spans="1:6" s="109" customFormat="1" ht="15">
      <c r="A74" s="48"/>
      <c r="B74" s="48"/>
      <c r="C74" s="49"/>
      <c r="D74" s="48"/>
      <c r="F74" s="48"/>
    </row>
  </sheetData>
  <mergeCells count="8">
    <mergeCell ref="A59:E59"/>
    <mergeCell ref="A61:C61"/>
    <mergeCell ref="A2:D2"/>
    <mergeCell ref="A3:D3"/>
    <mergeCell ref="A4:D4"/>
    <mergeCell ref="A5:D5"/>
    <mergeCell ref="A55:E55"/>
    <mergeCell ref="A57:E57"/>
  </mergeCells>
  <pageMargins left="0.98425196850393704" right="0.59055118110236227" top="0.59055118110236227" bottom="0.55118110236220474" header="0.15748031496062992" footer="0.23622047244094491"/>
  <pageSetup paperSize="256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73"/>
  <sheetViews>
    <sheetView topLeftCell="A13" zoomScale="85" zoomScaleNormal="85" zoomScaleSheetLayoutView="80" workbookViewId="0">
      <pane xSplit="2" topLeftCell="C1" activePane="topRight" state="frozen"/>
      <selection activeCell="A88" sqref="A88"/>
      <selection pane="topRight" activeCell="D59" sqref="D59"/>
    </sheetView>
  </sheetViews>
  <sheetFormatPr defaultColWidth="10.6640625" defaultRowHeight="12.75"/>
  <cols>
    <col min="1" max="1" width="69.83203125" style="49" customWidth="1"/>
    <col min="2" max="2" width="10.6640625" style="49"/>
    <col min="3" max="3" width="17.5" style="49" customWidth="1"/>
    <col min="4" max="4" width="16.33203125" style="49" customWidth="1"/>
    <col min="5" max="5" width="19.5" style="49" customWidth="1"/>
    <col min="6" max="6" width="16.6640625" style="49" customWidth="1"/>
    <col min="7" max="7" width="20.6640625" style="49" customWidth="1"/>
    <col min="8" max="8" width="20.33203125" style="49" customWidth="1"/>
    <col min="9" max="9" width="16.5" style="49" customWidth="1"/>
    <col min="10" max="10" width="17.6640625" style="49" customWidth="1"/>
    <col min="11" max="11" width="16.6640625" style="49" customWidth="1"/>
    <col min="12" max="12" width="12.83203125" style="49" customWidth="1"/>
    <col min="13" max="13" width="18.1640625" style="49" customWidth="1"/>
    <col min="14" max="16384" width="10.6640625" style="49"/>
  </cols>
  <sheetData>
    <row r="1" spans="1:12">
      <c r="H1" s="188"/>
      <c r="I1" s="188"/>
      <c r="J1" s="188"/>
      <c r="K1" s="50" t="s">
        <v>204</v>
      </c>
    </row>
    <row r="3" spans="1:12">
      <c r="A3" s="189" t="s">
        <v>205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2">
      <c r="A4" s="190" t="s">
        <v>249</v>
      </c>
      <c r="B4" s="190"/>
      <c r="C4" s="190"/>
      <c r="D4" s="190"/>
      <c r="E4" s="190"/>
      <c r="F4" s="190"/>
      <c r="G4" s="190"/>
      <c r="H4" s="190"/>
      <c r="I4" s="190"/>
      <c r="J4" s="190"/>
    </row>
    <row r="5" spans="1:12">
      <c r="A5" s="191" t="s">
        <v>155</v>
      </c>
      <c r="B5" s="191"/>
      <c r="C5" s="191"/>
      <c r="D5" s="191"/>
      <c r="E5" s="191"/>
      <c r="F5" s="191"/>
      <c r="G5" s="191"/>
      <c r="H5" s="191"/>
      <c r="I5" s="191"/>
      <c r="J5" s="191"/>
    </row>
    <row r="6" spans="1:12">
      <c r="A6" s="189" t="s">
        <v>248</v>
      </c>
      <c r="B6" s="189"/>
      <c r="C6" s="189"/>
      <c r="D6" s="189"/>
      <c r="E6" s="189"/>
      <c r="F6" s="189"/>
      <c r="G6" s="189"/>
      <c r="H6" s="189"/>
      <c r="I6" s="189"/>
      <c r="J6" s="189"/>
    </row>
    <row r="7" spans="1:12" s="110" customFormat="1">
      <c r="B7" s="52"/>
      <c r="C7" s="52"/>
      <c r="D7" s="52"/>
      <c r="E7" s="52"/>
      <c r="K7" s="54" t="s">
        <v>156</v>
      </c>
    </row>
    <row r="8" spans="1:12" s="112" customFormat="1" ht="25.5" customHeight="1">
      <c r="A8" s="192" t="s">
        <v>4</v>
      </c>
      <c r="B8" s="194" t="s">
        <v>206</v>
      </c>
      <c r="C8" s="196" t="s">
        <v>207</v>
      </c>
      <c r="D8" s="197"/>
      <c r="E8" s="197"/>
      <c r="F8" s="197"/>
      <c r="G8" s="197"/>
      <c r="H8" s="197"/>
      <c r="I8" s="198"/>
      <c r="J8" s="111" t="s">
        <v>208</v>
      </c>
      <c r="K8" s="111" t="s">
        <v>209</v>
      </c>
    </row>
    <row r="9" spans="1:12" s="112" customFormat="1" ht="47.25" customHeight="1">
      <c r="A9" s="193"/>
      <c r="B9" s="195"/>
      <c r="C9" s="55" t="s">
        <v>44</v>
      </c>
      <c r="D9" s="55" t="s">
        <v>48</v>
      </c>
      <c r="E9" s="55" t="s">
        <v>210</v>
      </c>
      <c r="F9" s="55" t="s">
        <v>49</v>
      </c>
      <c r="G9" s="55" t="s">
        <v>50</v>
      </c>
      <c r="H9" s="113" t="s">
        <v>211</v>
      </c>
      <c r="I9" s="113" t="s">
        <v>212</v>
      </c>
      <c r="J9" s="114"/>
      <c r="K9" s="114"/>
    </row>
    <row r="10" spans="1:12">
      <c r="A10" s="115">
        <v>1</v>
      </c>
      <c r="B10" s="116"/>
      <c r="C10" s="115">
        <v>1</v>
      </c>
      <c r="D10" s="115">
        <v>2</v>
      </c>
      <c r="E10" s="115">
        <v>3</v>
      </c>
      <c r="F10" s="115">
        <v>4</v>
      </c>
      <c r="G10" s="115">
        <v>5</v>
      </c>
      <c r="H10" s="115">
        <v>6</v>
      </c>
      <c r="I10" s="115">
        <v>7</v>
      </c>
      <c r="J10" s="115">
        <v>8</v>
      </c>
      <c r="K10" s="115">
        <v>9</v>
      </c>
    </row>
    <row r="11" spans="1:12">
      <c r="A11" s="117" t="s">
        <v>213</v>
      </c>
      <c r="B11" s="118">
        <v>1</v>
      </c>
      <c r="C11" s="122">
        <v>63326461</v>
      </c>
      <c r="D11" s="122">
        <v>-2597522</v>
      </c>
      <c r="E11" s="119">
        <v>5822856</v>
      </c>
      <c r="F11" s="119">
        <v>2734447</v>
      </c>
      <c r="G11" s="119">
        <v>0</v>
      </c>
      <c r="H11" s="119">
        <v>-193706</v>
      </c>
      <c r="I11" s="119">
        <f>SUM(C11:H11)</f>
        <v>69092536</v>
      </c>
      <c r="J11" s="80"/>
      <c r="K11" s="119">
        <f>I11</f>
        <v>69092536</v>
      </c>
      <c r="L11" s="120"/>
    </row>
    <row r="12" spans="1:12">
      <c r="A12" s="121" t="s">
        <v>214</v>
      </c>
      <c r="B12" s="118">
        <v>2</v>
      </c>
      <c r="C12" s="119"/>
      <c r="D12" s="119"/>
      <c r="E12" s="119"/>
      <c r="F12" s="119"/>
      <c r="G12" s="119"/>
      <c r="H12" s="119"/>
      <c r="I12" s="119"/>
      <c r="J12" s="80"/>
      <c r="K12" s="119"/>
    </row>
    <row r="13" spans="1:12">
      <c r="A13" s="117" t="s">
        <v>215</v>
      </c>
      <c r="B13" s="118">
        <v>3</v>
      </c>
      <c r="C13" s="122">
        <f>C11</f>
        <v>63326461</v>
      </c>
      <c r="D13" s="122">
        <f t="shared" ref="D13:G13" si="0">D11</f>
        <v>-2597522</v>
      </c>
      <c r="E13" s="122">
        <f t="shared" si="0"/>
        <v>5822856</v>
      </c>
      <c r="F13" s="122">
        <f t="shared" si="0"/>
        <v>2734447</v>
      </c>
      <c r="G13" s="122">
        <f t="shared" si="0"/>
        <v>0</v>
      </c>
      <c r="H13" s="122">
        <f>H11</f>
        <v>-193706</v>
      </c>
      <c r="I13" s="119">
        <f>C13+D13+E13+F13+G13+H13</f>
        <v>69092536</v>
      </c>
      <c r="J13" s="80"/>
      <c r="K13" s="119">
        <f>K11</f>
        <v>69092536</v>
      </c>
      <c r="L13" s="120"/>
    </row>
    <row r="14" spans="1:12" ht="15" customHeight="1">
      <c r="A14" s="123" t="s">
        <v>216</v>
      </c>
      <c r="B14" s="58">
        <v>4</v>
      </c>
      <c r="C14" s="119"/>
      <c r="D14" s="119"/>
      <c r="E14" s="119"/>
      <c r="F14" s="119"/>
      <c r="G14" s="119"/>
      <c r="H14" s="119"/>
      <c r="I14" s="125"/>
      <c r="J14" s="80"/>
      <c r="K14" s="119">
        <f>I14</f>
        <v>0</v>
      </c>
    </row>
    <row r="15" spans="1:12">
      <c r="A15" s="126" t="s">
        <v>217</v>
      </c>
      <c r="B15" s="58">
        <v>5</v>
      </c>
      <c r="C15" s="119"/>
      <c r="D15" s="119"/>
      <c r="E15" s="119"/>
      <c r="F15" s="119"/>
      <c r="G15" s="127"/>
      <c r="H15" s="119"/>
      <c r="I15" s="125"/>
      <c r="J15" s="80"/>
      <c r="K15" s="119"/>
    </row>
    <row r="16" spans="1:12">
      <c r="A16" s="126" t="s">
        <v>218</v>
      </c>
      <c r="B16" s="58">
        <v>6</v>
      </c>
      <c r="C16" s="119"/>
      <c r="D16" s="119"/>
      <c r="E16" s="119"/>
      <c r="F16" s="119"/>
      <c r="G16" s="119"/>
      <c r="H16" s="119"/>
      <c r="I16" s="125"/>
      <c r="J16" s="80"/>
      <c r="K16" s="119"/>
    </row>
    <row r="17" spans="1:13" s="128" customFormat="1">
      <c r="A17" s="117" t="s">
        <v>219</v>
      </c>
      <c r="B17" s="58">
        <v>7</v>
      </c>
      <c r="C17" s="119"/>
      <c r="D17" s="119"/>
      <c r="E17" s="119"/>
      <c r="F17" s="119"/>
      <c r="G17" s="119"/>
      <c r="H17" s="127"/>
      <c r="I17" s="125"/>
      <c r="J17" s="80"/>
      <c r="K17" s="119"/>
    </row>
    <row r="18" spans="1:13" s="128" customFormat="1" ht="12.75" customHeight="1">
      <c r="A18" s="117" t="s">
        <v>220</v>
      </c>
      <c r="B18" s="58">
        <v>8</v>
      </c>
      <c r="C18" s="122">
        <v>0</v>
      </c>
      <c r="D18" s="122">
        <v>0</v>
      </c>
      <c r="E18" s="122">
        <v>0</v>
      </c>
      <c r="F18" s="122">
        <v>0</v>
      </c>
      <c r="G18" s="122">
        <f>G15</f>
        <v>0</v>
      </c>
      <c r="H18" s="122">
        <v>0</v>
      </c>
      <c r="I18" s="125">
        <f>G18</f>
        <v>0</v>
      </c>
      <c r="J18" s="80"/>
      <c r="K18" s="119">
        <f>I18</f>
        <v>0</v>
      </c>
    </row>
    <row r="19" spans="1:13" s="128" customFormat="1">
      <c r="A19" s="117" t="s">
        <v>221</v>
      </c>
      <c r="B19" s="58">
        <v>9</v>
      </c>
      <c r="C19" s="122"/>
      <c r="D19" s="122"/>
      <c r="E19" s="122"/>
      <c r="F19" s="122"/>
      <c r="G19" s="122"/>
      <c r="H19" s="124"/>
      <c r="I19" s="125"/>
      <c r="J19" s="80"/>
      <c r="K19" s="119"/>
    </row>
    <row r="20" spans="1:13" s="128" customFormat="1">
      <c r="A20" s="117" t="s">
        <v>222</v>
      </c>
      <c r="B20" s="58">
        <v>10</v>
      </c>
      <c r="C20" s="119"/>
      <c r="D20" s="119"/>
      <c r="E20" s="119"/>
      <c r="F20" s="119"/>
      <c r="G20" s="119"/>
      <c r="H20" s="129">
        <f>Ф2!G77</f>
        <v>1666035</v>
      </c>
      <c r="I20" s="125"/>
      <c r="J20" s="80"/>
      <c r="K20" s="119"/>
    </row>
    <row r="21" spans="1:13" s="128" customFormat="1">
      <c r="A21" s="117" t="s">
        <v>223</v>
      </c>
      <c r="B21" s="58">
        <v>11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f>H20</f>
        <v>1666035</v>
      </c>
      <c r="I21" s="125">
        <f>H21</f>
        <v>1666035</v>
      </c>
      <c r="J21" s="80"/>
      <c r="K21" s="119">
        <f>I21</f>
        <v>1666035</v>
      </c>
    </row>
    <row r="22" spans="1:13">
      <c r="A22" s="123" t="s">
        <v>224</v>
      </c>
      <c r="B22" s="58">
        <v>12</v>
      </c>
      <c r="C22" s="119"/>
      <c r="D22" s="119"/>
      <c r="E22" s="119"/>
      <c r="F22" s="119"/>
      <c r="G22" s="119"/>
      <c r="H22" s="127"/>
      <c r="I22" s="125">
        <f>H22</f>
        <v>0</v>
      </c>
      <c r="J22" s="80"/>
      <c r="K22" s="119">
        <f>H22</f>
        <v>0</v>
      </c>
    </row>
    <row r="23" spans="1:13">
      <c r="A23" s="123" t="s">
        <v>225</v>
      </c>
      <c r="B23" s="58">
        <v>13</v>
      </c>
      <c r="C23" s="127"/>
      <c r="D23" s="80"/>
      <c r="E23" s="130"/>
      <c r="F23" s="119"/>
      <c r="G23" s="119"/>
      <c r="H23" s="119"/>
      <c r="I23" s="125">
        <f>C23</f>
        <v>0</v>
      </c>
      <c r="J23" s="80"/>
      <c r="K23" s="119">
        <f>C23</f>
        <v>0</v>
      </c>
    </row>
    <row r="24" spans="1:13">
      <c r="A24" s="126" t="s">
        <v>226</v>
      </c>
      <c r="B24" s="58">
        <v>14</v>
      </c>
      <c r="C24" s="119"/>
      <c r="D24" s="124"/>
      <c r="E24" s="119"/>
      <c r="F24" s="119"/>
      <c r="G24" s="119"/>
      <c r="H24" s="119"/>
      <c r="I24" s="125"/>
      <c r="J24" s="80"/>
      <c r="K24" s="119"/>
    </row>
    <row r="25" spans="1:13">
      <c r="A25" s="126" t="s">
        <v>227</v>
      </c>
      <c r="B25" s="58">
        <v>15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5">
        <v>0</v>
      </c>
      <c r="J25" s="80"/>
      <c r="K25" s="119">
        <v>0</v>
      </c>
    </row>
    <row r="26" spans="1:13">
      <c r="A26" s="126" t="s">
        <v>228</v>
      </c>
      <c r="B26" s="58">
        <v>16</v>
      </c>
      <c r="C26" s="119"/>
      <c r="D26" s="119"/>
      <c r="E26" s="119"/>
      <c r="F26" s="119"/>
      <c r="G26" s="119"/>
      <c r="H26" s="119"/>
      <c r="I26" s="125"/>
      <c r="J26" s="80"/>
      <c r="K26" s="119"/>
    </row>
    <row r="27" spans="1:13">
      <c r="A27" s="126" t="s">
        <v>229</v>
      </c>
      <c r="B27" s="58">
        <v>17</v>
      </c>
      <c r="C27" s="119"/>
      <c r="D27" s="119"/>
      <c r="E27" s="119"/>
      <c r="F27" s="127"/>
      <c r="G27" s="127"/>
      <c r="H27" s="127"/>
      <c r="I27" s="125"/>
      <c r="J27" s="80"/>
      <c r="K27" s="119"/>
    </row>
    <row r="28" spans="1:13">
      <c r="A28" s="126" t="s">
        <v>230</v>
      </c>
      <c r="B28" s="58">
        <v>18</v>
      </c>
      <c r="C28" s="119"/>
      <c r="D28" s="119"/>
      <c r="E28" s="127"/>
      <c r="F28" s="127"/>
      <c r="G28" s="127"/>
      <c r="H28" s="127"/>
      <c r="I28" s="125"/>
      <c r="J28" s="80"/>
      <c r="K28" s="119"/>
    </row>
    <row r="29" spans="1:13">
      <c r="A29" s="131" t="s">
        <v>231</v>
      </c>
      <c r="B29" s="58">
        <v>19</v>
      </c>
      <c r="C29" s="132">
        <f>C13+C23</f>
        <v>63326461</v>
      </c>
      <c r="D29" s="132">
        <v>-2597522</v>
      </c>
      <c r="E29" s="132">
        <v>5822856</v>
      </c>
      <c r="F29" s="132">
        <v>2734447</v>
      </c>
      <c r="G29" s="122">
        <f>G13</f>
        <v>0</v>
      </c>
      <c r="H29" s="132">
        <f>H13+H21+H22+H28</f>
        <v>1472329</v>
      </c>
      <c r="I29" s="122">
        <f>C29+D29+E29+F29+G29+H29</f>
        <v>70758571</v>
      </c>
      <c r="J29" s="80"/>
      <c r="K29" s="133">
        <f>K13+K18+K21+K22+K23+K28</f>
        <v>70758571</v>
      </c>
      <c r="M29" s="134"/>
    </row>
    <row r="30" spans="1:13">
      <c r="A30" s="126"/>
      <c r="B30" s="118"/>
      <c r="C30" s="119"/>
      <c r="D30" s="119"/>
      <c r="E30" s="119"/>
      <c r="F30" s="119"/>
      <c r="G30" s="119"/>
      <c r="H30" s="127"/>
      <c r="I30" s="135"/>
      <c r="J30" s="80"/>
      <c r="K30" s="119"/>
    </row>
    <row r="31" spans="1:13">
      <c r="A31" s="131" t="s">
        <v>232</v>
      </c>
      <c r="B31" s="118">
        <v>20</v>
      </c>
      <c r="C31" s="122">
        <v>193444677</v>
      </c>
      <c r="D31" s="122">
        <v>-2597522</v>
      </c>
      <c r="E31" s="119">
        <v>3389392</v>
      </c>
      <c r="F31" s="119">
        <v>2734447</v>
      </c>
      <c r="G31" s="119">
        <v>0</v>
      </c>
      <c r="H31" s="119">
        <v>3280440</v>
      </c>
      <c r="I31" s="119">
        <f>SUM(C31:H31)</f>
        <v>200251434</v>
      </c>
      <c r="J31" s="80"/>
      <c r="K31" s="119">
        <f>I31</f>
        <v>200251434</v>
      </c>
      <c r="L31" s="120"/>
    </row>
    <row r="32" spans="1:13" ht="14.25" customHeight="1">
      <c r="A32" s="121" t="s">
        <v>214</v>
      </c>
      <c r="B32" s="118">
        <v>21</v>
      </c>
      <c r="C32" s="119"/>
      <c r="D32" s="119"/>
      <c r="E32" s="119"/>
      <c r="F32" s="119"/>
      <c r="G32" s="119"/>
      <c r="H32" s="119"/>
      <c r="I32" s="119"/>
      <c r="J32" s="80"/>
      <c r="K32" s="119"/>
    </row>
    <row r="33" spans="1:13">
      <c r="A33" s="117" t="s">
        <v>233</v>
      </c>
      <c r="B33" s="118">
        <v>22</v>
      </c>
      <c r="C33" s="122">
        <f>C31</f>
        <v>193444677</v>
      </c>
      <c r="D33" s="122">
        <f t="shared" ref="D33:G33" si="1">D31</f>
        <v>-2597522</v>
      </c>
      <c r="E33" s="122">
        <f t="shared" si="1"/>
        <v>3389392</v>
      </c>
      <c r="F33" s="122">
        <f t="shared" si="1"/>
        <v>2734447</v>
      </c>
      <c r="G33" s="122">
        <f t="shared" si="1"/>
        <v>0</v>
      </c>
      <c r="H33" s="122">
        <f>H31</f>
        <v>3280440</v>
      </c>
      <c r="I33" s="119">
        <f>C33+D33+E33+F33+G33+H33</f>
        <v>200251434</v>
      </c>
      <c r="J33" s="80"/>
      <c r="K33" s="119">
        <f>K31</f>
        <v>200251434</v>
      </c>
      <c r="M33" s="120"/>
    </row>
    <row r="34" spans="1:13" ht="13.5" customHeight="1">
      <c r="A34" s="123" t="s">
        <v>216</v>
      </c>
      <c r="B34" s="118">
        <v>23</v>
      </c>
      <c r="C34" s="119"/>
      <c r="D34" s="119"/>
      <c r="E34" s="119"/>
      <c r="F34" s="119"/>
      <c r="G34" s="119"/>
      <c r="H34" s="119"/>
      <c r="I34" s="125"/>
      <c r="J34" s="80"/>
      <c r="K34" s="119">
        <f>I34</f>
        <v>0</v>
      </c>
    </row>
    <row r="35" spans="1:13">
      <c r="A35" s="126" t="s">
        <v>217</v>
      </c>
      <c r="B35" s="118">
        <v>24</v>
      </c>
      <c r="C35" s="119"/>
      <c r="D35" s="119"/>
      <c r="E35" s="119"/>
      <c r="F35" s="119"/>
      <c r="G35" s="127"/>
      <c r="H35" s="119"/>
      <c r="I35" s="125"/>
      <c r="J35" s="80"/>
      <c r="K35" s="119"/>
      <c r="M35" s="120"/>
    </row>
    <row r="36" spans="1:13">
      <c r="A36" s="126" t="s">
        <v>218</v>
      </c>
      <c r="B36" s="118">
        <v>25</v>
      </c>
      <c r="C36" s="119"/>
      <c r="D36" s="119"/>
      <c r="E36" s="119"/>
      <c r="F36" s="119"/>
      <c r="G36" s="119"/>
      <c r="H36" s="119"/>
      <c r="I36" s="125"/>
      <c r="J36" s="80"/>
      <c r="K36" s="119"/>
    </row>
    <row r="37" spans="1:13">
      <c r="A37" s="117" t="s">
        <v>219</v>
      </c>
      <c r="B37" s="118">
        <v>26</v>
      </c>
      <c r="C37" s="119"/>
      <c r="D37" s="119"/>
      <c r="E37" s="119"/>
      <c r="F37" s="119"/>
      <c r="G37" s="119"/>
      <c r="H37" s="127"/>
      <c r="I37" s="125"/>
      <c r="J37" s="80"/>
      <c r="K37" s="119"/>
    </row>
    <row r="38" spans="1:13" ht="12.75" customHeight="1">
      <c r="A38" s="117" t="s">
        <v>220</v>
      </c>
      <c r="B38" s="118">
        <v>27</v>
      </c>
      <c r="C38" s="122">
        <v>0</v>
      </c>
      <c r="D38" s="122">
        <v>0</v>
      </c>
      <c r="E38" s="122">
        <v>0</v>
      </c>
      <c r="F38" s="122">
        <v>0</v>
      </c>
      <c r="G38" s="122">
        <f>G35</f>
        <v>0</v>
      </c>
      <c r="H38" s="122">
        <v>0</v>
      </c>
      <c r="I38" s="125">
        <f>G38</f>
        <v>0</v>
      </c>
      <c r="J38" s="80"/>
      <c r="K38" s="119">
        <f>I38</f>
        <v>0</v>
      </c>
    </row>
    <row r="39" spans="1:13">
      <c r="A39" s="117" t="s">
        <v>221</v>
      </c>
      <c r="B39" s="118">
        <v>28</v>
      </c>
      <c r="C39" s="122"/>
      <c r="D39" s="122"/>
      <c r="E39" s="122"/>
      <c r="F39" s="122"/>
      <c r="G39" s="122"/>
      <c r="H39" s="124"/>
      <c r="I39" s="125"/>
      <c r="J39" s="80"/>
      <c r="K39" s="119"/>
    </row>
    <row r="40" spans="1:13">
      <c r="A40" s="117" t="s">
        <v>222</v>
      </c>
      <c r="B40" s="118">
        <v>29</v>
      </c>
      <c r="C40" s="119"/>
      <c r="D40" s="119"/>
      <c r="E40" s="119"/>
      <c r="F40" s="119"/>
      <c r="G40" s="119"/>
      <c r="H40" s="129">
        <f>Ф2!F77</f>
        <v>9872955</v>
      </c>
      <c r="I40" s="125"/>
      <c r="J40" s="80"/>
      <c r="K40" s="119"/>
    </row>
    <row r="41" spans="1:13">
      <c r="A41" s="117" t="s">
        <v>223</v>
      </c>
      <c r="B41" s="118">
        <v>30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f>H40</f>
        <v>9872955</v>
      </c>
      <c r="I41" s="125">
        <f>H41</f>
        <v>9872955</v>
      </c>
      <c r="J41" s="80"/>
      <c r="K41" s="119">
        <f>I41</f>
        <v>9872955</v>
      </c>
    </row>
    <row r="42" spans="1:13">
      <c r="A42" s="123" t="s">
        <v>224</v>
      </c>
      <c r="B42" s="118">
        <v>31</v>
      </c>
      <c r="C42" s="119"/>
      <c r="D42" s="119"/>
      <c r="E42" s="119"/>
      <c r="F42" s="119"/>
      <c r="G42" s="119"/>
      <c r="H42" s="70"/>
      <c r="I42" s="125">
        <f>H42</f>
        <v>0</v>
      </c>
      <c r="J42" s="80"/>
      <c r="K42" s="119">
        <f>H42</f>
        <v>0</v>
      </c>
    </row>
    <row r="43" spans="1:13">
      <c r="A43" s="123" t="s">
        <v>225</v>
      </c>
      <c r="B43" s="118">
        <v>32</v>
      </c>
      <c r="C43" s="127"/>
      <c r="D43" s="80"/>
      <c r="E43" s="130"/>
      <c r="F43" s="119"/>
      <c r="G43" s="119"/>
      <c r="H43" s="119"/>
      <c r="I43" s="125">
        <f>C43</f>
        <v>0</v>
      </c>
      <c r="J43" s="80"/>
      <c r="K43" s="119">
        <f>C43</f>
        <v>0</v>
      </c>
    </row>
    <row r="44" spans="1:13">
      <c r="A44" s="126" t="s">
        <v>226</v>
      </c>
      <c r="B44" s="118">
        <v>33</v>
      </c>
      <c r="C44" s="119"/>
      <c r="D44" s="124"/>
      <c r="E44" s="119"/>
      <c r="F44" s="119"/>
      <c r="G44" s="119"/>
      <c r="H44" s="119"/>
      <c r="I44" s="125"/>
      <c r="J44" s="80"/>
      <c r="K44" s="119"/>
    </row>
    <row r="45" spans="1:13">
      <c r="A45" s="126" t="s">
        <v>227</v>
      </c>
      <c r="B45" s="118">
        <v>34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5">
        <v>0</v>
      </c>
      <c r="J45" s="80"/>
      <c r="K45" s="119">
        <v>0</v>
      </c>
    </row>
    <row r="46" spans="1:13">
      <c r="A46" s="126" t="s">
        <v>228</v>
      </c>
      <c r="B46" s="118">
        <v>35</v>
      </c>
      <c r="C46" s="119"/>
      <c r="D46" s="119"/>
      <c r="E46" s="119"/>
      <c r="F46" s="119"/>
      <c r="G46" s="119"/>
      <c r="H46" s="119"/>
      <c r="I46" s="125"/>
      <c r="J46" s="80"/>
      <c r="K46" s="119"/>
    </row>
    <row r="47" spans="1:13" ht="17.25" customHeight="1">
      <c r="A47" s="126" t="s">
        <v>229</v>
      </c>
      <c r="B47" s="118">
        <v>36</v>
      </c>
      <c r="C47" s="119"/>
      <c r="D47" s="119"/>
      <c r="E47" s="119"/>
      <c r="F47" s="127"/>
      <c r="G47" s="127"/>
      <c r="H47" s="127"/>
      <c r="I47" s="125"/>
      <c r="J47" s="80"/>
      <c r="K47" s="119"/>
    </row>
    <row r="48" spans="1:13">
      <c r="A48" s="126" t="s">
        <v>230</v>
      </c>
      <c r="B48" s="118">
        <v>37</v>
      </c>
      <c r="C48" s="119"/>
      <c r="D48" s="119"/>
      <c r="E48" s="127"/>
      <c r="F48" s="127"/>
      <c r="G48" s="127"/>
      <c r="H48" s="127"/>
      <c r="I48" s="125"/>
      <c r="J48" s="80"/>
      <c r="K48" s="119">
        <f>E48</f>
        <v>0</v>
      </c>
    </row>
    <row r="49" spans="1:13" ht="15.75" customHeight="1">
      <c r="A49" s="131" t="s">
        <v>234</v>
      </c>
      <c r="B49" s="118">
        <v>38</v>
      </c>
      <c r="C49" s="132">
        <f>C33+C43</f>
        <v>193444677</v>
      </c>
      <c r="D49" s="132">
        <f>D31</f>
        <v>-2597522</v>
      </c>
      <c r="E49" s="132">
        <f>E33+E48</f>
        <v>3389392</v>
      </c>
      <c r="F49" s="132">
        <v>2734447</v>
      </c>
      <c r="G49" s="122">
        <f>G33</f>
        <v>0</v>
      </c>
      <c r="H49" s="132">
        <f>H33+H41+H42</f>
        <v>13153395</v>
      </c>
      <c r="I49" s="122">
        <f>C49+D49+E49+F49+G49+H49</f>
        <v>210124389</v>
      </c>
      <c r="J49" s="80"/>
      <c r="K49" s="133">
        <f>K33+K38+K41+K42+K43+K48</f>
        <v>210124389</v>
      </c>
      <c r="L49" s="120"/>
      <c r="M49" s="120"/>
    </row>
    <row r="50" spans="1:13">
      <c r="A50" s="136"/>
      <c r="C50" s="120"/>
      <c r="D50" s="120"/>
      <c r="E50" s="120"/>
      <c r="F50" s="120"/>
      <c r="G50" s="120"/>
      <c r="H50" s="120"/>
      <c r="K50" s="120"/>
    </row>
    <row r="51" spans="1:13">
      <c r="A51" s="136"/>
      <c r="C51" s="120"/>
      <c r="D51" s="120"/>
      <c r="E51" s="120"/>
      <c r="F51" s="120"/>
      <c r="G51" s="120"/>
      <c r="H51" s="120"/>
      <c r="I51" s="120"/>
      <c r="K51" s="120"/>
      <c r="L51" s="120"/>
    </row>
    <row r="52" spans="1:13">
      <c r="A52" s="160" t="s">
        <v>252</v>
      </c>
      <c r="B52" s="160"/>
      <c r="C52" s="160"/>
      <c r="D52" s="160"/>
      <c r="E52" s="160"/>
      <c r="F52" s="120"/>
      <c r="G52" s="120"/>
      <c r="H52" s="120"/>
      <c r="I52" s="120"/>
      <c r="K52" s="120"/>
    </row>
    <row r="53" spans="1:13" s="138" customFormat="1" ht="15">
      <c r="A53" s="140"/>
      <c r="B53" s="140"/>
      <c r="C53" s="42"/>
      <c r="D53" s="1"/>
      <c r="E53" s="1"/>
      <c r="F53" s="137"/>
      <c r="G53" s="137"/>
    </row>
    <row r="54" spans="1:13" s="138" customFormat="1" ht="13.5" customHeight="1">
      <c r="A54" s="160" t="s">
        <v>201</v>
      </c>
      <c r="B54" s="160"/>
      <c r="C54" s="160"/>
      <c r="D54" s="160"/>
      <c r="E54" s="160"/>
      <c r="F54" s="137"/>
      <c r="G54" s="137"/>
    </row>
    <row r="55" spans="1:13" s="138" customFormat="1" ht="13.5" customHeight="1">
      <c r="A55" s="141"/>
      <c r="B55" s="141"/>
      <c r="C55" s="141"/>
      <c r="D55" s="1"/>
      <c r="E55" s="1"/>
      <c r="F55" s="139"/>
    </row>
    <row r="56" spans="1:13" s="138" customFormat="1" ht="13.5" customHeight="1">
      <c r="A56" s="160" t="s">
        <v>241</v>
      </c>
      <c r="B56" s="160"/>
      <c r="C56" s="160"/>
      <c r="D56" s="160"/>
      <c r="E56" s="160"/>
    </row>
    <row r="57" spans="1:13" s="138" customFormat="1" ht="21" customHeight="1">
      <c r="A57" s="140"/>
      <c r="B57" s="140"/>
      <c r="C57" s="42"/>
      <c r="D57" s="1"/>
      <c r="E57" s="1"/>
    </row>
    <row r="58" spans="1:13" s="138" customFormat="1" ht="15">
      <c r="A58" s="160" t="s">
        <v>202</v>
      </c>
      <c r="B58" s="160"/>
      <c r="C58" s="160"/>
      <c r="D58" s="20"/>
      <c r="E58" s="20"/>
    </row>
    <row r="59" spans="1:13" s="138" customFormat="1" ht="15">
      <c r="A59" s="105"/>
      <c r="B59" s="140"/>
      <c r="C59" s="106"/>
      <c r="D59" s="20"/>
      <c r="E59" s="20"/>
    </row>
    <row r="60" spans="1:13" s="138" customFormat="1" ht="18" customHeight="1">
      <c r="A60" s="105" t="s">
        <v>203</v>
      </c>
      <c r="B60" s="140"/>
      <c r="C60" s="42"/>
      <c r="D60" s="20"/>
      <c r="E60" s="20"/>
    </row>
    <row r="61" spans="1:13" s="138" customFormat="1" ht="9.75" customHeight="1">
      <c r="A61" s="105"/>
      <c r="B61" s="101"/>
      <c r="C61" s="42"/>
      <c r="D61" s="104"/>
      <c r="E61" s="104"/>
    </row>
    <row r="62" spans="1:13" s="138" customFormat="1" ht="15">
      <c r="A62" s="105"/>
      <c r="B62" s="101"/>
      <c r="C62" s="101"/>
      <c r="D62" s="101"/>
      <c r="E62" s="101"/>
    </row>
    <row r="63" spans="1:13">
      <c r="C63" s="120"/>
      <c r="D63" s="120"/>
      <c r="E63" s="120"/>
      <c r="F63" s="120"/>
      <c r="G63" s="120"/>
      <c r="H63" s="120"/>
      <c r="I63" s="120"/>
      <c r="J63" s="120"/>
      <c r="K63" s="120"/>
      <c r="L63" s="120"/>
    </row>
    <row r="64" spans="1:13">
      <c r="C64" s="120"/>
      <c r="D64" s="120"/>
      <c r="E64" s="120"/>
      <c r="F64" s="120"/>
      <c r="G64" s="120"/>
      <c r="H64" s="120"/>
      <c r="I64" s="120"/>
    </row>
    <row r="68" spans="1:9">
      <c r="C68" s="120"/>
      <c r="D68" s="120"/>
      <c r="E68" s="120"/>
      <c r="F68" s="120"/>
      <c r="G68" s="120"/>
      <c r="H68" s="120"/>
      <c r="I68" s="120"/>
    </row>
    <row r="73" spans="1:9">
      <c r="A73" s="49" t="s">
        <v>235</v>
      </c>
    </row>
  </sheetData>
  <mergeCells count="12">
    <mergeCell ref="A52:E52"/>
    <mergeCell ref="A54:E54"/>
    <mergeCell ref="A56:E56"/>
    <mergeCell ref="A58:C58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256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Ф2!Заголовки_для_печати</vt:lpstr>
      <vt:lpstr>Ф2!Область_печати</vt:lpstr>
      <vt:lpstr>Ф3!Область_печати</vt:lpstr>
      <vt:lpstr>Ф4!Область_печати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Абдираман К. Гульназ</dc:creator>
  <cp:lastModifiedBy>Айгерим О. Сарсебаева</cp:lastModifiedBy>
  <cp:lastPrinted>2021-05-06T06:17:30Z</cp:lastPrinted>
  <dcterms:created xsi:type="dcterms:W3CDTF">2020-07-21T05:09:06Z</dcterms:created>
  <dcterms:modified xsi:type="dcterms:W3CDTF">2021-05-12T10:34:17Z</dcterms:modified>
</cp:coreProperties>
</file>