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8" yWindow="576" windowWidth="15180" windowHeight="8832" tabRatio="300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МСФО'!$A$1:$E$139</definedName>
    <definedName name="_xlnm.Print_Area" localSheetId="3">'ф2'!$A$1:$E$76</definedName>
    <definedName name="_xlnm.Print_Area" localSheetId="4">'ф3 с пред'!$A$1:$E$102</definedName>
    <definedName name="_xlnm.Print_Area" localSheetId="5">'ф4'!$A$1:$J$91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<sst xmlns="http://schemas.openxmlformats.org/spreadsheetml/2006/main" count="631" uniqueCount="483">
  <si>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</si>
  <si>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</si>
  <si>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</si>
  <si>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</si>
  <si>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</si>
  <si>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</si>
  <si>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</si>
  <si>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</si>
  <si>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</si>
  <si>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</si>
  <si>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</si>
  <si>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</si>
  <si>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</si>
  <si>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</si>
  <si>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</si>
  <si>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</si>
  <si>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</si>
  <si>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</si>
  <si>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</si>
  <si>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</si>
  <si>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</si>
  <si>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</si>
  <si>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</si>
  <si>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</si>
  <si>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</si>
  <si>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</si>
  <si>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</si>
  <si>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</si>
  <si>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</si>
  <si>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</si>
  <si>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</si>
  <si>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</si>
  <si>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</si>
  <si>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</si>
  <si>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</si>
  <si>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</si>
  <si>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</si>
  <si>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</si>
  <si>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</si>
  <si>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</si>
  <si>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</si>
  <si>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</si>
  <si>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</si>
  <si>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</si>
  <si>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</si>
  <si>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</si>
  <si>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</si>
  <si>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</si>
  <si>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</si>
  <si>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</si>
  <si>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</si>
  <si>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</si>
  <si>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</si>
  <si>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</si>
  <si>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</si>
  <si>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</si>
  <si>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</si>
  <si>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</si>
  <si>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</si>
  <si>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</si>
  <si>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</si>
  <si>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t>тыс. тенге</t>
  </si>
  <si>
    <t>На начало отчетного  периода</t>
  </si>
  <si>
    <t>Выплата дивидендов</t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</si>
  <si>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</si>
  <si>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</si>
  <si>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</si>
  <si>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</si>
  <si>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</si>
  <si>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</si>
  <si>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</si>
  <si>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</si>
  <si>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</si>
  <si>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</si>
  <si>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</si>
  <si>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</si>
  <si>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</si>
  <si>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</si>
  <si>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</si>
  <si>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</si>
  <si>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</si>
  <si>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</si>
  <si>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</si>
  <si>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</si>
  <si>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</si>
  <si>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</si>
  <si>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</si>
  <si>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</si>
  <si>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</si>
  <si>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</si>
  <si>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</si>
  <si>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</si>
  <si>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</si>
  <si>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</si>
  <si>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</si>
  <si>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</si>
  <si>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</si>
  <si>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</si>
  <si>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</si>
  <si>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</si>
  <si>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</si>
  <si>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</si>
  <si>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</si>
  <si>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</si>
  <si>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</si>
  <si>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</si>
  <si>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</si>
  <si>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</si>
  <si>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</si>
  <si>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044</t>
  </si>
  <si>
    <t>050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</si>
  <si>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</si>
  <si>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</si>
  <si>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</si>
  <si>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</si>
  <si>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</si>
  <si>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</si>
  <si>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</si>
  <si>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</si>
  <si>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</si>
  <si>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</si>
  <si>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</si>
  <si>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</si>
  <si>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</si>
  <si>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</si>
  <si>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</si>
  <si>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</si>
  <si>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</si>
  <si>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</si>
  <si>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</si>
  <si>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</si>
  <si>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</si>
  <si>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</si>
  <si>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</si>
  <si>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</si>
  <si>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</si>
  <si>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</si>
  <si>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</si>
  <si>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</si>
  <si>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</si>
  <si>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</si>
  <si>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</si>
  <si>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</si>
  <si>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</si>
  <si>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060</t>
  </si>
  <si>
    <t>070</t>
  </si>
  <si>
    <t>080</t>
  </si>
  <si>
    <t>090</t>
  </si>
  <si>
    <t>120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</si>
  <si>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</si>
  <si>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</si>
  <si>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</si>
  <si>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</si>
  <si>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051</t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</si>
  <si>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</si>
  <si>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</si>
  <si>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</si>
  <si>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</si>
  <si>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</si>
  <si>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</si>
  <si>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</si>
  <si>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</si>
  <si>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</si>
  <si>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</si>
  <si>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</si>
  <si>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</si>
  <si>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</si>
  <si>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</si>
  <si>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</si>
  <si>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</si>
  <si>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</si>
  <si>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</si>
  <si>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</si>
  <si>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116</t>
  </si>
  <si>
    <t>Инвестиционное имущество</t>
  </si>
  <si>
    <t>117</t>
  </si>
  <si>
    <t>118</t>
  </si>
  <si>
    <t>119</t>
  </si>
  <si>
    <t>123</t>
  </si>
  <si>
    <t>Баланс (строка 100 +строка 101+ строка 200)</t>
  </si>
  <si>
    <t>210</t>
  </si>
  <si>
    <t>212</t>
  </si>
  <si>
    <t>217</t>
  </si>
  <si>
    <t>213</t>
  </si>
  <si>
    <t>214</t>
  </si>
  <si>
    <t xml:space="preserve">Текущие налоговые обязательства по подоходному налогу </t>
  </si>
  <si>
    <t>216</t>
  </si>
  <si>
    <t>Обязательства выбывающих групп, предназначенных для продажи</t>
  </si>
  <si>
    <t>310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</si>
  <si>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</si>
  <si>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</si>
  <si>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</si>
  <si>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</si>
  <si>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</si>
  <si>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</si>
  <si>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</si>
  <si>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</si>
  <si>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</si>
  <si>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</si>
  <si>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</si>
  <si>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</si>
  <si>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</si>
  <si>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</si>
  <si>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</si>
  <si>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</si>
  <si>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</si>
  <si>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V. Капитал:</t>
  </si>
  <si>
    <t>Обязательство и Капитал</t>
  </si>
  <si>
    <t>421</t>
  </si>
  <si>
    <t>Себестоимость реализованных товаров и услуг</t>
  </si>
  <si>
    <t>Валовая прибыль (стр. 010- стр. 011)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</si>
  <si>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</si>
  <si>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</si>
  <si>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</si>
  <si>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</si>
  <si>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</si>
  <si>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</si>
  <si>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</si>
  <si>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</si>
  <si>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</si>
  <si>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</si>
  <si>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</si>
  <si>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Актуарные прибыли (убытки) по пенсионным обязательствам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</si>
  <si>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</si>
  <si>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</si>
  <si>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</si>
  <si>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>500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</si>
  <si>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</si>
  <si>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</si>
  <si>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</si>
  <si>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</si>
  <si>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</si>
  <si>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</si>
  <si>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</si>
  <si>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</si>
  <si>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</si>
  <si>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</si>
  <si>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</si>
  <si>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</si>
  <si>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</si>
  <si>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</si>
  <si>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</si>
  <si>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</si>
  <si>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</si>
  <si>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</si>
  <si>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</si>
  <si>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</si>
  <si>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</si>
  <si>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</si>
  <si>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</si>
  <si>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</si>
  <si>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</si>
  <si>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</si>
  <si>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</si>
  <si>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</si>
  <si>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</si>
  <si>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</si>
  <si>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</si>
  <si>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</si>
  <si>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t>Нераспределен-ная прибыль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</si>
  <si>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</si>
  <si>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</si>
  <si>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</si>
  <si>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</si>
  <si>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</si>
  <si>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</si>
  <si>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</si>
  <si>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</si>
  <si>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</si>
  <si>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</si>
  <si>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</si>
  <si>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</si>
  <si>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</si>
  <si>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</si>
  <si>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</si>
  <si>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</si>
  <si>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</si>
  <si>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</si>
  <si>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</si>
  <si>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</si>
  <si>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</si>
  <si>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</si>
  <si>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</si>
  <si>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</si>
  <si>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</si>
  <si>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</si>
  <si>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</si>
  <si>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</si>
  <si>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</si>
  <si>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</si>
  <si>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</si>
  <si>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</si>
  <si>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</si>
  <si>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>068</t>
  </si>
  <si>
    <t>069</t>
  </si>
  <si>
    <t>инвестиции в ассоциированные и дочерние организации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</si>
  <si>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</si>
  <si>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</si>
  <si>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</si>
  <si>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</si>
  <si>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</si>
  <si>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</si>
  <si>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</si>
  <si>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</si>
  <si>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</si>
  <si>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</si>
  <si>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</si>
  <si>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t>024.1</t>
  </si>
  <si>
    <t>024.2</t>
  </si>
  <si>
    <t>024.3</t>
  </si>
  <si>
    <t>погашение займов (аккредитив)</t>
  </si>
  <si>
    <t>консолидация</t>
  </si>
  <si>
    <t>переписать примечания по консолидации и отдельной</t>
  </si>
  <si>
    <t>Прим.</t>
  </si>
  <si>
    <t>2.10</t>
  </si>
  <si>
    <t>2.16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</si>
  <si>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</si>
  <si>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</si>
  <si>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</si>
  <si>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</si>
  <si>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</si>
  <si>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3</t>
  </si>
  <si>
    <t>2.23</t>
  </si>
  <si>
    <t>2.9</t>
  </si>
  <si>
    <t>2.13</t>
  </si>
  <si>
    <t>2.15</t>
  </si>
  <si>
    <t>CTC</t>
  </si>
  <si>
    <t>CTC-Network</t>
  </si>
  <si>
    <t>ТОО "СТС"</t>
  </si>
  <si>
    <t>ТОО "СТС-Network "</t>
  </si>
  <si>
    <t>Консолидированный бухгалтерский баланс</t>
  </si>
  <si>
    <t>Консолидированный отчет о прибылях и убытках</t>
  </si>
  <si>
    <t>Консолидированный отчет о движении денежных средств (прямой метод)</t>
  </si>
  <si>
    <t>от 27 февраля 2015 № 143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</si>
  <si>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</si>
  <si>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</si>
  <si>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>2.4</t>
  </si>
  <si>
    <t>2.2, 2.3</t>
  </si>
  <si>
    <t>2.14</t>
  </si>
  <si>
    <t>2.19</t>
  </si>
  <si>
    <t>Форма №1</t>
  </si>
  <si>
    <t>Форма №2</t>
  </si>
  <si>
    <t>Форма №3</t>
  </si>
  <si>
    <t>Форма №4</t>
  </si>
  <si>
    <t>4. Влияние обменных курсов валют к тенге</t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</si>
  <si>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№1-Б (баланс)</t>
    </r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</si>
  <si>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квартальная</t>
    </r>
  </si>
  <si>
    <r>
      <rPr>
        <b/>
        <sz val="12"/>
        <rFont val="Times New Roman"/>
        <family val="1"/>
      </rPr>
      <t xml:space="preserve">Наименование организации   </t>
    </r>
    <r>
      <rPr>
        <sz val="12"/>
        <rFont val="Times New Roman"/>
        <family val="1"/>
      </rPr>
      <t xml:space="preserve">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</si>
  <si>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№2-ОПУ</t>
    </r>
  </si>
  <si>
    <t>Индекс: № 3 - ДДС-П</t>
  </si>
  <si>
    <r>
      <t>Индекс:</t>
    </r>
    <r>
      <rPr>
        <sz val="12"/>
        <color indexed="8"/>
        <rFont val="Times New Roman"/>
        <family val="1"/>
      </rPr>
      <t> № - 5-ИК</t>
    </r>
  </si>
  <si>
    <t>Консолидированный отчет об изменениях в капитале</t>
  </si>
  <si>
    <t>2.11</t>
  </si>
  <si>
    <t>2.5</t>
  </si>
  <si>
    <t>2.17</t>
  </si>
  <si>
    <t>2.12, 2.14</t>
  </si>
  <si>
    <t>2.20</t>
  </si>
  <si>
    <t>2.27</t>
  </si>
  <si>
    <t>2.1,2.6, 2.20</t>
  </si>
  <si>
    <t>2.1, 2.6, 2.13, 2.17, 2.20</t>
  </si>
  <si>
    <t>2.22</t>
  </si>
  <si>
    <t>отчетный период 2020г.</t>
  </si>
  <si>
    <t>по состоянию на 31 марта 2020г.</t>
  </si>
  <si>
    <r>
      <t xml:space="preserve">Руководитель         Аманов А.Б.  </t>
    </r>
    <r>
      <rPr>
        <i/>
        <sz val="12"/>
        <rFont val="Times New Roman"/>
        <family val="1"/>
      </rPr>
      <t>________________</t>
    </r>
  </si>
  <si>
    <r>
      <t xml:space="preserve">Руководитель          Аманов А.Б.  </t>
    </r>
    <r>
      <rPr>
        <i/>
        <sz val="12"/>
        <rFont val="Times New Roman"/>
        <family val="1"/>
      </rPr>
      <t>________________</t>
    </r>
  </si>
  <si>
    <t>Руководитель            Аманов А.Б. ________________________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</si>
  <si>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</si>
  <si>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</si>
  <si>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</si>
  <si>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</si>
  <si>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</si>
  <si>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</si>
  <si>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</si>
  <si>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</si>
  <si>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</si>
  <si>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</si>
  <si>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</si>
  <si>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</si>
  <si>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Гудвил</t>
  </si>
  <si>
    <t>Долгосрочная дебиторская задолженность по аренде</t>
  </si>
  <si>
    <t>Долгосрочные активы по договорам с покупателями</t>
  </si>
  <si>
    <t>Активы в форме права пользования</t>
  </si>
  <si>
    <t>Итого долгосрочных активов (сумма строк с 110 по 127)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</si>
  <si>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</si>
  <si>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</si>
  <si>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Краткосрочные оценочные обязательства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</si>
  <si>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</si>
  <si>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</si>
  <si>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</si>
  <si>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</si>
  <si>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</si>
  <si>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</si>
  <si>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</si>
  <si>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</si>
  <si>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</si>
  <si>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</si>
  <si>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 xml:space="preserve">Прочие долгосрочные обязательства </t>
  </si>
  <si>
    <t>Итого долгосрочных обязательств (сумма строк с 310 по 321):</t>
  </si>
  <si>
    <t>Компоненты прочего совокупного дохода</t>
  </si>
  <si>
    <t>Прочий капитал</t>
  </si>
  <si>
    <t>Итого капитал, относимый на собственников материнской организации (сумма строк с 410 по 415):</t>
  </si>
  <si>
    <t>020.1</t>
  </si>
  <si>
    <t>020.2</t>
  </si>
  <si>
    <t>020.3</t>
  </si>
  <si>
    <t>020.4</t>
  </si>
  <si>
    <t>020.5</t>
  </si>
  <si>
    <t>020.6</t>
  </si>
  <si>
    <t>022.1</t>
  </si>
  <si>
    <t>022.2</t>
  </si>
  <si>
    <t>022.3</t>
  </si>
  <si>
    <t>117.1</t>
  </si>
  <si>
    <t>117.2</t>
  </si>
  <si>
    <t>117.3</t>
  </si>
  <si>
    <t>124</t>
  </si>
  <si>
    <t>125</t>
  </si>
  <si>
    <t>126</t>
  </si>
  <si>
    <t>127</t>
  </si>
  <si>
    <t>214.1</t>
  </si>
  <si>
    <t>214.2</t>
  </si>
  <si>
    <t>214.3</t>
  </si>
  <si>
    <t>218</t>
  </si>
  <si>
    <t>219</t>
  </si>
  <si>
    <t>220</t>
  </si>
  <si>
    <t>221</t>
  </si>
  <si>
    <t>222</t>
  </si>
  <si>
    <t>222.1</t>
  </si>
  <si>
    <t>222.2</t>
  </si>
  <si>
    <t>222.3</t>
  </si>
  <si>
    <t>222.4</t>
  </si>
  <si>
    <t>222.5</t>
  </si>
  <si>
    <t>314.1</t>
  </si>
  <si>
    <t>314.2</t>
  </si>
  <si>
    <t>314.3</t>
  </si>
  <si>
    <t>317</t>
  </si>
  <si>
    <t>318</t>
  </si>
  <si>
    <t>319</t>
  </si>
  <si>
    <t>320</t>
  </si>
  <si>
    <t>321</t>
  </si>
  <si>
    <t>415</t>
  </si>
  <si>
    <t>Финансовые доходы</t>
  </si>
  <si>
    <t>Финансовые расходы</t>
  </si>
  <si>
    <t>Итого операционная прибыль (убыток) (+/- строки с 012 по 014)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</si>
  <si>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</si>
  <si>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</si>
  <si>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</si>
  <si>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Прочие компоненты прочего совокупного дохода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</si>
  <si>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</si>
  <si>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</si>
  <si>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</si>
  <si>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</si>
  <si>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</si>
  <si>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</si>
  <si>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 относимая на:</t>
  </si>
  <si>
    <t>Прочий совокупный доход, всего (сумма строк с 410 по 440):</t>
  </si>
  <si>
    <t>431</t>
  </si>
  <si>
    <t>432</t>
  </si>
  <si>
    <t>433</t>
  </si>
  <si>
    <t>434</t>
  </si>
  <si>
    <t>435</t>
  </si>
  <si>
    <t>440</t>
  </si>
  <si>
    <t>Сальдо на 31 марта отчетного года (строка 500 + строка 600 + строка 700+719)</t>
  </si>
  <si>
    <t>Прочие операции</t>
  </si>
  <si>
    <t xml:space="preserve">Эффект изменения в ставке подоходного налога на отсроченный налог </t>
  </si>
  <si>
    <t>Переоценка основных средств и нематериальных активов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</si>
  <si>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</si>
  <si>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</si>
  <si>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 xml:space="preserve">авансы, полученные от покупателей, заказчиков </t>
  </si>
  <si>
    <t>Проценты, полученные по депозитам</t>
  </si>
  <si>
    <t xml:space="preserve">   по банковским займам</t>
  </si>
  <si>
    <t xml:space="preserve">   по облигациям</t>
  </si>
  <si>
    <t xml:space="preserve">   вознаграждение по лизингу</t>
  </si>
  <si>
    <t>изъятие денежных вкладов</t>
  </si>
  <si>
    <t>реализация прочих финансовых активов</t>
  </si>
  <si>
    <t>052</t>
  </si>
  <si>
    <t>Возврат займа связанных сторон</t>
  </si>
  <si>
    <t>053</t>
  </si>
  <si>
    <t>Размещение на депозите</t>
  </si>
  <si>
    <t>054</t>
  </si>
  <si>
    <t>Займы связанным сторонам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</si>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</sst>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&quot;тг.&quot;_-;\-* #,##0\ &quot;тг.&quot;_-;_-* &quot;-&quot;\ &quot;тг.&quot;_-;_-@_-"/>
    <numFmt numFmtId="166" formatCode="_-* #,##0\ _т_г_._-;\-* #,##0\ _т_г_._-;_-* &quot;-&quot;\ _т_г_._-;_-@_-"/>
    <numFmt numFmtId="167" formatCode="_-* #,##0.00\ &quot;тг.&quot;_-;\-* #,##0.00\ &quot;тг.&quot;_-;_-* &quot;-&quot;??\ &quot;тг.&quot;_-;_-@_-"/>
    <numFmt numFmtId="168" formatCode="_-* #,##0.00\ _т_г_._-;\-* #,##0.00\ _т_г_._-;_-* &quot;-&quot;??\ _т_г_._-;_-@_-"/>
    <numFmt numFmtId="169" formatCode="_-* #,##0_р_._-;\-* #,##0_р_._-;_-* &quot;-&quot;??_р_._-;_-@_-"/>
    <numFmt numFmtId="170" formatCode="dd/mm/yy;@"/>
    <numFmt numFmtId="171" formatCode="_-* #,##0&quot; &quot;;\(#,##0\);_-* &quot;-&quot;?;_-@_-"/>
    <numFmt numFmtId="172" formatCode="[$-F800]dddd\,\ mmmm\ dd\,\ yyyy"/>
    <numFmt numFmtId="173" formatCode="_-* #,##0.000000_р_._-;\-* #,##0.000000_р_._-;_-* &quot;-&quot;??_р_._-;_-@_-"/>
    <numFmt numFmtId="174" formatCode="_-* #,##0.00000000&quot; &quot;;\(#,##0.00000000\);_-* &quot;-&quot;?;_-@_-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2"/>
      <color indexed="9"/>
      <name val="Times New Roman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8" fillId="0" borderId="0">
      <alignment horizontal="left"/>
      <protection/>
    </xf>
    <xf numFmtId="0" fontId="1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0" fillId="0" borderId="0">
      <alignment/>
      <protection/>
    </xf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8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0" fontId="11" fillId="0" borderId="0" xfId="135" applyNumberFormat="1" applyFont="1" applyAlignment="1">
      <alignment/>
    </xf>
    <xf numFmtId="0" fontId="15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64" fontId="4" fillId="0" borderId="0" xfId="135" applyNumberFormat="1" applyFont="1" applyFill="1" applyAlignment="1">
      <alignment/>
    </xf>
    <xf numFmtId="169" fontId="15" fillId="0" borderId="10" xfId="135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5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0" fillId="0" borderId="10" xfId="69" applyFont="1" applyBorder="1" applyAlignment="1">
      <alignment horizontal="center"/>
      <protection/>
    </xf>
    <xf numFmtId="14" fontId="6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170" fontId="6" fillId="0" borderId="14" xfId="135" applyNumberFormat="1" applyFont="1" applyFill="1" applyBorder="1" applyAlignment="1">
      <alignment horizontal="center" vertical="center" wrapText="1"/>
    </xf>
    <xf numFmtId="170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169" fontId="8" fillId="0" borderId="14" xfId="135" applyNumberFormat="1" applyFont="1" applyFill="1" applyBorder="1" applyAlignment="1">
      <alignment horizontal="center" vertical="top" wrapText="1"/>
    </xf>
    <xf numFmtId="169" fontId="8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3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69" fontId="8" fillId="0" borderId="10" xfId="135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top" wrapText="1"/>
    </xf>
    <xf numFmtId="169" fontId="8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9" fillId="0" borderId="10" xfId="135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73" fontId="4" fillId="0" borderId="0" xfId="135" applyNumberFormat="1" applyFont="1" applyFill="1" applyAlignment="1">
      <alignment/>
    </xf>
    <xf numFmtId="0" fontId="41" fillId="0" borderId="19" xfId="0" applyFont="1" applyBorder="1" applyAlignment="1">
      <alignment/>
    </xf>
    <xf numFmtId="171" fontId="8" fillId="0" borderId="10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42" fillId="0" borderId="10" xfId="69" applyFont="1" applyBorder="1" applyAlignment="1">
      <alignment horizontal="center"/>
      <protection/>
    </xf>
    <xf numFmtId="171" fontId="6" fillId="0" borderId="10" xfId="0" applyNumberFormat="1" applyFont="1" applyFill="1" applyBorder="1" applyAlignment="1">
      <alignment vertical="top"/>
    </xf>
    <xf numFmtId="171" fontId="8" fillId="0" borderId="10" xfId="0" applyNumberFormat="1" applyFont="1" applyFill="1" applyBorder="1" applyAlignment="1">
      <alignment vertical="top"/>
    </xf>
    <xf numFmtId="171" fontId="5" fillId="0" borderId="10" xfId="0" applyNumberFormat="1" applyFont="1" applyFill="1" applyBorder="1" applyAlignment="1">
      <alignment vertical="top"/>
    </xf>
    <xf numFmtId="171" fontId="6" fillId="0" borderId="10" xfId="0" applyNumberFormat="1" applyFont="1" applyBorder="1" applyAlignment="1">
      <alignment vertical="center"/>
    </xf>
    <xf numFmtId="171" fontId="5" fillId="0" borderId="20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1" fontId="5" fillId="0" borderId="0" xfId="0" applyNumberFormat="1" applyFont="1" applyFill="1" applyBorder="1" applyAlignment="1">
      <alignment vertical="top"/>
    </xf>
    <xf numFmtId="171" fontId="5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3" fontId="19" fillId="0" borderId="20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 vertical="top"/>
    </xf>
    <xf numFmtId="171" fontId="6" fillId="0" borderId="10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169" fontId="63" fillId="0" borderId="0" xfId="0" applyNumberFormat="1" applyFont="1" applyFill="1" applyAlignment="1">
      <alignment/>
    </xf>
    <xf numFmtId="171" fontId="5" fillId="0" borderId="1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20" fillId="0" borderId="10" xfId="69" applyFont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6" fillId="0" borderId="10" xfId="137" applyNumberFormat="1" applyFont="1" applyFill="1" applyBorder="1" applyAlignment="1">
      <alignment horizontal="center" vertical="top" wrapText="1"/>
    </xf>
    <xf numFmtId="0" fontId="15" fillId="33" borderId="23" xfId="0" applyFont="1" applyFill="1" applyBorder="1" applyAlignment="1">
      <alignment horizontal="center" vertical="top" wrapText="1"/>
    </xf>
    <xf numFmtId="172" fontId="6" fillId="0" borderId="0" xfId="0" applyNumberFormat="1" applyFont="1" applyAlignment="1">
      <alignment/>
    </xf>
    <xf numFmtId="164" fontId="8" fillId="0" borderId="10" xfId="137" applyNumberFormat="1" applyFont="1" applyFill="1" applyBorder="1" applyAlignment="1">
      <alignment horizontal="center" vertical="top" wrapText="1"/>
    </xf>
    <xf numFmtId="3" fontId="6" fillId="0" borderId="0" xfId="135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9" fontId="5" fillId="0" borderId="0" xfId="137" applyNumberFormat="1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1" fontId="4" fillId="0" borderId="0" xfId="0" applyNumberFormat="1" applyFont="1" applyAlignment="1">
      <alignment/>
    </xf>
    <xf numFmtId="0" fontId="64" fillId="0" borderId="0" xfId="0" applyFont="1" applyAlignment="1">
      <alignment/>
    </xf>
    <xf numFmtId="171" fontId="6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5" fillId="0" borderId="0" xfId="0" applyFont="1" applyAlignment="1">
      <alignment vertical="top"/>
    </xf>
    <xf numFmtId="171" fontId="12" fillId="0" borderId="20" xfId="0" applyNumberFormat="1" applyFont="1" applyFill="1" applyBorder="1" applyAlignment="1">
      <alignment vertical="top"/>
    </xf>
    <xf numFmtId="171" fontId="12" fillId="0" borderId="10" xfId="0" applyNumberFormat="1" applyFont="1" applyFill="1" applyBorder="1" applyAlignment="1">
      <alignment vertical="top"/>
    </xf>
    <xf numFmtId="171" fontId="12" fillId="0" borderId="20" xfId="0" applyNumberFormat="1" applyFont="1" applyFill="1" applyBorder="1" applyAlignment="1">
      <alignment vertical="center"/>
    </xf>
    <xf numFmtId="171" fontId="12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69" fontId="6" fillId="0" borderId="0" xfId="135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66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wrapText="1"/>
    </xf>
    <xf numFmtId="169" fontId="9" fillId="0" borderId="10" xfId="137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right" vertical="top" wrapText="1"/>
    </xf>
    <xf numFmtId="0" fontId="12" fillId="0" borderId="21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9" fillId="34" borderId="2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69" fontId="9" fillId="0" borderId="20" xfId="135" applyNumberFormat="1" applyFont="1" applyBorder="1" applyAlignment="1">
      <alignment horizontal="center" vertical="center" wrapText="1"/>
    </xf>
    <xf numFmtId="169" fontId="9" fillId="0" borderId="21" xfId="135" applyNumberFormat="1" applyFont="1" applyBorder="1" applyAlignment="1">
      <alignment horizontal="center" vertical="center" wrapText="1"/>
    </xf>
    <xf numFmtId="169" fontId="9" fillId="0" borderId="19" xfId="135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  <sheetName val="Final_2023"/>
      <sheetName val="Добычанефти4"/>
      <sheetName val="поставкасравн13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  <sheetName val="Final_202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  <sheetName val="Final_2023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  <sheetName val="Data, This"/>
      <sheetName val="Lookup"/>
      <sheetName val="Dialog data"/>
      <sheetName val="Date calculations"/>
      <sheetName val="З"/>
      <sheetName val="P-115"/>
      <sheetName val="FS-97"/>
      <sheetName val="Tabeller"/>
      <sheetName val="IS"/>
      <sheetName val="B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Изменяемые данные"/>
      <sheetName val="AHEPS"/>
      <sheetName val="OshHPP"/>
      <sheetName val="BHPP"/>
      <sheetName val="XREF"/>
      <sheetName val="Нормативы"/>
      <sheetName val="summary"/>
      <sheetName val="Cust acc 2003"/>
      <sheetName val="Апрель"/>
      <sheetName val="Июль"/>
      <sheetName val="Июнь"/>
      <sheetName val="СПИСОК ФОРМ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50390625" style="0" customWidth="1"/>
    <col min="3" max="4" width="7.875" style="71" customWidth="1"/>
    <col min="6" max="6" width="27.625" style="0" customWidth="1"/>
  </cols>
  <sheetData>
    <row r="1" spans="1:6" ht="45.75">
      <c r="A1" s="51" t="s">
        <v>131</v>
      </c>
      <c r="B1" s="51" t="s">
        <v>132</v>
      </c>
      <c r="C1" s="104" t="s">
        <v>157</v>
      </c>
      <c r="D1" s="128" t="s">
        <v>311</v>
      </c>
      <c r="E1" s="51" t="s">
        <v>74</v>
      </c>
      <c r="F1" s="51" t="s">
        <v>133</v>
      </c>
    </row>
    <row r="2" spans="1:6" ht="14.25">
      <c r="A2" s="52">
        <v>43830</v>
      </c>
      <c r="B2" s="52">
        <v>43861</v>
      </c>
      <c r="C2" s="72">
        <v>31</v>
      </c>
      <c r="D2" s="101">
        <v>1</v>
      </c>
      <c r="E2" s="103" t="s">
        <v>134</v>
      </c>
      <c r="F2" s="53" t="s">
        <v>72</v>
      </c>
    </row>
    <row r="3" spans="1:6" ht="14.25">
      <c r="A3" s="52">
        <v>43831</v>
      </c>
      <c r="B3" s="52">
        <v>43889</v>
      </c>
      <c r="C3" s="72">
        <v>60</v>
      </c>
      <c r="D3" s="101">
        <v>2</v>
      </c>
      <c r="E3" s="103" t="s">
        <v>70</v>
      </c>
      <c r="F3" s="53" t="s">
        <v>135</v>
      </c>
    </row>
    <row r="4" spans="1:6" ht="14.25">
      <c r="A4" s="52">
        <v>43862</v>
      </c>
      <c r="B4" s="52">
        <v>43921</v>
      </c>
      <c r="C4" s="72">
        <v>91</v>
      </c>
      <c r="D4" s="101"/>
      <c r="E4" s="103" t="s">
        <v>66</v>
      </c>
      <c r="F4" s="53" t="s">
        <v>136</v>
      </c>
    </row>
    <row r="5" spans="1:6" ht="14.25">
      <c r="A5" s="52">
        <v>43891</v>
      </c>
      <c r="B5" s="52">
        <v>43951</v>
      </c>
      <c r="C5" s="72">
        <v>121</v>
      </c>
      <c r="D5" s="101"/>
      <c r="E5" s="103" t="s">
        <v>73</v>
      </c>
      <c r="F5" s="53" t="s">
        <v>137</v>
      </c>
    </row>
    <row r="6" spans="1:6" ht="14.25">
      <c r="A6" s="52">
        <v>43922</v>
      </c>
      <c r="B6" s="52">
        <v>43982</v>
      </c>
      <c r="C6" s="72">
        <v>152</v>
      </c>
      <c r="D6" s="101"/>
      <c r="E6" s="103" t="s">
        <v>65</v>
      </c>
      <c r="F6" s="53" t="s">
        <v>138</v>
      </c>
    </row>
    <row r="7" spans="1:6" ht="14.25">
      <c r="A7" s="52">
        <v>43952</v>
      </c>
      <c r="B7" s="52">
        <v>44012</v>
      </c>
      <c r="C7" s="72">
        <v>182</v>
      </c>
      <c r="D7" s="101"/>
      <c r="E7" s="103" t="s">
        <v>68</v>
      </c>
      <c r="F7" s="53" t="s">
        <v>139</v>
      </c>
    </row>
    <row r="8" spans="1:6" ht="14.25">
      <c r="A8" s="52">
        <v>43983</v>
      </c>
      <c r="B8" s="52">
        <v>44043</v>
      </c>
      <c r="C8" s="72">
        <v>213</v>
      </c>
      <c r="D8" s="101"/>
      <c r="E8" s="103" t="s">
        <v>67</v>
      </c>
      <c r="F8" s="53" t="s">
        <v>140</v>
      </c>
    </row>
    <row r="9" spans="1:6" ht="14.25">
      <c r="A9" s="52">
        <v>44013</v>
      </c>
      <c r="B9" s="52">
        <v>44074</v>
      </c>
      <c r="C9" s="72">
        <v>244</v>
      </c>
      <c r="D9" s="101"/>
      <c r="E9" s="103" t="s">
        <v>69</v>
      </c>
      <c r="F9" s="53" t="s">
        <v>141</v>
      </c>
    </row>
    <row r="10" spans="1:6" ht="14.25">
      <c r="A10" s="52">
        <v>44044</v>
      </c>
      <c r="B10" s="52">
        <v>44104</v>
      </c>
      <c r="C10" s="72">
        <v>274</v>
      </c>
      <c r="D10" s="101"/>
      <c r="E10" s="103" t="s">
        <v>142</v>
      </c>
      <c r="F10" s="53" t="s">
        <v>143</v>
      </c>
    </row>
    <row r="11" spans="1:6" ht="14.25">
      <c r="A11" s="52">
        <v>44075</v>
      </c>
      <c r="B11" s="52">
        <v>44135</v>
      </c>
      <c r="C11" s="72">
        <v>305</v>
      </c>
      <c r="D11" s="101"/>
      <c r="E11" s="103" t="s">
        <v>326</v>
      </c>
      <c r="F11" s="53" t="s">
        <v>328</v>
      </c>
    </row>
    <row r="12" spans="1:6" ht="14.25">
      <c r="A12" s="52">
        <v>44105</v>
      </c>
      <c r="B12" s="52">
        <v>44165</v>
      </c>
      <c r="C12" s="72">
        <v>335</v>
      </c>
      <c r="D12" s="101"/>
      <c r="E12" s="103" t="s">
        <v>327</v>
      </c>
      <c r="F12" s="53" t="s">
        <v>329</v>
      </c>
    </row>
    <row r="13" spans="1:6" ht="14.25">
      <c r="A13" s="52">
        <v>44136</v>
      </c>
      <c r="B13" s="52">
        <v>44196</v>
      </c>
      <c r="C13" s="72">
        <v>365</v>
      </c>
      <c r="D13" s="127"/>
      <c r="E13" s="54"/>
      <c r="F13" s="54"/>
    </row>
    <row r="14" ht="14.25">
      <c r="A14" s="52">
        <v>44166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G140"/>
  <sheetViews>
    <sheetView tabSelected="1" zoomScale="70" zoomScaleNormal="70" zoomScalePageLayoutView="0" workbookViewId="0" topLeftCell="A13">
      <selection activeCell="E127" sqref="E127"/>
    </sheetView>
  </sheetViews>
  <sheetFormatPr defaultColWidth="9.125" defaultRowHeight="15.75" customHeight="1" outlineLevelRow="1"/>
  <cols>
    <col min="1" max="1" width="83.00390625" style="1" customWidth="1"/>
    <col min="2" max="2" width="13.50390625" style="29" customWidth="1"/>
    <col min="3" max="3" width="7.50390625" style="36" customWidth="1"/>
    <col min="4" max="5" width="21.875" style="3" customWidth="1"/>
    <col min="6" max="6" width="13.75390625" style="1" bestFit="1" customWidth="1"/>
    <col min="7" max="16384" width="9.125" style="1" customWidth="1"/>
  </cols>
  <sheetData>
    <row r="1" spans="4:5" ht="15.75" customHeight="1" hidden="1" outlineLevel="1">
      <c r="D1" s="2"/>
      <c r="E1" s="148" t="s">
        <v>58</v>
      </c>
    </row>
    <row r="2" spans="4:5" ht="15.75" customHeight="1" hidden="1" outlineLevel="1">
      <c r="D2" s="2"/>
      <c r="E2" s="148" t="s">
        <v>59</v>
      </c>
    </row>
    <row r="3" spans="4:5" ht="15.75" customHeight="1" hidden="1" outlineLevel="1">
      <c r="D3" s="2"/>
      <c r="E3" s="148" t="s">
        <v>60</v>
      </c>
    </row>
    <row r="4" spans="4:5" ht="15.75" customHeight="1" hidden="1" outlineLevel="1">
      <c r="D4" s="2"/>
      <c r="E4" s="148" t="s">
        <v>333</v>
      </c>
    </row>
    <row r="5" spans="1:5" ht="15.75" customHeight="1" collapsed="1">
      <c r="A5" s="5"/>
      <c r="B5" s="28"/>
      <c r="E5" s="162" t="s">
        <v>340</v>
      </c>
    </row>
    <row r="6" spans="1:7" ht="15.75" customHeight="1">
      <c r="A6" s="5"/>
      <c r="B6" s="28"/>
      <c r="G6" s="5"/>
    </row>
    <row r="7" spans="1:7" ht="15.75" customHeight="1">
      <c r="A7" s="182" t="s">
        <v>330</v>
      </c>
      <c r="B7" s="182"/>
      <c r="C7" s="182"/>
      <c r="D7" s="182"/>
      <c r="E7" s="182"/>
      <c r="G7" s="5"/>
    </row>
    <row r="8" spans="1:7" ht="15.75" customHeight="1">
      <c r="A8" s="183" t="s">
        <v>361</v>
      </c>
      <c r="B8" s="183"/>
      <c r="C8" s="183"/>
      <c r="D8" s="183"/>
      <c r="E8" s="183"/>
      <c r="G8" s="5"/>
    </row>
    <row r="9" spans="1:7" ht="15.75" customHeight="1">
      <c r="A9" s="5"/>
      <c r="B9" s="28"/>
      <c r="G9" s="5"/>
    </row>
    <row r="10" spans="1:7" ht="15.75" customHeight="1">
      <c r="A10" s="28" t="s">
        <v>345</v>
      </c>
      <c r="B10" s="28"/>
      <c r="D10" s="70"/>
      <c r="E10" s="69"/>
      <c r="G10" s="28"/>
    </row>
    <row r="11" spans="1:7" ht="15.75" customHeight="1">
      <c r="A11" s="28" t="s">
        <v>346</v>
      </c>
      <c r="B11" s="28"/>
      <c r="D11" s="70"/>
      <c r="G11" s="28"/>
    </row>
    <row r="12" spans="1:7" ht="15.75" customHeight="1">
      <c r="A12" s="28" t="s">
        <v>347</v>
      </c>
      <c r="B12" s="28"/>
      <c r="D12" s="125"/>
      <c r="E12" s="125"/>
      <c r="G12" s="5"/>
    </row>
    <row r="13" spans="1:7" ht="15.75" customHeight="1">
      <c r="A13" s="28" t="s">
        <v>362</v>
      </c>
      <c r="B13" s="28"/>
      <c r="D13" s="125"/>
      <c r="E13" s="125"/>
      <c r="G13" s="5"/>
    </row>
    <row r="14" spans="1:7" ht="15.75" customHeight="1">
      <c r="A14" s="28"/>
      <c r="B14" s="28"/>
      <c r="D14" s="125"/>
      <c r="E14" s="125"/>
      <c r="G14" s="5"/>
    </row>
    <row r="15" spans="1:5" ht="15.75" customHeight="1">
      <c r="A15" s="28"/>
      <c r="B15" s="28"/>
      <c r="D15" s="70"/>
      <c r="E15" s="125"/>
    </row>
    <row r="16" ht="15.75" customHeight="1">
      <c r="E16" s="162" t="s">
        <v>24</v>
      </c>
    </row>
    <row r="17" spans="1:5" s="43" customFormat="1" ht="54.75" customHeight="1">
      <c r="A17" s="178" t="s">
        <v>44</v>
      </c>
      <c r="B17" s="180" t="s">
        <v>313</v>
      </c>
      <c r="C17" s="180" t="s">
        <v>45</v>
      </c>
      <c r="D17" s="50" t="s">
        <v>46</v>
      </c>
      <c r="E17" s="50" t="s">
        <v>62</v>
      </c>
    </row>
    <row r="18" spans="1:5" s="56" customFormat="1" ht="20.25" customHeight="1">
      <c r="A18" s="179"/>
      <c r="B18" s="181"/>
      <c r="C18" s="181"/>
      <c r="D18" s="55">
        <v>43921</v>
      </c>
      <c r="E18" s="55">
        <v>43831</v>
      </c>
    </row>
    <row r="19" spans="1:5" ht="15.75" customHeight="1">
      <c r="A19" s="77" t="s">
        <v>167</v>
      </c>
      <c r="B19" s="7"/>
      <c r="C19" s="8"/>
      <c r="D19" s="6"/>
      <c r="E19" s="6"/>
    </row>
    <row r="20" spans="1:5" ht="15">
      <c r="A20" s="7" t="s">
        <v>76</v>
      </c>
      <c r="B20" s="129" t="s">
        <v>352</v>
      </c>
      <c r="C20" s="8" t="s">
        <v>111</v>
      </c>
      <c r="D20" s="105">
        <v>5811604</v>
      </c>
      <c r="E20" s="105">
        <v>3378952</v>
      </c>
    </row>
    <row r="21" spans="1:5" ht="30.75">
      <c r="A21" s="7" t="s">
        <v>366</v>
      </c>
      <c r="B21" s="130"/>
      <c r="C21" s="8" t="s">
        <v>112</v>
      </c>
      <c r="D21" s="105">
        <v>0</v>
      </c>
      <c r="E21" s="105">
        <v>0</v>
      </c>
    </row>
    <row r="22" spans="1:5" ht="30.75">
      <c r="A22" s="7" t="s">
        <v>367</v>
      </c>
      <c r="B22" s="130"/>
      <c r="C22" s="8" t="s">
        <v>113</v>
      </c>
      <c r="D22" s="105">
        <v>0</v>
      </c>
      <c r="E22" s="105">
        <v>0</v>
      </c>
    </row>
    <row r="23" spans="1:5" ht="30.75">
      <c r="A23" s="7" t="s">
        <v>368</v>
      </c>
      <c r="B23" s="130"/>
      <c r="C23" s="8" t="s">
        <v>114</v>
      </c>
      <c r="D23" s="105">
        <v>0</v>
      </c>
      <c r="E23" s="105">
        <v>0</v>
      </c>
    </row>
    <row r="24" spans="1:5" ht="15">
      <c r="A24" s="7" t="s">
        <v>369</v>
      </c>
      <c r="B24" s="130"/>
      <c r="C24" s="8" t="s">
        <v>115</v>
      </c>
      <c r="D24" s="105">
        <v>0</v>
      </c>
      <c r="E24" s="105">
        <v>0</v>
      </c>
    </row>
    <row r="25" spans="1:5" ht="15">
      <c r="A25" s="7" t="s">
        <v>159</v>
      </c>
      <c r="B25" s="130"/>
      <c r="C25" s="8" t="s">
        <v>116</v>
      </c>
      <c r="D25" s="105">
        <f>D26+D27</f>
        <v>24767</v>
      </c>
      <c r="E25" s="105">
        <f>E26+E27</f>
        <v>36106</v>
      </c>
    </row>
    <row r="26" spans="1:5" ht="15">
      <c r="A26" s="7" t="s">
        <v>77</v>
      </c>
      <c r="B26" s="130"/>
      <c r="C26" s="8" t="s">
        <v>128</v>
      </c>
      <c r="D26" s="105">
        <v>24767</v>
      </c>
      <c r="E26" s="105">
        <v>36106</v>
      </c>
    </row>
    <row r="27" spans="1:5" ht="15">
      <c r="A27" s="68" t="s">
        <v>126</v>
      </c>
      <c r="B27" s="131"/>
      <c r="C27" s="8" t="s">
        <v>129</v>
      </c>
      <c r="D27" s="105">
        <v>0</v>
      </c>
      <c r="E27" s="105"/>
    </row>
    <row r="28" spans="1:5" ht="23.25" customHeight="1">
      <c r="A28" s="7" t="s">
        <v>78</v>
      </c>
      <c r="B28" s="129" t="s">
        <v>314</v>
      </c>
      <c r="C28" s="8" t="s">
        <v>117</v>
      </c>
      <c r="D28" s="105">
        <f>D29+D30+D31+D32</f>
        <v>2344903.03669</v>
      </c>
      <c r="E28" s="105">
        <f>E29+E30+E31+E32</f>
        <v>3574454.20175</v>
      </c>
    </row>
    <row r="29" spans="1:5" ht="15">
      <c r="A29" s="7" t="s">
        <v>79</v>
      </c>
      <c r="B29" s="130"/>
      <c r="C29" s="8" t="s">
        <v>160</v>
      </c>
      <c r="D29" s="105">
        <v>3311683.03669</v>
      </c>
      <c r="E29" s="105">
        <v>4406132.20175</v>
      </c>
    </row>
    <row r="30" spans="1:5" ht="15">
      <c r="A30" s="7" t="s">
        <v>80</v>
      </c>
      <c r="B30" s="130"/>
      <c r="C30" s="8" t="s">
        <v>161</v>
      </c>
      <c r="D30" s="105">
        <v>0</v>
      </c>
      <c r="E30" s="105">
        <v>0</v>
      </c>
    </row>
    <row r="31" spans="1:5" ht="15">
      <c r="A31" s="7" t="s">
        <v>81</v>
      </c>
      <c r="B31" s="130"/>
      <c r="C31" s="8" t="s">
        <v>162</v>
      </c>
      <c r="D31" s="105">
        <v>0</v>
      </c>
      <c r="E31" s="105">
        <v>0</v>
      </c>
    </row>
    <row r="32" spans="1:5" ht="15">
      <c r="A32" s="7" t="s">
        <v>82</v>
      </c>
      <c r="B32" s="130"/>
      <c r="C32" s="8" t="s">
        <v>163</v>
      </c>
      <c r="D32" s="105">
        <v>-966780</v>
      </c>
      <c r="E32" s="105">
        <v>-831678</v>
      </c>
    </row>
    <row r="33" spans="1:5" ht="15">
      <c r="A33" s="171" t="s">
        <v>370</v>
      </c>
      <c r="B33" s="130"/>
      <c r="C33" s="8" t="s">
        <v>127</v>
      </c>
      <c r="D33" s="105"/>
      <c r="E33" s="105"/>
    </row>
    <row r="34" spans="1:5" ht="15">
      <c r="A34" s="171" t="s">
        <v>371</v>
      </c>
      <c r="B34" s="130"/>
      <c r="C34" s="8" t="s">
        <v>130</v>
      </c>
      <c r="D34" s="105"/>
      <c r="E34" s="105"/>
    </row>
    <row r="35" spans="1:5" ht="15">
      <c r="A35" s="9" t="s">
        <v>164</v>
      </c>
      <c r="B35" s="130"/>
      <c r="C35" s="8" t="s">
        <v>165</v>
      </c>
      <c r="D35" s="105">
        <v>39314</v>
      </c>
      <c r="E35" s="105">
        <v>201311</v>
      </c>
    </row>
    <row r="36" spans="1:5" ht="15">
      <c r="A36" s="9" t="s">
        <v>83</v>
      </c>
      <c r="B36" s="129" t="s">
        <v>323</v>
      </c>
      <c r="C36" s="8" t="s">
        <v>118</v>
      </c>
      <c r="D36" s="105">
        <f>D37+D38+D39+D40+D41+D42</f>
        <v>878279</v>
      </c>
      <c r="E36" s="105">
        <f>E37+E38+E39+E40+E41+E42</f>
        <v>845834</v>
      </c>
    </row>
    <row r="37" spans="1:5" ht="15">
      <c r="A37" s="9" t="s">
        <v>84</v>
      </c>
      <c r="B37" s="130"/>
      <c r="C37" s="8" t="s">
        <v>401</v>
      </c>
      <c r="D37" s="105">
        <v>222484</v>
      </c>
      <c r="E37" s="105">
        <v>223691</v>
      </c>
    </row>
    <row r="38" spans="1:5" ht="15">
      <c r="A38" s="9" t="s">
        <v>85</v>
      </c>
      <c r="B38" s="130"/>
      <c r="C38" s="8" t="s">
        <v>402</v>
      </c>
      <c r="D38" s="105">
        <v>0</v>
      </c>
      <c r="E38" s="105">
        <v>0</v>
      </c>
    </row>
    <row r="39" spans="1:5" ht="15">
      <c r="A39" s="9" t="s">
        <v>64</v>
      </c>
      <c r="B39" s="130"/>
      <c r="C39" s="8" t="s">
        <v>403</v>
      </c>
      <c r="D39" s="105"/>
      <c r="E39" s="105"/>
    </row>
    <row r="40" spans="1:5" ht="15">
      <c r="A40" s="9" t="s">
        <v>86</v>
      </c>
      <c r="B40" s="130"/>
      <c r="C40" s="8" t="s">
        <v>404</v>
      </c>
      <c r="D40" s="105">
        <v>110311</v>
      </c>
      <c r="E40" s="105">
        <v>106232</v>
      </c>
    </row>
    <row r="41" spans="1:5" ht="15">
      <c r="A41" s="7" t="s">
        <v>151</v>
      </c>
      <c r="B41" s="130"/>
      <c r="C41" s="8" t="s">
        <v>405</v>
      </c>
      <c r="D41" s="105"/>
      <c r="E41" s="105"/>
    </row>
    <row r="42" spans="1:5" ht="30.75">
      <c r="A42" s="7" t="s">
        <v>88</v>
      </c>
      <c r="B42" s="130"/>
      <c r="C42" s="8" t="s">
        <v>406</v>
      </c>
      <c r="D42" s="105">
        <v>545484</v>
      </c>
      <c r="E42" s="105">
        <v>515911</v>
      </c>
    </row>
    <row r="43" spans="1:5" ht="21" customHeight="1">
      <c r="A43" s="172" t="s">
        <v>90</v>
      </c>
      <c r="B43" s="130"/>
      <c r="C43" s="8" t="s">
        <v>119</v>
      </c>
      <c r="D43" s="105"/>
      <c r="E43" s="105"/>
    </row>
    <row r="44" spans="1:5" ht="17.25" customHeight="1">
      <c r="A44" s="7" t="s">
        <v>54</v>
      </c>
      <c r="B44" s="130"/>
      <c r="C44" s="8" t="s">
        <v>120</v>
      </c>
      <c r="D44" s="105">
        <f>D45+D46+D47</f>
        <v>601555.5893900001</v>
      </c>
      <c r="E44" s="105">
        <f>E45+E46+E47</f>
        <v>646458.54856</v>
      </c>
    </row>
    <row r="45" spans="1:6" s="78" customFormat="1" ht="15">
      <c r="A45" s="67" t="s">
        <v>22</v>
      </c>
      <c r="B45" s="130"/>
      <c r="C45" s="8" t="s">
        <v>407</v>
      </c>
      <c r="D45" s="105">
        <v>226962</v>
      </c>
      <c r="E45" s="105">
        <v>132142</v>
      </c>
      <c r="F45" s="1"/>
    </row>
    <row r="46" spans="1:5" ht="15">
      <c r="A46" s="7" t="s">
        <v>87</v>
      </c>
      <c r="B46" s="130"/>
      <c r="C46" s="8" t="s">
        <v>408</v>
      </c>
      <c r="D46" s="105">
        <v>5458.589390000096</v>
      </c>
      <c r="E46" s="105">
        <v>17784.549250000036</v>
      </c>
    </row>
    <row r="47" spans="1:5" ht="15">
      <c r="A47" s="7" t="s">
        <v>54</v>
      </c>
      <c r="B47" s="130"/>
      <c r="C47" s="8" t="s">
        <v>409</v>
      </c>
      <c r="D47" s="105">
        <v>369135</v>
      </c>
      <c r="E47" s="105">
        <v>496531.99931</v>
      </c>
    </row>
    <row r="48" spans="1:6" ht="15">
      <c r="A48" s="77" t="s">
        <v>372</v>
      </c>
      <c r="B48" s="132"/>
      <c r="C48" s="75">
        <v>100</v>
      </c>
      <c r="D48" s="106">
        <f>D20+D21+D22+D23+D24+D25+D28+D35+D36+D44</f>
        <v>9700422.62608</v>
      </c>
      <c r="E48" s="106">
        <f>E20+E21+E22+E23+E24+E25+E28+E35+E36+E44</f>
        <v>8683115.75031</v>
      </c>
      <c r="F48" s="78"/>
    </row>
    <row r="49" spans="1:5" ht="15">
      <c r="A49" s="7" t="s">
        <v>166</v>
      </c>
      <c r="B49" s="144"/>
      <c r="C49" s="8" t="s">
        <v>47</v>
      </c>
      <c r="D49" s="105">
        <v>0</v>
      </c>
      <c r="E49" s="105">
        <v>0</v>
      </c>
    </row>
    <row r="50" spans="1:5" ht="15">
      <c r="A50" s="77" t="s">
        <v>203</v>
      </c>
      <c r="B50" s="130"/>
      <c r="C50" s="8"/>
      <c r="D50" s="105"/>
      <c r="E50" s="105"/>
    </row>
    <row r="51" spans="1:5" ht="15">
      <c r="A51" s="169" t="s">
        <v>373</v>
      </c>
      <c r="B51" s="130"/>
      <c r="C51" s="8" t="s">
        <v>168</v>
      </c>
      <c r="D51" s="105">
        <v>20</v>
      </c>
      <c r="E51" s="105">
        <v>20</v>
      </c>
    </row>
    <row r="52" spans="1:5" ht="30.75">
      <c r="A52" s="169" t="s">
        <v>374</v>
      </c>
      <c r="B52" s="130"/>
      <c r="C52" s="8" t="s">
        <v>56</v>
      </c>
      <c r="D52" s="105">
        <v>0</v>
      </c>
      <c r="E52" s="105">
        <v>0</v>
      </c>
    </row>
    <row r="53" spans="1:5" ht="30" customHeight="1">
      <c r="A53" s="169" t="s">
        <v>375</v>
      </c>
      <c r="B53" s="130"/>
      <c r="C53" s="8" t="s">
        <v>75</v>
      </c>
      <c r="D53" s="105">
        <v>0</v>
      </c>
      <c r="E53" s="105">
        <v>0</v>
      </c>
    </row>
    <row r="54" spans="1:5" ht="15">
      <c r="A54" s="171" t="s">
        <v>376</v>
      </c>
      <c r="B54" s="130"/>
      <c r="C54" s="8" t="s">
        <v>170</v>
      </c>
      <c r="D54" s="105">
        <v>0</v>
      </c>
      <c r="E54" s="105">
        <v>0</v>
      </c>
    </row>
    <row r="55" spans="1:5" ht="15">
      <c r="A55" s="171" t="s">
        <v>377</v>
      </c>
      <c r="B55" s="130"/>
      <c r="C55" s="8" t="s">
        <v>171</v>
      </c>
      <c r="D55" s="105"/>
      <c r="E55" s="105"/>
    </row>
    <row r="56" spans="1:5" ht="15">
      <c r="A56" s="7" t="s">
        <v>378</v>
      </c>
      <c r="B56" s="129" t="s">
        <v>353</v>
      </c>
      <c r="C56" s="8" t="s">
        <v>172</v>
      </c>
      <c r="D56" s="105">
        <v>123298</v>
      </c>
      <c r="E56" s="105">
        <v>123297.74132999312</v>
      </c>
    </row>
    <row r="57" spans="1:5" ht="15">
      <c r="A57" s="67" t="s">
        <v>169</v>
      </c>
      <c r="B57" s="130"/>
      <c r="C57" s="8" t="s">
        <v>173</v>
      </c>
      <c r="D57" s="105">
        <v>0</v>
      </c>
      <c r="E57" s="105">
        <v>19189</v>
      </c>
    </row>
    <row r="58" spans="1:5" ht="15">
      <c r="A58" s="7" t="s">
        <v>89</v>
      </c>
      <c r="B58" s="130"/>
      <c r="C58" s="8" t="s">
        <v>175</v>
      </c>
      <c r="D58" s="105">
        <f>D59+D60+D61</f>
        <v>262</v>
      </c>
      <c r="E58" s="105">
        <f>E59+E60+E61</f>
        <v>262</v>
      </c>
    </row>
    <row r="59" spans="1:5" ht="15">
      <c r="A59" s="7" t="s">
        <v>79</v>
      </c>
      <c r="B59" s="130"/>
      <c r="C59" s="8" t="s">
        <v>410</v>
      </c>
      <c r="D59" s="105">
        <v>0</v>
      </c>
      <c r="E59" s="105">
        <v>0</v>
      </c>
    </row>
    <row r="60" spans="1:5" ht="15">
      <c r="A60" s="7" t="s">
        <v>80</v>
      </c>
      <c r="B60" s="130"/>
      <c r="C60" s="8" t="s">
        <v>411</v>
      </c>
      <c r="D60" s="105"/>
      <c r="E60" s="105"/>
    </row>
    <row r="61" spans="1:5" ht="15">
      <c r="A61" s="7" t="s">
        <v>81</v>
      </c>
      <c r="B61" s="130"/>
      <c r="C61" s="8" t="s">
        <v>412</v>
      </c>
      <c r="D61" s="105">
        <v>262</v>
      </c>
      <c r="E61" s="105">
        <v>262</v>
      </c>
    </row>
    <row r="62" spans="1:5" ht="15">
      <c r="A62" s="171" t="s">
        <v>379</v>
      </c>
      <c r="B62" s="130"/>
      <c r="C62" s="8" t="s">
        <v>176</v>
      </c>
      <c r="D62" s="105"/>
      <c r="E62" s="105"/>
    </row>
    <row r="63" spans="1:5" ht="15">
      <c r="A63" s="171" t="s">
        <v>380</v>
      </c>
      <c r="B63" s="129"/>
      <c r="C63" s="8" t="s">
        <v>177</v>
      </c>
      <c r="D63" s="105"/>
      <c r="E63" s="105"/>
    </row>
    <row r="64" spans="1:5" ht="15">
      <c r="A64" s="7" t="s">
        <v>174</v>
      </c>
      <c r="B64" s="130"/>
      <c r="C64" s="8" t="s">
        <v>148</v>
      </c>
      <c r="D64" s="105">
        <v>0</v>
      </c>
      <c r="E64" s="105">
        <v>0</v>
      </c>
    </row>
    <row r="65" spans="1:6" s="78" customFormat="1" ht="15">
      <c r="A65" s="7" t="s">
        <v>20</v>
      </c>
      <c r="B65" s="133" t="s">
        <v>337</v>
      </c>
      <c r="C65" s="8" t="s">
        <v>21</v>
      </c>
      <c r="D65" s="105">
        <v>14711687.50308</v>
      </c>
      <c r="E65" s="105">
        <v>15055173.50308</v>
      </c>
      <c r="F65" s="1"/>
    </row>
    <row r="66" spans="1:6" s="78" customFormat="1" ht="15">
      <c r="A66" s="7" t="s">
        <v>381</v>
      </c>
      <c r="B66" s="133"/>
      <c r="C66" s="8" t="s">
        <v>57</v>
      </c>
      <c r="D66" s="105">
        <v>0</v>
      </c>
      <c r="E66" s="105">
        <v>0</v>
      </c>
      <c r="F66" s="1"/>
    </row>
    <row r="67" spans="1:5" ht="15">
      <c r="A67" s="7" t="s">
        <v>90</v>
      </c>
      <c r="B67" s="130"/>
      <c r="C67" s="8" t="s">
        <v>178</v>
      </c>
      <c r="D67" s="105"/>
      <c r="E67" s="105"/>
    </row>
    <row r="68" spans="1:5" ht="15">
      <c r="A68" s="9" t="s">
        <v>91</v>
      </c>
      <c r="B68" s="130"/>
      <c r="C68" s="8" t="s">
        <v>413</v>
      </c>
      <c r="D68" s="105"/>
      <c r="E68" s="105"/>
    </row>
    <row r="69" spans="1:6" s="43" customFormat="1" ht="15">
      <c r="A69" s="7" t="s">
        <v>92</v>
      </c>
      <c r="B69" s="129" t="s">
        <v>336</v>
      </c>
      <c r="C69" s="8" t="s">
        <v>414</v>
      </c>
      <c r="D69" s="105">
        <v>329121</v>
      </c>
      <c r="E69" s="105">
        <v>350331</v>
      </c>
      <c r="F69" s="1"/>
    </row>
    <row r="70" spans="1:5" ht="15">
      <c r="A70" s="7" t="s">
        <v>93</v>
      </c>
      <c r="B70" s="130"/>
      <c r="C70" s="8" t="s">
        <v>415</v>
      </c>
      <c r="D70" s="105">
        <v>0</v>
      </c>
      <c r="E70" s="105">
        <v>0</v>
      </c>
    </row>
    <row r="71" spans="1:5" ht="15">
      <c r="A71" s="7" t="s">
        <v>94</v>
      </c>
      <c r="B71" s="130"/>
      <c r="C71" s="8" t="s">
        <v>416</v>
      </c>
      <c r="D71" s="105">
        <v>2871758</v>
      </c>
      <c r="E71" s="105">
        <v>2145975</v>
      </c>
    </row>
    <row r="72" spans="1:6" ht="15">
      <c r="A72" s="77" t="s">
        <v>382</v>
      </c>
      <c r="B72" s="132"/>
      <c r="C72" s="75">
        <v>200</v>
      </c>
      <c r="D72" s="106">
        <f>D51+D52+D53+D54+D56+D57+D58+D62+D63+D64+D65+D67+D68+D69+D70+D71</f>
        <v>18036146.50308</v>
      </c>
      <c r="E72" s="106">
        <f>E51+E52+E53+E54+E56+E57+E58+E62+E63+E64+E65+E67+E68+E69+E70+E71</f>
        <v>17694248.244409993</v>
      </c>
      <c r="F72" s="78"/>
    </row>
    <row r="73" spans="1:6" ht="15">
      <c r="A73" s="77" t="s">
        <v>179</v>
      </c>
      <c r="B73" s="132"/>
      <c r="C73" s="75"/>
      <c r="D73" s="106">
        <f>D48+D72</f>
        <v>27736569.129160002</v>
      </c>
      <c r="E73" s="106">
        <f>E48+E72</f>
        <v>26377363.994719993</v>
      </c>
      <c r="F73" s="78"/>
    </row>
    <row r="74" spans="1:5" ht="15">
      <c r="A74" s="10"/>
      <c r="B74" s="134"/>
      <c r="C74" s="37"/>
      <c r="D74" s="11"/>
      <c r="E74" s="11"/>
    </row>
    <row r="75" spans="1:6" ht="30.75">
      <c r="A75" s="40" t="s">
        <v>207</v>
      </c>
      <c r="B75" s="135"/>
      <c r="C75" s="41" t="s">
        <v>45</v>
      </c>
      <c r="D75" s="42" t="s">
        <v>46</v>
      </c>
      <c r="E75" s="42" t="s">
        <v>62</v>
      </c>
      <c r="F75" s="147"/>
    </row>
    <row r="76" spans="1:6" ht="15">
      <c r="A76" s="77" t="s">
        <v>204</v>
      </c>
      <c r="B76" s="130"/>
      <c r="C76" s="8"/>
      <c r="D76" s="6"/>
      <c r="E76" s="6"/>
      <c r="F76" s="29"/>
    </row>
    <row r="77" spans="1:6" ht="30.75">
      <c r="A77" s="170" t="s">
        <v>383</v>
      </c>
      <c r="B77" s="129" t="s">
        <v>338</v>
      </c>
      <c r="C77" s="8" t="s">
        <v>180</v>
      </c>
      <c r="D77" s="105"/>
      <c r="E77" s="105"/>
      <c r="F77" s="29"/>
    </row>
    <row r="78" spans="1:6" ht="30.75">
      <c r="A78" s="169" t="s">
        <v>384</v>
      </c>
      <c r="B78" s="130"/>
      <c r="C78" s="8" t="s">
        <v>37</v>
      </c>
      <c r="D78" s="105">
        <v>0</v>
      </c>
      <c r="E78" s="105">
        <v>0</v>
      </c>
      <c r="F78" s="29"/>
    </row>
    <row r="79" spans="1:6" ht="15">
      <c r="A79" s="171" t="s">
        <v>369</v>
      </c>
      <c r="B79" s="130"/>
      <c r="C79" s="8" t="s">
        <v>181</v>
      </c>
      <c r="D79" s="105"/>
      <c r="E79" s="105"/>
      <c r="F79" s="29"/>
    </row>
    <row r="80" spans="1:5" ht="15">
      <c r="A80" s="7" t="s">
        <v>53</v>
      </c>
      <c r="B80" s="130"/>
      <c r="C80" s="8" t="s">
        <v>183</v>
      </c>
      <c r="D80" s="105">
        <v>0</v>
      </c>
      <c r="E80" s="105">
        <v>0</v>
      </c>
    </row>
    <row r="81" spans="1:6" s="29" customFormat="1" ht="15">
      <c r="A81" s="7" t="s">
        <v>98</v>
      </c>
      <c r="B81" s="129" t="s">
        <v>324</v>
      </c>
      <c r="C81" s="8" t="s">
        <v>184</v>
      </c>
      <c r="D81" s="105">
        <f>D82+D83+D84</f>
        <v>1387166.006080002</v>
      </c>
      <c r="E81" s="105">
        <f>E82+E83+E84</f>
        <v>1073726.9345</v>
      </c>
      <c r="F81" s="1"/>
    </row>
    <row r="82" spans="1:6" s="29" customFormat="1" ht="15">
      <c r="A82" s="7" t="s">
        <v>99</v>
      </c>
      <c r="B82" s="130"/>
      <c r="C82" s="8" t="s">
        <v>417</v>
      </c>
      <c r="D82" s="105">
        <v>1382588.006080002</v>
      </c>
      <c r="E82" s="105">
        <v>1038621.9345</v>
      </c>
      <c r="F82" s="1"/>
    </row>
    <row r="83" spans="1:6" s="29" customFormat="1" ht="15">
      <c r="A83" s="7" t="s">
        <v>100</v>
      </c>
      <c r="B83" s="130"/>
      <c r="C83" s="8" t="s">
        <v>418</v>
      </c>
      <c r="D83" s="105">
        <v>0</v>
      </c>
      <c r="E83" s="105">
        <v>0</v>
      </c>
      <c r="F83" s="1"/>
    </row>
    <row r="84" spans="1:6" s="29" customFormat="1" ht="15">
      <c r="A84" s="7" t="s">
        <v>25</v>
      </c>
      <c r="B84" s="130"/>
      <c r="C84" s="8" t="s">
        <v>419</v>
      </c>
      <c r="D84" s="105">
        <v>4578</v>
      </c>
      <c r="E84" s="105">
        <v>35105</v>
      </c>
      <c r="F84" s="1"/>
    </row>
    <row r="85" spans="1:5" ht="15">
      <c r="A85" s="170" t="s">
        <v>385</v>
      </c>
      <c r="B85" s="130"/>
      <c r="C85" s="8" t="s">
        <v>23</v>
      </c>
      <c r="D85" s="105">
        <v>410081</v>
      </c>
      <c r="E85" s="105">
        <v>464691</v>
      </c>
    </row>
    <row r="86" spans="1:5" ht="15">
      <c r="A86" s="68" t="s">
        <v>185</v>
      </c>
      <c r="B86" s="129" t="s">
        <v>325</v>
      </c>
      <c r="C86" s="8" t="s">
        <v>186</v>
      </c>
      <c r="D86" s="105">
        <v>28638</v>
      </c>
      <c r="E86" s="105">
        <v>0</v>
      </c>
    </row>
    <row r="87" spans="1:6" s="78" customFormat="1" ht="15">
      <c r="A87" s="7" t="s">
        <v>158</v>
      </c>
      <c r="B87" s="129" t="s">
        <v>354</v>
      </c>
      <c r="C87" s="8" t="s">
        <v>182</v>
      </c>
      <c r="D87" s="105">
        <v>58910</v>
      </c>
      <c r="E87" s="105">
        <v>71756</v>
      </c>
      <c r="F87" s="1"/>
    </row>
    <row r="88" spans="1:5" ht="15">
      <c r="A88" s="7" t="s">
        <v>386</v>
      </c>
      <c r="B88" s="129"/>
      <c r="C88" s="8" t="s">
        <v>420</v>
      </c>
      <c r="D88" s="105"/>
      <c r="E88" s="105"/>
    </row>
    <row r="89" spans="1:5" ht="15">
      <c r="A89" s="171" t="s">
        <v>387</v>
      </c>
      <c r="B89" s="129"/>
      <c r="C89" s="8" t="s">
        <v>421</v>
      </c>
      <c r="D89" s="105"/>
      <c r="E89" s="105"/>
    </row>
    <row r="90" spans="1:5" ht="15">
      <c r="A90" s="171" t="s">
        <v>388</v>
      </c>
      <c r="B90" s="129"/>
      <c r="C90" s="8" t="s">
        <v>422</v>
      </c>
      <c r="D90" s="105"/>
      <c r="E90" s="105"/>
    </row>
    <row r="91" spans="1:5" ht="15">
      <c r="A91" s="171" t="s">
        <v>389</v>
      </c>
      <c r="B91" s="129"/>
      <c r="C91" s="8" t="s">
        <v>423</v>
      </c>
      <c r="D91" s="105"/>
      <c r="E91" s="105"/>
    </row>
    <row r="92" spans="1:6" ht="15">
      <c r="A92" s="7" t="s">
        <v>52</v>
      </c>
      <c r="B92" s="130"/>
      <c r="C92" s="8" t="s">
        <v>424</v>
      </c>
      <c r="D92" s="105">
        <f>D93+D94+D95+D96+D97</f>
        <v>547344</v>
      </c>
      <c r="E92" s="105">
        <f>E93+E94+E95+E96+E97</f>
        <v>724815</v>
      </c>
      <c r="F92" s="29"/>
    </row>
    <row r="93" spans="1:6" ht="15">
      <c r="A93" s="7" t="s">
        <v>95</v>
      </c>
      <c r="B93" s="129" t="s">
        <v>315</v>
      </c>
      <c r="C93" s="8" t="s">
        <v>425</v>
      </c>
      <c r="D93" s="105">
        <v>127890</v>
      </c>
      <c r="E93" s="105">
        <v>306562</v>
      </c>
      <c r="F93" s="29"/>
    </row>
    <row r="94" spans="1:6" ht="15">
      <c r="A94" s="7" t="s">
        <v>97</v>
      </c>
      <c r="B94" s="130"/>
      <c r="C94" s="8" t="s">
        <v>426</v>
      </c>
      <c r="D94" s="105">
        <v>34407</v>
      </c>
      <c r="E94" s="105">
        <v>39142</v>
      </c>
      <c r="F94" s="29"/>
    </row>
    <row r="95" spans="1:6" ht="15">
      <c r="A95" s="67" t="s">
        <v>101</v>
      </c>
      <c r="B95" s="130"/>
      <c r="C95" s="8" t="s">
        <v>427</v>
      </c>
      <c r="D95" s="105">
        <v>0</v>
      </c>
      <c r="E95" s="105">
        <v>0</v>
      </c>
      <c r="F95" s="29"/>
    </row>
    <row r="96" spans="1:5" ht="15">
      <c r="A96" s="7" t="s">
        <v>52</v>
      </c>
      <c r="B96" s="130"/>
      <c r="C96" s="8" t="s">
        <v>428</v>
      </c>
      <c r="D96" s="105">
        <v>39090</v>
      </c>
      <c r="E96" s="105">
        <v>31748</v>
      </c>
    </row>
    <row r="97" spans="1:5" ht="15">
      <c r="A97" s="67" t="s">
        <v>29</v>
      </c>
      <c r="B97" s="130"/>
      <c r="C97" s="8" t="s">
        <v>429</v>
      </c>
      <c r="D97" s="105">
        <v>345957</v>
      </c>
      <c r="E97" s="105">
        <v>347363</v>
      </c>
    </row>
    <row r="98" spans="1:6" ht="15">
      <c r="A98" s="77" t="s">
        <v>390</v>
      </c>
      <c r="B98" s="132"/>
      <c r="C98" s="75">
        <v>300</v>
      </c>
      <c r="D98" s="106">
        <f>D77+D78+D80+D81+D85+D86+D87+D92</f>
        <v>2432139.006080002</v>
      </c>
      <c r="E98" s="106">
        <f>E77+E78+E80+E81+E85+E86+E87+E92</f>
        <v>2334988.9345</v>
      </c>
      <c r="F98" s="78"/>
    </row>
    <row r="99" spans="1:5" ht="15">
      <c r="A99" s="7" t="s">
        <v>187</v>
      </c>
      <c r="B99" s="132"/>
      <c r="C99" s="8" t="s">
        <v>26</v>
      </c>
      <c r="D99" s="105">
        <v>0</v>
      </c>
      <c r="E99" s="105">
        <v>0</v>
      </c>
    </row>
    <row r="100" spans="1:6" s="78" customFormat="1" ht="15">
      <c r="A100" s="77" t="s">
        <v>205</v>
      </c>
      <c r="B100" s="130"/>
      <c r="C100" s="8"/>
      <c r="D100" s="6"/>
      <c r="E100" s="6"/>
      <c r="F100" s="1"/>
    </row>
    <row r="101" spans="1:5" ht="30.75">
      <c r="A101" s="67" t="s">
        <v>391</v>
      </c>
      <c r="B101" s="129" t="s">
        <v>355</v>
      </c>
      <c r="C101" s="8" t="s">
        <v>188</v>
      </c>
      <c r="D101" s="105">
        <v>2110</v>
      </c>
      <c r="E101" s="105">
        <v>2110</v>
      </c>
    </row>
    <row r="102" spans="1:5" ht="30.75">
      <c r="A102" s="67" t="s">
        <v>392</v>
      </c>
      <c r="B102" s="130"/>
      <c r="C102" s="8" t="s">
        <v>48</v>
      </c>
      <c r="D102" s="105">
        <v>0</v>
      </c>
      <c r="E102" s="105">
        <v>0</v>
      </c>
    </row>
    <row r="103" spans="1:5" ht="15">
      <c r="A103" s="67" t="s">
        <v>376</v>
      </c>
      <c r="B103" s="130"/>
      <c r="C103" s="8" t="s">
        <v>49</v>
      </c>
      <c r="D103" s="105"/>
      <c r="E103" s="105"/>
    </row>
    <row r="104" spans="1:5" ht="15">
      <c r="A104" s="67" t="s">
        <v>30</v>
      </c>
      <c r="B104" s="130"/>
      <c r="C104" s="8" t="s">
        <v>50</v>
      </c>
      <c r="D104" s="105">
        <v>0</v>
      </c>
      <c r="E104" s="105">
        <v>0</v>
      </c>
    </row>
    <row r="105" spans="1:5" ht="15">
      <c r="A105" s="7" t="s">
        <v>103</v>
      </c>
      <c r="B105" s="130"/>
      <c r="C105" s="8" t="s">
        <v>189</v>
      </c>
      <c r="D105" s="105">
        <f>D106+D107+D108</f>
        <v>133582</v>
      </c>
      <c r="E105" s="105">
        <f>E106+E107+E108</f>
        <v>19189</v>
      </c>
    </row>
    <row r="106" spans="1:5" ht="15">
      <c r="A106" s="7" t="s">
        <v>99</v>
      </c>
      <c r="B106" s="130"/>
      <c r="C106" s="8" t="s">
        <v>430</v>
      </c>
      <c r="D106" s="105">
        <v>114393</v>
      </c>
      <c r="E106" s="105">
        <v>0</v>
      </c>
    </row>
    <row r="107" spans="1:5" ht="15" outlineLevel="1">
      <c r="A107" s="7" t="s">
        <v>105</v>
      </c>
      <c r="B107" s="130"/>
      <c r="C107" s="8" t="s">
        <v>431</v>
      </c>
      <c r="D107" s="105"/>
      <c r="E107" s="105"/>
    </row>
    <row r="108" spans="1:5" ht="15" outlineLevel="1">
      <c r="A108" s="7" t="s">
        <v>25</v>
      </c>
      <c r="B108" s="130"/>
      <c r="C108" s="8" t="s">
        <v>432</v>
      </c>
      <c r="D108" s="105">
        <v>19189</v>
      </c>
      <c r="E108" s="105">
        <v>19189</v>
      </c>
    </row>
    <row r="109" spans="1:6" s="78" customFormat="1" ht="15">
      <c r="A109" s="7" t="s">
        <v>393</v>
      </c>
      <c r="B109" s="129" t="s">
        <v>339</v>
      </c>
      <c r="C109" s="8" t="s">
        <v>27</v>
      </c>
      <c r="D109" s="105">
        <v>21250</v>
      </c>
      <c r="E109" s="105">
        <v>21250</v>
      </c>
      <c r="F109" s="1"/>
    </row>
    <row r="110" spans="1:5" ht="15">
      <c r="A110" s="7" t="s">
        <v>107</v>
      </c>
      <c r="B110" s="129" t="s">
        <v>325</v>
      </c>
      <c r="C110" s="8" t="s">
        <v>28</v>
      </c>
      <c r="D110" s="105">
        <v>1969939.40286</v>
      </c>
      <c r="E110" s="105">
        <v>1969941.34</v>
      </c>
    </row>
    <row r="111" spans="1:6" s="78" customFormat="1" ht="15">
      <c r="A111" s="7" t="s">
        <v>158</v>
      </c>
      <c r="B111" s="129"/>
      <c r="C111" s="8" t="s">
        <v>433</v>
      </c>
      <c r="D111" s="105"/>
      <c r="E111" s="105"/>
      <c r="F111" s="1"/>
    </row>
    <row r="112" spans="1:6" s="78" customFormat="1" ht="15">
      <c r="A112" s="7" t="s">
        <v>394</v>
      </c>
      <c r="B112" s="129"/>
      <c r="C112" s="8" t="s">
        <v>434</v>
      </c>
      <c r="D112" s="105"/>
      <c r="E112" s="105"/>
      <c r="F112" s="1"/>
    </row>
    <row r="113" spans="1:5" ht="15.75" customHeight="1">
      <c r="A113" s="7" t="s">
        <v>395</v>
      </c>
      <c r="B113" s="129"/>
      <c r="C113" s="8" t="s">
        <v>435</v>
      </c>
      <c r="D113" s="105"/>
      <c r="E113" s="105"/>
    </row>
    <row r="114" spans="1:5" ht="15.75" customHeight="1">
      <c r="A114" s="7" t="s">
        <v>388</v>
      </c>
      <c r="B114" s="129"/>
      <c r="C114" s="8" t="s">
        <v>436</v>
      </c>
      <c r="D114" s="105"/>
      <c r="E114" s="105"/>
    </row>
    <row r="115" spans="1:5" ht="15.75" customHeight="1">
      <c r="A115" s="7" t="s">
        <v>396</v>
      </c>
      <c r="B115" s="130"/>
      <c r="C115" s="8" t="s">
        <v>437</v>
      </c>
      <c r="D115" s="105">
        <v>2651207</v>
      </c>
      <c r="E115" s="105">
        <v>2317105</v>
      </c>
    </row>
    <row r="116" spans="1:6" ht="15.75" customHeight="1">
      <c r="A116" s="77" t="s">
        <v>397</v>
      </c>
      <c r="B116" s="132"/>
      <c r="C116" s="75">
        <v>400</v>
      </c>
      <c r="D116" s="106">
        <f>D101+D102+D104+D105+D109+D110+D115</f>
        <v>4778088.40286</v>
      </c>
      <c r="E116" s="106">
        <f>E101+E102+E104+E105+E109+E110+E115</f>
        <v>4329595.34</v>
      </c>
      <c r="F116" s="78"/>
    </row>
    <row r="117" spans="1:5" ht="15.75" customHeight="1">
      <c r="A117" s="77" t="s">
        <v>206</v>
      </c>
      <c r="B117" s="130"/>
      <c r="C117" s="8"/>
      <c r="D117" s="6"/>
      <c r="E117" s="6"/>
    </row>
    <row r="118" spans="1:5" ht="15.75" customHeight="1">
      <c r="A118" s="7" t="s">
        <v>190</v>
      </c>
      <c r="B118" s="129" t="s">
        <v>318</v>
      </c>
      <c r="C118" s="8" t="s">
        <v>191</v>
      </c>
      <c r="D118" s="105">
        <f>46661+1</f>
        <v>46662</v>
      </c>
      <c r="E118" s="105">
        <v>46662</v>
      </c>
    </row>
    <row r="119" spans="1:5" ht="15.75" customHeight="1">
      <c r="A119" s="7" t="s">
        <v>31</v>
      </c>
      <c r="B119" s="130"/>
      <c r="C119" s="8" t="s">
        <v>192</v>
      </c>
      <c r="D119" s="105">
        <v>7009</v>
      </c>
      <c r="E119" s="105">
        <v>7009</v>
      </c>
    </row>
    <row r="120" spans="1:5" ht="15.75" customHeight="1">
      <c r="A120" s="7" t="s">
        <v>42</v>
      </c>
      <c r="B120" s="130"/>
      <c r="C120" s="8" t="s">
        <v>193</v>
      </c>
      <c r="D120" s="105">
        <v>0</v>
      </c>
      <c r="E120" s="105">
        <v>0</v>
      </c>
    </row>
    <row r="121" spans="1:5" ht="15.75" customHeight="1">
      <c r="A121" s="7" t="s">
        <v>398</v>
      </c>
      <c r="B121" s="129" t="s">
        <v>316</v>
      </c>
      <c r="C121" s="8" t="s">
        <v>194</v>
      </c>
      <c r="D121" s="105">
        <v>7455</v>
      </c>
      <c r="E121" s="105">
        <v>7455</v>
      </c>
    </row>
    <row r="122" spans="1:5" ht="15.75" customHeight="1">
      <c r="A122" s="7" t="s">
        <v>198</v>
      </c>
      <c r="B122" s="130"/>
      <c r="C122" s="8" t="s">
        <v>195</v>
      </c>
      <c r="D122" s="105">
        <f>E122+D123+D124</f>
        <v>20465215.720219996</v>
      </c>
      <c r="E122" s="105">
        <v>19651653.720219996</v>
      </c>
    </row>
    <row r="123" spans="1:5" ht="15.75" customHeight="1">
      <c r="A123" s="7" t="s">
        <v>149</v>
      </c>
      <c r="B123" s="130"/>
      <c r="C123" s="8" t="s">
        <v>196</v>
      </c>
      <c r="D123" s="105">
        <f>'ф2'!D58</f>
        <v>813562</v>
      </c>
      <c r="E123" s="105">
        <v>989820</v>
      </c>
    </row>
    <row r="124" spans="1:5" ht="15.75" customHeight="1">
      <c r="A124" s="7" t="s">
        <v>150</v>
      </c>
      <c r="B124" s="130"/>
      <c r="C124" s="8" t="s">
        <v>197</v>
      </c>
      <c r="D124" s="105"/>
      <c r="E124" s="105">
        <v>-1200009</v>
      </c>
    </row>
    <row r="125" spans="1:5" ht="15.75" customHeight="1">
      <c r="A125" s="7" t="s">
        <v>399</v>
      </c>
      <c r="B125" s="130"/>
      <c r="C125" s="8" t="s">
        <v>438</v>
      </c>
      <c r="D125" s="105"/>
      <c r="E125" s="105"/>
    </row>
    <row r="126" spans="1:6" ht="15.75" customHeight="1">
      <c r="A126" s="77" t="s">
        <v>400</v>
      </c>
      <c r="B126" s="132"/>
      <c r="C126" s="75" t="s">
        <v>202</v>
      </c>
      <c r="D126" s="106">
        <f>D118+D119+D120+D121+D122</f>
        <v>20526341.720219996</v>
      </c>
      <c r="E126" s="106">
        <f>E118+E119+E120+E121+E122</f>
        <v>19712779.720219996</v>
      </c>
      <c r="F126" s="78"/>
    </row>
    <row r="127" spans="1:5" ht="15.75" customHeight="1">
      <c r="A127" s="7" t="s">
        <v>199</v>
      </c>
      <c r="B127" s="130"/>
      <c r="C127" s="8" t="s">
        <v>208</v>
      </c>
      <c r="D127" s="105">
        <v>0</v>
      </c>
      <c r="E127" s="105">
        <v>0</v>
      </c>
    </row>
    <row r="128" spans="1:6" ht="15.75" customHeight="1">
      <c r="A128" s="77" t="s">
        <v>200</v>
      </c>
      <c r="B128" s="132"/>
      <c r="C128" s="75">
        <v>500</v>
      </c>
      <c r="D128" s="106">
        <f>D126+D127</f>
        <v>20526341.720219996</v>
      </c>
      <c r="E128" s="106">
        <f>E126+E127</f>
        <v>19712779.720219996</v>
      </c>
      <c r="F128" s="78"/>
    </row>
    <row r="129" spans="1:6" ht="15.75" customHeight="1">
      <c r="A129" s="77" t="s">
        <v>201</v>
      </c>
      <c r="B129" s="132"/>
      <c r="C129" s="75"/>
      <c r="D129" s="106">
        <f>D98+D116+D128</f>
        <v>27736569.12916</v>
      </c>
      <c r="E129" s="106">
        <f>E98+E116+E128</f>
        <v>26377363.994719997</v>
      </c>
      <c r="F129" s="78"/>
    </row>
    <row r="130" spans="1:5" ht="15.75" customHeight="1">
      <c r="A130" s="12"/>
      <c r="B130" s="145"/>
      <c r="D130" s="100">
        <f>D73-D129</f>
        <v>0</v>
      </c>
      <c r="E130" s="100">
        <f>E73-E129</f>
        <v>0</v>
      </c>
    </row>
    <row r="131" spans="1:5" ht="15.75" customHeight="1">
      <c r="A131" s="136" t="s">
        <v>319</v>
      </c>
      <c r="B131" s="129" t="s">
        <v>322</v>
      </c>
      <c r="C131" s="137"/>
      <c r="D131" s="138">
        <v>8657.62</v>
      </c>
      <c r="E131" s="100"/>
    </row>
    <row r="132" spans="1:6" ht="15.75" customHeight="1">
      <c r="A132" s="136" t="s">
        <v>320</v>
      </c>
      <c r="B132" s="129" t="s">
        <v>322</v>
      </c>
      <c r="C132" s="137"/>
      <c r="D132" s="138">
        <v>19.96</v>
      </c>
      <c r="E132" s="100"/>
      <c r="F132" s="152"/>
    </row>
    <row r="133" spans="1:5" ht="15.75" customHeight="1">
      <c r="A133" s="12"/>
      <c r="D133" s="30"/>
      <c r="E133" s="30"/>
    </row>
    <row r="134" spans="1:5" ht="15.75" customHeight="1">
      <c r="A134" s="12"/>
      <c r="D134" s="30"/>
      <c r="E134" s="30"/>
    </row>
    <row r="135" spans="1:5" ht="15.75" customHeight="1">
      <c r="A135" s="12" t="s">
        <v>363</v>
      </c>
      <c r="B135" s="145"/>
      <c r="E135" s="30"/>
    </row>
    <row r="136" spans="1:3" ht="15.75" customHeight="1">
      <c r="A136" s="13" t="s">
        <v>334</v>
      </c>
      <c r="B136" s="146"/>
      <c r="C136" s="38"/>
    </row>
    <row r="137" spans="1:5" ht="15.75" customHeight="1">
      <c r="A137" s="12" t="s">
        <v>0</v>
      </c>
      <c r="B137" s="145"/>
      <c r="C137" s="39"/>
      <c r="D137" s="30"/>
      <c r="E137" s="30"/>
    </row>
    <row r="138" spans="1:3" ht="15.75" customHeight="1">
      <c r="A138" s="13" t="s">
        <v>335</v>
      </c>
      <c r="B138" s="146"/>
      <c r="C138" s="38"/>
    </row>
    <row r="139" spans="1:3" ht="15.75" customHeight="1">
      <c r="A139" s="12" t="s">
        <v>1</v>
      </c>
      <c r="B139" s="145"/>
      <c r="C139" s="39"/>
    </row>
    <row r="140" ht="15.75" customHeight="1">
      <c r="C140" s="39"/>
    </row>
  </sheetData>
  <sheetProtection/>
  <mergeCells count="5">
    <mergeCell ref="A17:A18"/>
    <mergeCell ref="C17:C18"/>
    <mergeCell ref="A7:E7"/>
    <mergeCell ref="B17:B18"/>
    <mergeCell ref="A8:E8"/>
  </mergeCells>
  <dataValidations count="2">
    <dataValidation type="list" allowBlank="1" showInputMessage="1" showErrorMessage="1" sqref="D18">
      <formula1>конец</formula1>
    </dataValidation>
    <dataValidation type="list" allowBlank="1" showInputMessage="1" showErrorMessage="1" sqref="E18">
      <formula1>начало</formula1>
    </dataValidation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7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77"/>
  <sheetViews>
    <sheetView zoomScale="75" zoomScaleNormal="75" zoomScalePageLayoutView="0" workbookViewId="0" topLeftCell="A5">
      <selection activeCell="G64" sqref="G64"/>
    </sheetView>
  </sheetViews>
  <sheetFormatPr defaultColWidth="9.125" defaultRowHeight="12.75" outlineLevelRow="1"/>
  <cols>
    <col min="1" max="1" width="56.625" style="5" customWidth="1"/>
    <col min="2" max="2" width="24.375" style="5" customWidth="1"/>
    <col min="3" max="3" width="9.125" style="45" customWidth="1"/>
    <col min="4" max="5" width="18.375" style="20" customWidth="1"/>
    <col min="6" max="16384" width="9.125" style="12" customWidth="1"/>
  </cols>
  <sheetData>
    <row r="1" ht="15" hidden="1" outlineLevel="1">
      <c r="E1" s="148" t="s">
        <v>58</v>
      </c>
    </row>
    <row r="2" ht="15" hidden="1" outlineLevel="1">
      <c r="E2" s="148" t="s">
        <v>59</v>
      </c>
    </row>
    <row r="3" ht="15" hidden="1" outlineLevel="1">
      <c r="E3" s="148" t="s">
        <v>60</v>
      </c>
    </row>
    <row r="4" ht="15" hidden="1" outlineLevel="1">
      <c r="E4" s="148" t="s">
        <v>333</v>
      </c>
    </row>
    <row r="5" ht="15" collapsed="1">
      <c r="E5" s="26" t="s">
        <v>341</v>
      </c>
    </row>
    <row r="6" spans="3:5" ht="15">
      <c r="C6" s="36"/>
      <c r="D6" s="15"/>
      <c r="E6" s="15"/>
    </row>
    <row r="7" spans="3:5" ht="15">
      <c r="C7" s="36"/>
      <c r="D7" s="4"/>
      <c r="E7" s="4"/>
    </row>
    <row r="8" spans="3:5" ht="15">
      <c r="C8" s="36"/>
      <c r="D8" s="4"/>
      <c r="E8" s="4"/>
    </row>
    <row r="9" spans="1:5" ht="15">
      <c r="A9" s="183" t="s">
        <v>331</v>
      </c>
      <c r="B9" s="183"/>
      <c r="C9" s="183"/>
      <c r="D9" s="183"/>
      <c r="E9" s="183"/>
    </row>
    <row r="10" spans="1:5" ht="15">
      <c r="A10" s="183" t="s">
        <v>361</v>
      </c>
      <c r="B10" s="183"/>
      <c r="C10" s="183"/>
      <c r="D10" s="183"/>
      <c r="E10" s="183"/>
    </row>
    <row r="11" spans="2:5" ht="15">
      <c r="B11" s="140"/>
      <c r="C11" s="140"/>
      <c r="D11" s="57"/>
      <c r="E11" s="57"/>
    </row>
    <row r="12" spans="1:3" ht="15">
      <c r="A12" s="14"/>
      <c r="B12" s="14"/>
      <c r="C12" s="46"/>
    </row>
    <row r="13" ht="15">
      <c r="A13" s="28" t="s">
        <v>348</v>
      </c>
    </row>
    <row r="14" ht="15">
      <c r="A14" s="28" t="s">
        <v>346</v>
      </c>
    </row>
    <row r="15" ht="15">
      <c r="A15" s="28" t="s">
        <v>347</v>
      </c>
    </row>
    <row r="16" ht="15">
      <c r="A16" s="28" t="s">
        <v>362</v>
      </c>
    </row>
    <row r="17" ht="15">
      <c r="A17" s="28"/>
    </row>
    <row r="18" spans="4:5" ht="16.5" customHeight="1">
      <c r="D18" s="21"/>
      <c r="E18" s="21"/>
    </row>
    <row r="19" spans="1:5" s="13" customFormat="1" ht="13.5" thickBot="1">
      <c r="A19" s="18"/>
      <c r="B19" s="18"/>
      <c r="C19" s="47"/>
      <c r="D19" s="16"/>
      <c r="E19" s="16" t="s">
        <v>24</v>
      </c>
    </row>
    <row r="20" spans="1:5" ht="47.25" customHeight="1" thickBot="1">
      <c r="A20" s="35" t="s">
        <v>2</v>
      </c>
      <c r="B20" s="66" t="s">
        <v>313</v>
      </c>
      <c r="C20" s="66" t="s">
        <v>35</v>
      </c>
      <c r="D20" s="27" t="s">
        <v>3</v>
      </c>
      <c r="E20" s="27" t="s">
        <v>36</v>
      </c>
    </row>
    <row r="21" spans="1:5" s="17" customFormat="1" ht="12" customHeight="1" thickBot="1">
      <c r="A21" s="34">
        <v>1</v>
      </c>
      <c r="B21" s="139">
        <v>2</v>
      </c>
      <c r="C21" s="48" t="s">
        <v>321</v>
      </c>
      <c r="D21" s="24">
        <v>4</v>
      </c>
      <c r="E21" s="24">
        <v>5</v>
      </c>
    </row>
    <row r="22" spans="1:5" ht="15">
      <c r="A22" s="58" t="s">
        <v>55</v>
      </c>
      <c r="B22" s="129" t="s">
        <v>356</v>
      </c>
      <c r="C22" s="63" t="s">
        <v>111</v>
      </c>
      <c r="D22" s="64">
        <v>3816105</v>
      </c>
      <c r="E22" s="64">
        <v>3991645</v>
      </c>
    </row>
    <row r="23" spans="1:5" ht="15">
      <c r="A23" s="74" t="s">
        <v>209</v>
      </c>
      <c r="B23" s="129" t="s">
        <v>317</v>
      </c>
      <c r="C23" s="60" t="s">
        <v>112</v>
      </c>
      <c r="D23" s="6">
        <v>2880156</v>
      </c>
      <c r="E23" s="6">
        <v>2770126</v>
      </c>
    </row>
    <row r="24" spans="1:5" ht="15">
      <c r="A24" s="59" t="s">
        <v>210</v>
      </c>
      <c r="B24" s="8"/>
      <c r="C24" s="60" t="s">
        <v>113</v>
      </c>
      <c r="D24" s="6">
        <f>D22-D23</f>
        <v>935949</v>
      </c>
      <c r="E24" s="6">
        <f>E22-E23</f>
        <v>1221519</v>
      </c>
    </row>
    <row r="25" spans="1:5" ht="15">
      <c r="A25" s="59" t="s">
        <v>71</v>
      </c>
      <c r="B25" s="8"/>
      <c r="C25" s="60" t="s">
        <v>114</v>
      </c>
      <c r="D25" s="6">
        <v>141822</v>
      </c>
      <c r="E25" s="6">
        <v>150398</v>
      </c>
    </row>
    <row r="26" spans="1:5" ht="15">
      <c r="A26" s="59" t="s">
        <v>33</v>
      </c>
      <c r="B26" s="129" t="s">
        <v>357</v>
      </c>
      <c r="C26" s="60" t="s">
        <v>115</v>
      </c>
      <c r="D26" s="6">
        <v>470050</v>
      </c>
      <c r="E26" s="6">
        <v>450448</v>
      </c>
    </row>
    <row r="27" spans="1:5" s="73" customFormat="1" ht="30.75">
      <c r="A27" s="61" t="s">
        <v>441</v>
      </c>
      <c r="B27" s="75"/>
      <c r="C27" s="62" t="s">
        <v>118</v>
      </c>
      <c r="D27" s="76">
        <f>D24-D25-D26</f>
        <v>324077</v>
      </c>
      <c r="E27" s="76">
        <f>E24-E25-E26</f>
        <v>620673</v>
      </c>
    </row>
    <row r="28" spans="1:5" ht="15">
      <c r="A28" s="59" t="s">
        <v>439</v>
      </c>
      <c r="B28" s="129" t="s">
        <v>358</v>
      </c>
      <c r="C28" s="60" t="s">
        <v>119</v>
      </c>
      <c r="D28" s="6">
        <v>559208</v>
      </c>
      <c r="E28" s="6">
        <v>13849</v>
      </c>
    </row>
    <row r="29" spans="1:5" s="17" customFormat="1" ht="15">
      <c r="A29" s="59" t="s">
        <v>440</v>
      </c>
      <c r="B29" s="129" t="s">
        <v>359</v>
      </c>
      <c r="C29" s="60" t="s">
        <v>120</v>
      </c>
      <c r="D29" s="6">
        <v>0</v>
      </c>
      <c r="E29" s="6">
        <v>15628</v>
      </c>
    </row>
    <row r="30" spans="1:5" s="17" customFormat="1" ht="46.5">
      <c r="A30" s="59" t="s">
        <v>211</v>
      </c>
      <c r="B30" s="8"/>
      <c r="C30" s="60" t="s">
        <v>121</v>
      </c>
      <c r="D30" s="31"/>
      <c r="E30" s="31"/>
    </row>
    <row r="31" spans="1:5" s="17" customFormat="1" ht="15">
      <c r="A31" s="59" t="s">
        <v>32</v>
      </c>
      <c r="B31" s="8"/>
      <c r="C31" s="60" t="s">
        <v>122</v>
      </c>
      <c r="D31" s="31">
        <v>35082</v>
      </c>
      <c r="E31" s="31">
        <v>14555</v>
      </c>
    </row>
    <row r="32" spans="1:5" s="17" customFormat="1" ht="15">
      <c r="A32" s="59" t="s">
        <v>34</v>
      </c>
      <c r="B32" s="8"/>
      <c r="C32" s="60" t="s">
        <v>123</v>
      </c>
      <c r="D32" s="31">
        <v>8860</v>
      </c>
      <c r="E32" s="31">
        <v>1738</v>
      </c>
    </row>
    <row r="33" spans="1:5" ht="30.75">
      <c r="A33" s="61" t="s">
        <v>212</v>
      </c>
      <c r="B33" s="75"/>
      <c r="C33" s="62" t="s">
        <v>213</v>
      </c>
      <c r="D33" s="65">
        <f>D27+D28-D29+D30+D31-D32</f>
        <v>909507</v>
      </c>
      <c r="E33" s="65">
        <f>E27+E28-E29+E30+E31-E32</f>
        <v>631711</v>
      </c>
    </row>
    <row r="34" spans="1:5" ht="15">
      <c r="A34" s="59" t="s">
        <v>152</v>
      </c>
      <c r="B34" s="8"/>
      <c r="C34" s="60" t="s">
        <v>47</v>
      </c>
      <c r="D34" s="44">
        <v>95945</v>
      </c>
      <c r="E34" s="44">
        <v>102572</v>
      </c>
    </row>
    <row r="35" spans="1:5" ht="46.5">
      <c r="A35" s="61" t="s">
        <v>215</v>
      </c>
      <c r="B35" s="75"/>
      <c r="C35" s="62" t="s">
        <v>214</v>
      </c>
      <c r="D35" s="65">
        <f>D33-D34</f>
        <v>813562</v>
      </c>
      <c r="E35" s="65">
        <f>E33-E34</f>
        <v>529139</v>
      </c>
    </row>
    <row r="36" spans="1:5" ht="30.75">
      <c r="A36" s="59" t="s">
        <v>216</v>
      </c>
      <c r="B36" s="8"/>
      <c r="C36" s="60" t="s">
        <v>217</v>
      </c>
      <c r="D36" s="44"/>
      <c r="E36" s="44"/>
    </row>
    <row r="37" spans="1:5" ht="30.75">
      <c r="A37" s="61" t="s">
        <v>218</v>
      </c>
      <c r="B37" s="75"/>
      <c r="C37" s="62" t="s">
        <v>219</v>
      </c>
      <c r="D37" s="65">
        <f>D35+D36</f>
        <v>813562</v>
      </c>
      <c r="E37" s="65">
        <f>E35+E36</f>
        <v>529139</v>
      </c>
    </row>
    <row r="38" spans="1:5" ht="15">
      <c r="A38" s="82" t="s">
        <v>220</v>
      </c>
      <c r="B38" s="149"/>
      <c r="C38" s="80"/>
      <c r="D38" s="81"/>
      <c r="E38" s="65"/>
    </row>
    <row r="39" spans="1:5" ht="15">
      <c r="A39" s="82" t="s">
        <v>221</v>
      </c>
      <c r="B39" s="149"/>
      <c r="C39" s="80"/>
      <c r="D39" s="81"/>
      <c r="E39" s="65"/>
    </row>
    <row r="40" spans="1:5" s="73" customFormat="1" ht="30.75">
      <c r="A40" s="61" t="s">
        <v>453</v>
      </c>
      <c r="B40" s="75"/>
      <c r="C40" s="62">
        <v>400</v>
      </c>
      <c r="D40" s="65">
        <f>SUM(D42:D52)</f>
        <v>0</v>
      </c>
      <c r="E40" s="65">
        <v>0</v>
      </c>
    </row>
    <row r="41" spans="1:5" ht="15">
      <c r="A41" s="59" t="s">
        <v>51</v>
      </c>
      <c r="B41" s="150"/>
      <c r="C41" s="83"/>
      <c r="D41" s="44"/>
      <c r="E41" s="44"/>
    </row>
    <row r="42" spans="1:5" ht="46.5">
      <c r="A42" s="59" t="s">
        <v>442</v>
      </c>
      <c r="B42" s="41"/>
      <c r="C42" s="79">
        <v>410</v>
      </c>
      <c r="D42" s="44"/>
      <c r="E42" s="44"/>
    </row>
    <row r="43" spans="1:5" ht="46.5">
      <c r="A43" s="59" t="s">
        <v>443</v>
      </c>
      <c r="B43" s="41"/>
      <c r="C43" s="79">
        <v>411</v>
      </c>
      <c r="D43" s="44"/>
      <c r="E43" s="44"/>
    </row>
    <row r="44" spans="1:5" ht="30.75">
      <c r="A44" s="59" t="s">
        <v>444</v>
      </c>
      <c r="B44" s="41"/>
      <c r="C44" s="79">
        <v>412</v>
      </c>
      <c r="D44" s="44"/>
      <c r="E44" s="44"/>
    </row>
    <row r="45" spans="1:5" ht="15">
      <c r="A45" s="173" t="s">
        <v>41</v>
      </c>
      <c r="B45" s="41"/>
      <c r="C45" s="79">
        <v>413</v>
      </c>
      <c r="D45" s="44"/>
      <c r="E45" s="44"/>
    </row>
    <row r="46" spans="1:5" ht="30.75">
      <c r="A46" s="173" t="s">
        <v>223</v>
      </c>
      <c r="B46" s="41"/>
      <c r="C46" s="79">
        <v>414</v>
      </c>
      <c r="D46" s="44"/>
      <c r="E46" s="44"/>
    </row>
    <row r="47" spans="1:5" ht="30.75">
      <c r="A47" s="173" t="s">
        <v>224</v>
      </c>
      <c r="B47" s="41"/>
      <c r="C47" s="79">
        <v>415</v>
      </c>
      <c r="D47" s="44"/>
      <c r="E47" s="44"/>
    </row>
    <row r="48" spans="1:5" ht="15">
      <c r="A48" s="174" t="s">
        <v>445</v>
      </c>
      <c r="B48" s="41"/>
      <c r="C48" s="79">
        <v>416</v>
      </c>
      <c r="D48" s="44"/>
      <c r="E48" s="44"/>
    </row>
    <row r="49" spans="1:5" ht="30.75">
      <c r="A49" s="173" t="s">
        <v>225</v>
      </c>
      <c r="B49" s="41"/>
      <c r="C49" s="79">
        <v>417</v>
      </c>
      <c r="D49" s="44"/>
      <c r="E49" s="44"/>
    </row>
    <row r="50" spans="1:5" ht="30.75">
      <c r="A50" s="173" t="s">
        <v>446</v>
      </c>
      <c r="B50" s="41"/>
      <c r="C50" s="79">
        <v>418</v>
      </c>
      <c r="D50" s="44"/>
      <c r="E50" s="44"/>
    </row>
    <row r="51" spans="1:5" ht="62.25">
      <c r="A51" s="173" t="s">
        <v>447</v>
      </c>
      <c r="B51" s="41"/>
      <c r="C51" s="79">
        <v>420</v>
      </c>
      <c r="D51" s="44"/>
      <c r="E51" s="44"/>
    </row>
    <row r="52" spans="1:5" ht="30.75">
      <c r="A52" s="173" t="s">
        <v>448</v>
      </c>
      <c r="B52" s="41"/>
      <c r="C52" s="79" t="s">
        <v>454</v>
      </c>
      <c r="D52" s="44"/>
      <c r="E52" s="44"/>
    </row>
    <row r="53" spans="1:5" ht="46.5">
      <c r="A53" s="173" t="s">
        <v>443</v>
      </c>
      <c r="B53" s="41"/>
      <c r="C53" s="79" t="s">
        <v>455</v>
      </c>
      <c r="D53" s="44"/>
      <c r="E53" s="44"/>
    </row>
    <row r="54" spans="1:5" ht="30.75">
      <c r="A54" s="173" t="s">
        <v>222</v>
      </c>
      <c r="B54" s="41"/>
      <c r="C54" s="79" t="s">
        <v>456</v>
      </c>
      <c r="D54" s="44"/>
      <c r="E54" s="44"/>
    </row>
    <row r="55" spans="1:5" ht="30.75">
      <c r="A55" s="173" t="s">
        <v>446</v>
      </c>
      <c r="B55" s="41"/>
      <c r="C55" s="79" t="s">
        <v>457</v>
      </c>
      <c r="D55" s="44"/>
      <c r="E55" s="44"/>
    </row>
    <row r="56" spans="1:5" ht="46.5">
      <c r="A56" s="173" t="s">
        <v>449</v>
      </c>
      <c r="B56" s="41"/>
      <c r="C56" s="79" t="s">
        <v>458</v>
      </c>
      <c r="D56" s="44"/>
      <c r="E56" s="44"/>
    </row>
    <row r="57" spans="1:5" ht="62.25">
      <c r="A57" s="173" t="s">
        <v>450</v>
      </c>
      <c r="B57" s="41"/>
      <c r="C57" s="79" t="s">
        <v>459</v>
      </c>
      <c r="D57" s="44"/>
      <c r="E57" s="44"/>
    </row>
    <row r="58" spans="1:5" ht="15">
      <c r="A58" s="175" t="s">
        <v>451</v>
      </c>
      <c r="B58" s="75"/>
      <c r="C58" s="62" t="s">
        <v>226</v>
      </c>
      <c r="D58" s="65">
        <f>D37+D40</f>
        <v>813562</v>
      </c>
      <c r="E58" s="65">
        <f>E37+E40</f>
        <v>529139</v>
      </c>
    </row>
    <row r="59" spans="1:5" ht="15">
      <c r="A59" s="175" t="s">
        <v>452</v>
      </c>
      <c r="B59" s="8"/>
      <c r="C59" s="60"/>
      <c r="D59" s="44"/>
      <c r="E59" s="44"/>
    </row>
    <row r="60" spans="1:5" ht="15">
      <c r="A60" s="59" t="s">
        <v>220</v>
      </c>
      <c r="B60" s="8"/>
      <c r="C60" s="60"/>
      <c r="D60" s="44"/>
      <c r="E60" s="44"/>
    </row>
    <row r="61" spans="1:5" ht="15">
      <c r="A61" s="59" t="s">
        <v>227</v>
      </c>
      <c r="B61" s="8"/>
      <c r="C61" s="60"/>
      <c r="D61" s="44"/>
      <c r="E61" s="44"/>
    </row>
    <row r="62" spans="1:5" ht="15">
      <c r="A62" s="61" t="s">
        <v>228</v>
      </c>
      <c r="B62" s="75" t="s">
        <v>322</v>
      </c>
      <c r="C62" s="62">
        <v>600</v>
      </c>
      <c r="D62" s="141">
        <f>D64</f>
        <v>332.6945469454695</v>
      </c>
      <c r="E62" s="141">
        <f>E64</f>
        <v>216.079950799508</v>
      </c>
    </row>
    <row r="63" spans="1:5" ht="15">
      <c r="A63" s="61" t="s">
        <v>51</v>
      </c>
      <c r="B63" s="8"/>
      <c r="C63" s="60"/>
      <c r="D63" s="44"/>
      <c r="E63" s="44"/>
    </row>
    <row r="64" spans="1:5" ht="15">
      <c r="A64" s="61" t="s">
        <v>155</v>
      </c>
      <c r="B64" s="8"/>
      <c r="C64" s="60"/>
      <c r="D64" s="141">
        <f>D65</f>
        <v>332.6945469454695</v>
      </c>
      <c r="E64" s="141">
        <f>E65</f>
        <v>216.079950799508</v>
      </c>
    </row>
    <row r="65" spans="1:5" ht="15">
      <c r="A65" s="59" t="s">
        <v>229</v>
      </c>
      <c r="B65" s="8"/>
      <c r="C65" s="60"/>
      <c r="D65" s="138">
        <v>332.6945469454695</v>
      </c>
      <c r="E65" s="138">
        <v>216.079950799508</v>
      </c>
    </row>
    <row r="66" spans="1:5" ht="15">
      <c r="A66" s="59" t="s">
        <v>230</v>
      </c>
      <c r="B66" s="8"/>
      <c r="C66" s="60"/>
      <c r="D66" s="44"/>
      <c r="E66" s="44"/>
    </row>
    <row r="67" spans="1:5" ht="15">
      <c r="A67" s="61" t="s">
        <v>231</v>
      </c>
      <c r="B67" s="8"/>
      <c r="C67" s="60"/>
      <c r="D67" s="44"/>
      <c r="E67" s="44"/>
    </row>
    <row r="68" spans="1:5" ht="15">
      <c r="A68" s="59" t="s">
        <v>229</v>
      </c>
      <c r="B68" s="8"/>
      <c r="C68" s="60"/>
      <c r="D68" s="44"/>
      <c r="E68" s="44"/>
    </row>
    <row r="69" spans="1:5" ht="15">
      <c r="A69" s="59" t="s">
        <v>230</v>
      </c>
      <c r="B69" s="8"/>
      <c r="C69" s="60"/>
      <c r="D69" s="44"/>
      <c r="E69" s="44"/>
    </row>
    <row r="70" spans="1:5" ht="15">
      <c r="A70" s="33"/>
      <c r="B70" s="33"/>
      <c r="C70" s="49"/>
      <c r="D70" s="25"/>
      <c r="E70" s="25"/>
    </row>
    <row r="72" spans="1:2" ht="15">
      <c r="A72" s="12" t="s">
        <v>364</v>
      </c>
      <c r="B72" s="12"/>
    </row>
    <row r="73" spans="1:2" ht="15">
      <c r="A73" s="13" t="s">
        <v>334</v>
      </c>
      <c r="B73" s="17"/>
    </row>
    <row r="74" spans="1:2" ht="15">
      <c r="A74" s="12" t="s">
        <v>0</v>
      </c>
      <c r="B74" s="12"/>
    </row>
    <row r="75" spans="1:2" ht="39.75" customHeight="1">
      <c r="A75" s="13" t="s">
        <v>335</v>
      </c>
      <c r="B75" s="17"/>
    </row>
    <row r="76" spans="1:2" ht="15">
      <c r="A76" s="12" t="s">
        <v>1</v>
      </c>
      <c r="B76" s="12"/>
    </row>
    <row r="77" spans="1:5" ht="15">
      <c r="A77" s="22"/>
      <c r="B77" s="22"/>
      <c r="D77" s="23"/>
      <c r="E77" s="23"/>
    </row>
  </sheetData>
  <sheetProtection/>
  <mergeCells count="2">
    <mergeCell ref="A9:E9"/>
    <mergeCell ref="A10:E10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102"/>
  <sheetViews>
    <sheetView zoomScalePageLayoutView="0" workbookViewId="0" topLeftCell="A74">
      <selection activeCell="D26" sqref="D26"/>
    </sheetView>
  </sheetViews>
  <sheetFormatPr defaultColWidth="9.00390625" defaultRowHeight="12.75" outlineLevelRow="1"/>
  <cols>
    <col min="1" max="1" width="61.00390625" style="0" customWidth="1"/>
    <col min="2" max="2" width="7.00390625" style="0" customWidth="1"/>
    <col min="3" max="3" width="9.375" style="0" customWidth="1"/>
    <col min="4" max="4" width="15.625" style="164" customWidth="1"/>
    <col min="5" max="5" width="15.375" style="164" customWidth="1"/>
    <col min="6" max="6" width="9.50390625" style="114" customWidth="1"/>
  </cols>
  <sheetData>
    <row r="1" spans="1:5" ht="15" hidden="1" outlineLevel="1">
      <c r="A1" s="5"/>
      <c r="B1" s="5"/>
      <c r="C1" s="45"/>
      <c r="D1" s="161"/>
      <c r="E1" s="148" t="s">
        <v>58</v>
      </c>
    </row>
    <row r="2" spans="1:5" ht="15" hidden="1" outlineLevel="1">
      <c r="A2" s="5"/>
      <c r="B2" s="5"/>
      <c r="C2" s="45"/>
      <c r="D2" s="161"/>
      <c r="E2" s="148" t="s">
        <v>59</v>
      </c>
    </row>
    <row r="3" spans="1:5" ht="15" hidden="1" outlineLevel="1">
      <c r="A3" s="5"/>
      <c r="B3" s="5"/>
      <c r="C3" s="45"/>
      <c r="D3" s="161"/>
      <c r="E3" s="148" t="s">
        <v>60</v>
      </c>
    </row>
    <row r="4" spans="1:5" ht="17.25" customHeight="1" hidden="1" outlineLevel="1">
      <c r="A4" s="5"/>
      <c r="B4" s="5"/>
      <c r="C4" s="45"/>
      <c r="D4" s="161"/>
      <c r="E4" s="148" t="s">
        <v>333</v>
      </c>
    </row>
    <row r="5" spans="1:5" ht="15" collapsed="1">
      <c r="A5" s="5"/>
      <c r="B5" s="5"/>
      <c r="C5" s="45"/>
      <c r="D5" s="161"/>
      <c r="E5" s="162" t="s">
        <v>342</v>
      </c>
    </row>
    <row r="9" spans="1:5" ht="13.5">
      <c r="A9" s="19"/>
      <c r="B9" s="19"/>
      <c r="C9" s="13"/>
      <c r="D9" s="146"/>
      <c r="E9" s="146"/>
    </row>
    <row r="10" spans="1:5" ht="12.75">
      <c r="A10" s="13"/>
      <c r="B10" s="13"/>
      <c r="C10" s="13"/>
      <c r="D10" s="146"/>
      <c r="E10" s="146"/>
    </row>
    <row r="11" spans="1:5" ht="13.5">
      <c r="A11" s="187" t="s">
        <v>332</v>
      </c>
      <c r="B11" s="187"/>
      <c r="C11" s="187"/>
      <c r="D11" s="187"/>
      <c r="E11" s="187"/>
    </row>
    <row r="12" spans="1:5" ht="12.75">
      <c r="A12" s="188" t="s">
        <v>361</v>
      </c>
      <c r="B12" s="188"/>
      <c r="C12" s="188"/>
      <c r="D12" s="188"/>
      <c r="E12" s="188"/>
    </row>
    <row r="13" spans="1:5" ht="12.75">
      <c r="A13" s="155"/>
      <c r="B13" s="155"/>
      <c r="C13" s="155"/>
      <c r="D13" s="163"/>
      <c r="E13" s="163"/>
    </row>
    <row r="14" spans="1:5" ht="12.75">
      <c r="A14" s="155"/>
      <c r="B14" s="155"/>
      <c r="C14" s="155"/>
      <c r="D14" s="163"/>
      <c r="E14" s="163"/>
    </row>
    <row r="15" spans="1:5" ht="12.75">
      <c r="A15" s="13" t="s">
        <v>349</v>
      </c>
      <c r="B15" s="155"/>
      <c r="C15" s="155"/>
      <c r="D15" s="163"/>
      <c r="E15" s="163"/>
    </row>
    <row r="16" spans="1:5" ht="15">
      <c r="A16" s="28" t="s">
        <v>346</v>
      </c>
      <c r="B16" s="155"/>
      <c r="C16" s="155"/>
      <c r="D16" s="163"/>
      <c r="E16" s="163"/>
    </row>
    <row r="17" spans="1:5" ht="15">
      <c r="A17" s="28" t="s">
        <v>347</v>
      </c>
      <c r="B17" s="13"/>
      <c r="C17" s="13"/>
      <c r="D17" s="146"/>
      <c r="E17" s="146"/>
    </row>
    <row r="18" spans="1:4" ht="15">
      <c r="A18" s="28" t="s">
        <v>362</v>
      </c>
      <c r="B18" s="13"/>
      <c r="C18" s="13"/>
      <c r="D18" s="146"/>
    </row>
    <row r="19" spans="1:5" ht="15">
      <c r="A19" s="28"/>
      <c r="B19" s="13"/>
      <c r="C19" s="13"/>
      <c r="D19" s="146"/>
      <c r="E19" s="165"/>
    </row>
    <row r="20" spans="1:5" ht="15">
      <c r="A20" s="28"/>
      <c r="B20" s="13"/>
      <c r="C20" s="13"/>
      <c r="D20" s="146"/>
      <c r="E20" s="165"/>
    </row>
    <row r="21" spans="1:5" ht="15">
      <c r="A21" s="28"/>
      <c r="B21" s="13"/>
      <c r="C21" s="13"/>
      <c r="D21" s="146"/>
      <c r="E21" s="165" t="s">
        <v>61</v>
      </c>
    </row>
    <row r="22" spans="1:5" ht="26.25">
      <c r="A22" s="92" t="s">
        <v>2</v>
      </c>
      <c r="B22" s="93" t="s">
        <v>313</v>
      </c>
      <c r="C22" s="93" t="s">
        <v>45</v>
      </c>
      <c r="D22" s="166" t="s">
        <v>3</v>
      </c>
      <c r="E22" s="167" t="s">
        <v>36</v>
      </c>
    </row>
    <row r="23" spans="1:5" ht="12.75" customHeight="1">
      <c r="A23" s="184" t="s">
        <v>4</v>
      </c>
      <c r="B23" s="185"/>
      <c r="C23" s="185"/>
      <c r="D23" s="117"/>
      <c r="E23" s="120"/>
    </row>
    <row r="24" spans="1:6" ht="12.75">
      <c r="A24" s="94" t="s">
        <v>260</v>
      </c>
      <c r="B24" s="94"/>
      <c r="C24" s="95" t="s">
        <v>111</v>
      </c>
      <c r="D24" s="157">
        <f>SUM(D26:D31)</f>
        <v>5400532.33083</v>
      </c>
      <c r="E24" s="158">
        <f>SUM(E26:E31)</f>
        <v>4393227.0908</v>
      </c>
      <c r="F24" s="115"/>
    </row>
    <row r="25" spans="1:6" ht="12.75">
      <c r="A25" s="96" t="s">
        <v>51</v>
      </c>
      <c r="B25" s="96"/>
      <c r="C25" s="97"/>
      <c r="D25" s="110"/>
      <c r="E25" s="99"/>
      <c r="F25" s="112"/>
    </row>
    <row r="26" spans="1:6" ht="13.5" customHeight="1">
      <c r="A26" s="96" t="s">
        <v>261</v>
      </c>
      <c r="B26" s="96"/>
      <c r="C26" s="98" t="s">
        <v>112</v>
      </c>
      <c r="D26" s="99">
        <v>5380982.33083</v>
      </c>
      <c r="E26" s="99">
        <v>4378432.0908</v>
      </c>
      <c r="F26" s="112"/>
    </row>
    <row r="27" spans="1:6" ht="12.75">
      <c r="A27" s="96" t="s">
        <v>262</v>
      </c>
      <c r="B27" s="96"/>
      <c r="C27" s="98" t="s">
        <v>113</v>
      </c>
      <c r="D27" s="99">
        <v>0</v>
      </c>
      <c r="E27" s="99">
        <v>0</v>
      </c>
      <c r="F27" s="112"/>
    </row>
    <row r="28" spans="1:6" ht="12.75">
      <c r="A28" s="96" t="s">
        <v>466</v>
      </c>
      <c r="B28" s="96"/>
      <c r="C28" s="98" t="s">
        <v>114</v>
      </c>
      <c r="D28" s="99">
        <v>3239</v>
      </c>
      <c r="E28" s="99">
        <v>6420</v>
      </c>
      <c r="F28" s="112"/>
    </row>
    <row r="29" spans="1:6" ht="12.75">
      <c r="A29" s="96" t="s">
        <v>263</v>
      </c>
      <c r="B29" s="96"/>
      <c r="C29" s="98" t="s">
        <v>115</v>
      </c>
      <c r="D29" s="99">
        <v>0</v>
      </c>
      <c r="E29" s="99">
        <v>0</v>
      </c>
      <c r="F29" s="112"/>
    </row>
    <row r="30" spans="1:6" ht="12.75">
      <c r="A30" s="96" t="s">
        <v>467</v>
      </c>
      <c r="B30" s="96"/>
      <c r="C30" s="98" t="s">
        <v>116</v>
      </c>
      <c r="D30" s="99">
        <v>16311</v>
      </c>
      <c r="E30" s="99">
        <v>8375</v>
      </c>
      <c r="F30" s="112"/>
    </row>
    <row r="31" spans="1:6" ht="12.75">
      <c r="A31" s="96" t="s">
        <v>5</v>
      </c>
      <c r="B31" s="96"/>
      <c r="C31" s="98" t="s">
        <v>117</v>
      </c>
      <c r="D31" s="99">
        <v>0</v>
      </c>
      <c r="E31" s="99">
        <v>0</v>
      </c>
      <c r="F31" s="112"/>
    </row>
    <row r="32" spans="1:6" ht="12.75">
      <c r="A32" s="94" t="s">
        <v>265</v>
      </c>
      <c r="B32" s="94"/>
      <c r="C32" s="95">
        <v>20</v>
      </c>
      <c r="D32" s="157">
        <f>D34+D35+D36+D37+D41+D42+D43</f>
        <v>3713738.38613</v>
      </c>
      <c r="E32" s="158">
        <f>E34+E35+E36+E37+E41+E42+E43</f>
        <v>3277849.15328</v>
      </c>
      <c r="F32" s="115"/>
    </row>
    <row r="33" spans="1:6" ht="12.75">
      <c r="A33" s="96" t="s">
        <v>51</v>
      </c>
      <c r="B33" s="96"/>
      <c r="C33" s="98"/>
      <c r="D33" s="110"/>
      <c r="E33" s="99"/>
      <c r="F33" s="112"/>
    </row>
    <row r="34" spans="1:6" ht="12.75">
      <c r="A34" s="96" t="s">
        <v>6</v>
      </c>
      <c r="B34" s="96"/>
      <c r="C34" s="98" t="s">
        <v>119</v>
      </c>
      <c r="D34" s="99">
        <v>2129170.78007</v>
      </c>
      <c r="E34" s="99">
        <v>1656706.48699</v>
      </c>
      <c r="F34" s="112"/>
    </row>
    <row r="35" spans="1:6" ht="12.75">
      <c r="A35" s="96" t="s">
        <v>266</v>
      </c>
      <c r="B35" s="96"/>
      <c r="C35" s="98" t="s">
        <v>120</v>
      </c>
      <c r="D35" s="99">
        <v>280745</v>
      </c>
      <c r="E35" s="99">
        <v>302155</v>
      </c>
      <c r="F35" s="112"/>
    </row>
    <row r="36" spans="1:6" ht="12.75">
      <c r="A36" s="96" t="s">
        <v>267</v>
      </c>
      <c r="B36" s="96"/>
      <c r="C36" s="98" t="s">
        <v>121</v>
      </c>
      <c r="D36" s="99">
        <v>602345</v>
      </c>
      <c r="E36" s="99">
        <v>521212</v>
      </c>
      <c r="F36" s="112"/>
    </row>
    <row r="37" spans="1:6" ht="12.75">
      <c r="A37" s="96" t="s">
        <v>268</v>
      </c>
      <c r="B37" s="96"/>
      <c r="C37" s="98" t="s">
        <v>122</v>
      </c>
      <c r="D37" s="110">
        <v>0</v>
      </c>
      <c r="E37" s="99">
        <v>0</v>
      </c>
      <c r="F37" s="113"/>
    </row>
    <row r="38" spans="1:6" ht="12.75">
      <c r="A38" s="96" t="s">
        <v>468</v>
      </c>
      <c r="B38" s="96"/>
      <c r="C38" s="98" t="s">
        <v>307</v>
      </c>
      <c r="D38" s="99">
        <v>0</v>
      </c>
      <c r="E38" s="99">
        <v>0</v>
      </c>
      <c r="F38" s="112"/>
    </row>
    <row r="39" spans="1:6" ht="12.75">
      <c r="A39" s="96" t="s">
        <v>469</v>
      </c>
      <c r="B39" s="96"/>
      <c r="C39" s="98" t="s">
        <v>308</v>
      </c>
      <c r="D39" s="99">
        <v>0</v>
      </c>
      <c r="E39" s="99">
        <v>0</v>
      </c>
      <c r="F39" s="112"/>
    </row>
    <row r="40" spans="1:6" ht="12.75">
      <c r="A40" s="96" t="s">
        <v>470</v>
      </c>
      <c r="B40" s="96"/>
      <c r="C40" s="98" t="s">
        <v>309</v>
      </c>
      <c r="D40" s="99">
        <v>0</v>
      </c>
      <c r="E40" s="99">
        <v>0</v>
      </c>
      <c r="F40" s="112"/>
    </row>
    <row r="41" spans="1:6" ht="12.75">
      <c r="A41" s="96" t="s">
        <v>269</v>
      </c>
      <c r="B41" s="96"/>
      <c r="C41" s="98" t="s">
        <v>123</v>
      </c>
      <c r="D41" s="99">
        <v>5217</v>
      </c>
      <c r="E41" s="99">
        <v>1679</v>
      </c>
      <c r="F41" s="112"/>
    </row>
    <row r="42" spans="1:6" ht="12.75">
      <c r="A42" s="96" t="s">
        <v>270</v>
      </c>
      <c r="B42" s="96"/>
      <c r="C42" s="98" t="s">
        <v>124</v>
      </c>
      <c r="D42" s="99">
        <v>623928</v>
      </c>
      <c r="E42" s="99">
        <v>648485</v>
      </c>
      <c r="F42" s="112"/>
    </row>
    <row r="43" spans="1:6" ht="12.75">
      <c r="A43" s="96" t="s">
        <v>7</v>
      </c>
      <c r="B43" s="96"/>
      <c r="C43" s="98" t="s">
        <v>125</v>
      </c>
      <c r="D43" s="99">
        <v>72332.60606000028</v>
      </c>
      <c r="E43" s="126">
        <v>147611.66629000017</v>
      </c>
      <c r="F43" s="112"/>
    </row>
    <row r="44" spans="1:6" ht="26.25">
      <c r="A44" s="94" t="s">
        <v>8</v>
      </c>
      <c r="B44" s="94"/>
      <c r="C44" s="95" t="s">
        <v>96</v>
      </c>
      <c r="D44" s="159">
        <f>D24-D32</f>
        <v>1686793.9447000003</v>
      </c>
      <c r="E44" s="160">
        <f>E24-E32</f>
        <v>1115377.9375200002</v>
      </c>
      <c r="F44" s="116"/>
    </row>
    <row r="45" spans="1:6" ht="12.75" customHeight="1">
      <c r="A45" s="184" t="s">
        <v>9</v>
      </c>
      <c r="B45" s="185"/>
      <c r="C45" s="185"/>
      <c r="D45" s="117"/>
      <c r="E45" s="120"/>
      <c r="F45" s="123"/>
    </row>
    <row r="46" spans="1:6" ht="16.5" customHeight="1">
      <c r="A46" s="94" t="s">
        <v>271</v>
      </c>
      <c r="B46" s="94"/>
      <c r="C46" s="95" t="s">
        <v>102</v>
      </c>
      <c r="D46" s="157">
        <f>SUM(D48:D61)</f>
        <v>23071</v>
      </c>
      <c r="E46" s="158">
        <f>SUM(E48:E61)</f>
        <v>200065</v>
      </c>
      <c r="F46" s="111"/>
    </row>
    <row r="47" spans="1:6" ht="12.75" customHeight="1">
      <c r="A47" s="96" t="s">
        <v>51</v>
      </c>
      <c r="B47" s="96"/>
      <c r="C47" s="97"/>
      <c r="D47" s="110"/>
      <c r="E47" s="99"/>
      <c r="F47" s="112"/>
    </row>
    <row r="48" spans="1:6" ht="12.75" customHeight="1">
      <c r="A48" s="96" t="s">
        <v>10</v>
      </c>
      <c r="B48" s="96"/>
      <c r="C48" s="98" t="s">
        <v>104</v>
      </c>
      <c r="D48" s="99">
        <v>23071</v>
      </c>
      <c r="E48" s="107">
        <v>65</v>
      </c>
      <c r="F48" s="112"/>
    </row>
    <row r="49" spans="1:6" ht="12.75">
      <c r="A49" s="96" t="s">
        <v>11</v>
      </c>
      <c r="B49" s="96"/>
      <c r="C49" s="98" t="s">
        <v>106</v>
      </c>
      <c r="D49" s="109"/>
      <c r="E49" s="107"/>
      <c r="F49" s="112"/>
    </row>
    <row r="50" spans="1:6" ht="12.75">
      <c r="A50" s="96" t="s">
        <v>12</v>
      </c>
      <c r="B50" s="96"/>
      <c r="C50" s="98" t="s">
        <v>108</v>
      </c>
      <c r="D50" s="109"/>
      <c r="E50" s="107"/>
      <c r="F50" s="112"/>
    </row>
    <row r="51" spans="1:6" ht="26.25">
      <c r="A51" s="96" t="s">
        <v>272</v>
      </c>
      <c r="B51" s="96"/>
      <c r="C51" s="98" t="s">
        <v>109</v>
      </c>
      <c r="D51" s="109"/>
      <c r="E51" s="107"/>
      <c r="F51" s="112"/>
    </row>
    <row r="52" spans="1:6" ht="12.75">
      <c r="A52" s="96" t="s">
        <v>273</v>
      </c>
      <c r="B52" s="96"/>
      <c r="C52" s="98" t="s">
        <v>274</v>
      </c>
      <c r="D52" s="109"/>
      <c r="E52" s="107"/>
      <c r="F52" s="112"/>
    </row>
    <row r="53" spans="1:6" ht="12.75">
      <c r="A53" s="96" t="s">
        <v>275</v>
      </c>
      <c r="B53" s="96"/>
      <c r="C53" s="98" t="s">
        <v>276</v>
      </c>
      <c r="D53" s="109"/>
      <c r="E53" s="107"/>
      <c r="F53" s="112"/>
    </row>
    <row r="54" spans="1:6" ht="12.75">
      <c r="A54" s="96" t="s">
        <v>471</v>
      </c>
      <c r="B54" s="96"/>
      <c r="C54" s="98" t="s">
        <v>277</v>
      </c>
      <c r="D54" s="109"/>
      <c r="E54" s="107"/>
      <c r="F54" s="112"/>
    </row>
    <row r="55" spans="1:6" ht="12.75">
      <c r="A55" s="96" t="s">
        <v>472</v>
      </c>
      <c r="B55" s="96"/>
      <c r="C55" s="98" t="s">
        <v>278</v>
      </c>
      <c r="D55" s="109"/>
      <c r="E55" s="107"/>
      <c r="F55" s="112"/>
    </row>
    <row r="56" spans="1:6" ht="12.75">
      <c r="A56" s="96" t="s">
        <v>13</v>
      </c>
      <c r="B56" s="96"/>
      <c r="C56" s="98" t="s">
        <v>280</v>
      </c>
      <c r="D56" s="109"/>
      <c r="E56" s="107"/>
      <c r="F56" s="112"/>
    </row>
    <row r="57" spans="1:6" ht="12.75">
      <c r="A57" s="96" t="s">
        <v>279</v>
      </c>
      <c r="B57" s="96"/>
      <c r="C57" s="98" t="s">
        <v>110</v>
      </c>
      <c r="D57" s="109"/>
      <c r="E57" s="107"/>
      <c r="F57" s="112"/>
    </row>
    <row r="58" spans="1:6" ht="12.75">
      <c r="A58" s="96" t="s">
        <v>264</v>
      </c>
      <c r="B58" s="96"/>
      <c r="C58" s="98" t="s">
        <v>153</v>
      </c>
      <c r="D58" s="109"/>
      <c r="E58" s="107"/>
      <c r="F58" s="112"/>
    </row>
    <row r="59" spans="1:6" ht="12.75">
      <c r="A59" s="96" t="s">
        <v>5</v>
      </c>
      <c r="B59" s="96"/>
      <c r="C59" s="98" t="s">
        <v>473</v>
      </c>
      <c r="D59" s="109"/>
      <c r="E59" s="107"/>
      <c r="F59" s="112"/>
    </row>
    <row r="60" spans="1:6" ht="12.75">
      <c r="A60" s="96" t="s">
        <v>474</v>
      </c>
      <c r="B60" s="96"/>
      <c r="C60" s="98" t="s">
        <v>475</v>
      </c>
      <c r="D60" s="109"/>
      <c r="E60" s="107"/>
      <c r="F60" s="112"/>
    </row>
    <row r="61" spans="1:6" ht="12.75">
      <c r="A61" s="96" t="s">
        <v>476</v>
      </c>
      <c r="B61" s="96"/>
      <c r="C61" s="98" t="s">
        <v>477</v>
      </c>
      <c r="E61" s="107">
        <v>200000</v>
      </c>
      <c r="F61" s="112"/>
    </row>
    <row r="62" spans="1:6" ht="12.75">
      <c r="A62" s="94" t="s">
        <v>281</v>
      </c>
      <c r="B62" s="94"/>
      <c r="C62" s="95" t="s">
        <v>144</v>
      </c>
      <c r="D62" s="157">
        <f>SUM(D64:D74)</f>
        <v>34092</v>
      </c>
      <c r="E62" s="158">
        <f>SUM(E64:E74)</f>
        <v>105040</v>
      </c>
      <c r="F62" s="115"/>
    </row>
    <row r="63" spans="1:6" ht="12.75">
      <c r="A63" s="96" t="s">
        <v>51</v>
      </c>
      <c r="B63" s="96"/>
      <c r="C63" s="97"/>
      <c r="D63" s="119"/>
      <c r="E63" s="121"/>
      <c r="F63" s="112"/>
    </row>
    <row r="64" spans="1:6" ht="12.75">
      <c r="A64" s="96" t="s">
        <v>14</v>
      </c>
      <c r="B64" s="96"/>
      <c r="C64" s="98" t="s">
        <v>282</v>
      </c>
      <c r="D64" s="99">
        <v>34092</v>
      </c>
      <c r="E64" s="99">
        <v>91214</v>
      </c>
      <c r="F64" s="112"/>
    </row>
    <row r="65" spans="1:6" ht="12.75">
      <c r="A65" s="96" t="s">
        <v>15</v>
      </c>
      <c r="B65" s="96"/>
      <c r="C65" s="98" t="s">
        <v>283</v>
      </c>
      <c r="D65" s="107">
        <v>0</v>
      </c>
      <c r="E65" s="99">
        <v>326</v>
      </c>
      <c r="F65" s="112"/>
    </row>
    <row r="66" spans="1:6" ht="16.5" customHeight="1">
      <c r="A66" s="96" t="s">
        <v>16</v>
      </c>
      <c r="B66" s="96"/>
      <c r="C66" s="98" t="s">
        <v>284</v>
      </c>
      <c r="D66" s="107">
        <v>0</v>
      </c>
      <c r="E66" s="107">
        <v>0</v>
      </c>
      <c r="F66" s="112"/>
    </row>
    <row r="67" spans="1:6" ht="26.25">
      <c r="A67" s="96" t="s">
        <v>285</v>
      </c>
      <c r="B67" s="96"/>
      <c r="C67" s="98" t="s">
        <v>286</v>
      </c>
      <c r="D67" s="107">
        <v>0</v>
      </c>
      <c r="E67" s="107">
        <v>0</v>
      </c>
      <c r="F67" s="112"/>
    </row>
    <row r="68" spans="1:6" ht="12.75">
      <c r="A68" s="96" t="s">
        <v>287</v>
      </c>
      <c r="B68" s="96"/>
      <c r="C68" s="98" t="s">
        <v>288</v>
      </c>
      <c r="D68" s="107">
        <v>0</v>
      </c>
      <c r="E68" s="107">
        <v>0</v>
      </c>
      <c r="F68" s="112"/>
    </row>
    <row r="69" spans="1:6" ht="12.75">
      <c r="A69" s="96" t="s">
        <v>289</v>
      </c>
      <c r="B69" s="96"/>
      <c r="C69" s="98" t="s">
        <v>290</v>
      </c>
      <c r="D69" s="99">
        <v>0</v>
      </c>
      <c r="E69" s="107"/>
      <c r="F69" s="112"/>
    </row>
    <row r="70" spans="1:6" ht="12.75">
      <c r="A70" s="96" t="s">
        <v>291</v>
      </c>
      <c r="B70" s="96"/>
      <c r="C70" s="98" t="s">
        <v>292</v>
      </c>
      <c r="D70" s="110"/>
      <c r="E70" s="107"/>
      <c r="F70" s="112"/>
    </row>
    <row r="71" spans="1:6" ht="12.75">
      <c r="A71" s="96" t="s">
        <v>478</v>
      </c>
      <c r="B71" s="96"/>
      <c r="C71" s="98" t="s">
        <v>293</v>
      </c>
      <c r="D71" s="110"/>
      <c r="E71" s="110">
        <v>13500</v>
      </c>
      <c r="F71" s="112"/>
    </row>
    <row r="72" spans="1:6" ht="12.75">
      <c r="A72" s="96" t="s">
        <v>13</v>
      </c>
      <c r="B72" s="96"/>
      <c r="C72" s="98" t="s">
        <v>294</v>
      </c>
      <c r="D72" s="110"/>
      <c r="E72" s="107"/>
      <c r="F72" s="112"/>
    </row>
    <row r="73" spans="1:6" ht="12.75" customHeight="1">
      <c r="A73" s="96" t="s">
        <v>295</v>
      </c>
      <c r="B73" s="96"/>
      <c r="C73" s="98" t="s">
        <v>145</v>
      </c>
      <c r="D73" s="110"/>
      <c r="E73" s="107"/>
      <c r="F73" s="112"/>
    </row>
    <row r="74" spans="1:6" ht="12.75">
      <c r="A74" s="96" t="s">
        <v>476</v>
      </c>
      <c r="B74" s="96"/>
      <c r="C74" s="98">
        <v>71</v>
      </c>
      <c r="D74" s="110"/>
      <c r="E74" s="107"/>
      <c r="F74" s="112"/>
    </row>
    <row r="75" spans="1:6" ht="12.75" customHeight="1">
      <c r="A75" s="94" t="s">
        <v>296</v>
      </c>
      <c r="B75" s="94"/>
      <c r="C75" s="95" t="s">
        <v>146</v>
      </c>
      <c r="D75" s="157">
        <f>D46-D62</f>
        <v>-11021</v>
      </c>
      <c r="E75" s="158">
        <f>E46-E62</f>
        <v>95025</v>
      </c>
      <c r="F75" s="115"/>
    </row>
    <row r="76" spans="1:6" ht="12.75" customHeight="1">
      <c r="A76" s="184" t="s">
        <v>17</v>
      </c>
      <c r="B76" s="185"/>
      <c r="C76" s="186"/>
      <c r="D76" s="118"/>
      <c r="E76" s="120"/>
      <c r="F76" s="123"/>
    </row>
    <row r="77" spans="1:6" ht="12.75">
      <c r="A77" s="94" t="s">
        <v>297</v>
      </c>
      <c r="B77" s="94"/>
      <c r="C77" s="95" t="s">
        <v>147</v>
      </c>
      <c r="D77" s="109">
        <f>SUM(D79:D82)</f>
        <v>0</v>
      </c>
      <c r="E77" s="107">
        <f>SUM(E79:E82)</f>
        <v>0</v>
      </c>
      <c r="F77" s="115"/>
    </row>
    <row r="78" spans="1:6" ht="12.75">
      <c r="A78" s="96" t="s">
        <v>51</v>
      </c>
      <c r="B78" s="96"/>
      <c r="C78" s="97"/>
      <c r="D78" s="110"/>
      <c r="E78" s="99"/>
      <c r="F78" s="112"/>
    </row>
    <row r="79" spans="1:6" ht="12.75">
      <c r="A79" s="96" t="s">
        <v>298</v>
      </c>
      <c r="B79" s="96"/>
      <c r="C79" s="98" t="s">
        <v>299</v>
      </c>
      <c r="D79" s="126"/>
      <c r="E79" s="126"/>
      <c r="F79" s="112"/>
    </row>
    <row r="80" spans="1:6" ht="12.75">
      <c r="A80" s="96" t="s">
        <v>18</v>
      </c>
      <c r="B80" s="96"/>
      <c r="C80" s="98" t="s">
        <v>300</v>
      </c>
      <c r="D80" s="126"/>
      <c r="E80" s="126"/>
      <c r="F80" s="112"/>
    </row>
    <row r="81" spans="1:6" ht="12.75">
      <c r="A81" s="96" t="s">
        <v>279</v>
      </c>
      <c r="B81" s="96"/>
      <c r="C81" s="98" t="s">
        <v>301</v>
      </c>
      <c r="D81" s="99"/>
      <c r="E81" s="99"/>
      <c r="F81" s="112"/>
    </row>
    <row r="82" spans="1:6" ht="12.75">
      <c r="A82" s="96" t="s">
        <v>5</v>
      </c>
      <c r="B82" s="96"/>
      <c r="C82" s="98" t="s">
        <v>302</v>
      </c>
      <c r="D82" s="126">
        <v>0</v>
      </c>
      <c r="E82" s="126">
        <v>0</v>
      </c>
      <c r="F82" s="112"/>
    </row>
    <row r="83" spans="1:6" ht="12.75">
      <c r="A83" s="94" t="s">
        <v>303</v>
      </c>
      <c r="B83" s="94"/>
      <c r="C83" s="95">
        <v>100</v>
      </c>
      <c r="D83" s="157">
        <f>SUM(D85:D89)</f>
        <v>0</v>
      </c>
      <c r="E83" s="158">
        <f>SUM(E85:E89)</f>
        <v>0</v>
      </c>
      <c r="F83" s="115"/>
    </row>
    <row r="84" spans="1:6" ht="12.75">
      <c r="A84" s="96" t="s">
        <v>51</v>
      </c>
      <c r="B84" s="96"/>
      <c r="C84" s="97"/>
      <c r="D84" s="110"/>
      <c r="E84" s="99"/>
      <c r="F84" s="112"/>
    </row>
    <row r="85" spans="1:6" ht="12.75">
      <c r="A85" s="96" t="s">
        <v>310</v>
      </c>
      <c r="B85" s="96"/>
      <c r="C85" s="98">
        <v>101</v>
      </c>
      <c r="D85" s="109">
        <v>0</v>
      </c>
      <c r="E85" s="126"/>
      <c r="F85" s="112"/>
    </row>
    <row r="86" spans="1:6" ht="12.75">
      <c r="A86" s="96" t="s">
        <v>268</v>
      </c>
      <c r="B86" s="96"/>
      <c r="C86" s="98">
        <v>102</v>
      </c>
      <c r="D86" s="126">
        <v>0</v>
      </c>
      <c r="E86" s="126"/>
      <c r="F86" s="112"/>
    </row>
    <row r="87" spans="1:6" ht="12.75">
      <c r="A87" s="96" t="s">
        <v>19</v>
      </c>
      <c r="B87" s="98" t="s">
        <v>360</v>
      </c>
      <c r="C87" s="98">
        <v>103</v>
      </c>
      <c r="D87" s="126"/>
      <c r="E87" s="126"/>
      <c r="F87" s="112"/>
    </row>
    <row r="88" spans="1:6" ht="12.75">
      <c r="A88" s="96" t="s">
        <v>304</v>
      </c>
      <c r="B88" s="96"/>
      <c r="C88" s="98">
        <v>104</v>
      </c>
      <c r="D88" s="126">
        <v>0</v>
      </c>
      <c r="E88" s="126">
        <v>0</v>
      </c>
      <c r="F88" s="112"/>
    </row>
    <row r="89" spans="1:6" ht="12.75">
      <c r="A89" s="96" t="s">
        <v>305</v>
      </c>
      <c r="B89" s="96"/>
      <c r="C89" s="98">
        <v>105</v>
      </c>
      <c r="D89" s="126">
        <v>0</v>
      </c>
      <c r="E89" s="126">
        <v>0</v>
      </c>
      <c r="F89" s="112"/>
    </row>
    <row r="90" spans="1:6" ht="26.25">
      <c r="A90" s="94" t="s">
        <v>306</v>
      </c>
      <c r="B90" s="151"/>
      <c r="C90" s="151">
        <v>110</v>
      </c>
      <c r="D90" s="157">
        <f>D77-D83</f>
        <v>0</v>
      </c>
      <c r="E90" s="158">
        <f>E77-E83</f>
        <v>0</v>
      </c>
      <c r="F90" s="115"/>
    </row>
    <row r="91" spans="1:6" ht="12.75">
      <c r="A91" s="94" t="s">
        <v>344</v>
      </c>
      <c r="B91" s="151"/>
      <c r="C91" s="151">
        <v>120</v>
      </c>
      <c r="D91" s="157">
        <v>756879</v>
      </c>
      <c r="E91" s="158">
        <v>2097</v>
      </c>
      <c r="F91" s="111"/>
    </row>
    <row r="92" spans="1:6" ht="26.25">
      <c r="A92" s="94" t="s">
        <v>479</v>
      </c>
      <c r="B92" s="151"/>
      <c r="C92" s="151">
        <v>130</v>
      </c>
      <c r="D92" s="157"/>
      <c r="E92" s="158"/>
      <c r="F92" s="111"/>
    </row>
    <row r="93" spans="1:6" ht="26.25">
      <c r="A93" s="94" t="s">
        <v>480</v>
      </c>
      <c r="B93" s="151"/>
      <c r="C93" s="151">
        <v>140</v>
      </c>
      <c r="D93" s="157">
        <f>D44+D75+D90</f>
        <v>1675772.9447000003</v>
      </c>
      <c r="E93" s="158">
        <f>E44+E75+E90</f>
        <v>1210402.9375200002</v>
      </c>
      <c r="F93" s="115"/>
    </row>
    <row r="94" spans="1:6" ht="26.25">
      <c r="A94" s="94" t="s">
        <v>481</v>
      </c>
      <c r="B94" s="151"/>
      <c r="C94" s="151">
        <v>150</v>
      </c>
      <c r="D94" s="157">
        <v>3378952</v>
      </c>
      <c r="E94" s="158">
        <v>1188706</v>
      </c>
      <c r="F94" s="111"/>
    </row>
    <row r="95" spans="1:6" ht="15.75" customHeight="1">
      <c r="A95" s="94" t="s">
        <v>482</v>
      </c>
      <c r="B95" s="151"/>
      <c r="C95" s="151">
        <v>160</v>
      </c>
      <c r="D95" s="157">
        <f>D93+D94+D91</f>
        <v>5811603.944700001</v>
      </c>
      <c r="E95" s="158">
        <f>E93+E94+E91</f>
        <v>2401205.93752</v>
      </c>
      <c r="F95" s="115"/>
    </row>
    <row r="96" ht="12.75">
      <c r="D96" s="168"/>
    </row>
    <row r="97" ht="15.75" customHeight="1"/>
    <row r="98" spans="1:4" ht="15">
      <c r="A98" s="12" t="s">
        <v>364</v>
      </c>
      <c r="B98" s="13"/>
      <c r="C98" s="13"/>
      <c r="D98" s="146"/>
    </row>
    <row r="99" spans="1:4" ht="12.75">
      <c r="A99" s="13" t="s">
        <v>334</v>
      </c>
      <c r="B99" s="124"/>
      <c r="C99" s="13"/>
      <c r="D99" s="146"/>
    </row>
    <row r="100" spans="1:4" ht="15">
      <c r="A100" s="12" t="s">
        <v>0</v>
      </c>
      <c r="B100" s="13"/>
      <c r="C100" s="13"/>
      <c r="D100" s="146"/>
    </row>
    <row r="101" spans="1:4" ht="12.75">
      <c r="A101" s="13" t="s">
        <v>335</v>
      </c>
      <c r="B101" s="124"/>
      <c r="C101" s="13"/>
      <c r="D101" s="146"/>
    </row>
    <row r="102" ht="15">
      <c r="A102" s="12" t="s">
        <v>1</v>
      </c>
    </row>
  </sheetData>
  <sheetProtection/>
  <mergeCells count="5">
    <mergeCell ref="A76:C76"/>
    <mergeCell ref="A11:E11"/>
    <mergeCell ref="A12:E12"/>
    <mergeCell ref="A23:C23"/>
    <mergeCell ref="A45:C45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91"/>
  <sheetViews>
    <sheetView zoomScale="77" zoomScaleNormal="77" zoomScalePageLayoutView="0" workbookViewId="0" topLeftCell="A71">
      <selection activeCell="A28" sqref="A28"/>
    </sheetView>
  </sheetViews>
  <sheetFormatPr defaultColWidth="9.125" defaultRowHeight="12.75" outlineLevelRow="1"/>
  <cols>
    <col min="1" max="1" width="62.125" style="12" customWidth="1"/>
    <col min="2" max="2" width="7.625" style="12" customWidth="1"/>
    <col min="3" max="3" width="8.125" style="45" customWidth="1"/>
    <col min="4" max="8" width="16.625" style="20" customWidth="1"/>
    <col min="9" max="10" width="16.625" style="12" customWidth="1"/>
    <col min="11" max="11" width="6.125" style="12" customWidth="1"/>
    <col min="12" max="16384" width="9.125" style="12" customWidth="1"/>
  </cols>
  <sheetData>
    <row r="1" ht="15" hidden="1" outlineLevel="1">
      <c r="J1" s="148" t="s">
        <v>58</v>
      </c>
    </row>
    <row r="2" ht="15" hidden="1" outlineLevel="1">
      <c r="J2" s="148" t="s">
        <v>59</v>
      </c>
    </row>
    <row r="3" ht="15" hidden="1" outlineLevel="1">
      <c r="J3" s="148" t="s">
        <v>60</v>
      </c>
    </row>
    <row r="4" ht="15" hidden="1" outlineLevel="1">
      <c r="J4" s="148" t="s">
        <v>333</v>
      </c>
    </row>
    <row r="5" ht="15" collapsed="1">
      <c r="J5" s="15" t="s">
        <v>343</v>
      </c>
    </row>
    <row r="6" spans="4:10" ht="15">
      <c r="D6" s="12"/>
      <c r="E6" s="12"/>
      <c r="F6" s="12"/>
      <c r="G6" s="12"/>
      <c r="J6" s="32"/>
    </row>
    <row r="7" spans="1:10" ht="15">
      <c r="A7" s="189"/>
      <c r="B7" s="189"/>
      <c r="C7" s="189"/>
      <c r="D7" s="189"/>
      <c r="E7" s="189"/>
      <c r="F7" s="189"/>
      <c r="G7" s="189"/>
      <c r="J7" s="15"/>
    </row>
    <row r="8" ht="15">
      <c r="J8" s="15"/>
    </row>
    <row r="9" spans="1:10" ht="15">
      <c r="A9" s="183" t="s">
        <v>351</v>
      </c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5">
      <c r="A10" s="183" t="s">
        <v>361</v>
      </c>
      <c r="B10" s="183"/>
      <c r="C10" s="183"/>
      <c r="D10" s="183"/>
      <c r="E10" s="183"/>
      <c r="F10" s="183"/>
      <c r="G10" s="183"/>
      <c r="H10" s="183"/>
      <c r="I10" s="183"/>
      <c r="J10" s="183"/>
    </row>
    <row r="11" spans="3:10" ht="15">
      <c r="C11" s="84"/>
      <c r="D11" s="57"/>
      <c r="E11" s="57"/>
      <c r="F11" s="57"/>
      <c r="G11" s="57"/>
      <c r="H11" s="57"/>
      <c r="I11" s="57"/>
      <c r="J11" s="57"/>
    </row>
    <row r="12" spans="1:10" ht="15">
      <c r="A12" s="156" t="s">
        <v>350</v>
      </c>
      <c r="C12" s="84"/>
      <c r="D12" s="57"/>
      <c r="E12" s="57"/>
      <c r="F12" s="57"/>
      <c r="G12" s="57"/>
      <c r="H12" s="57"/>
      <c r="I12" s="57"/>
      <c r="J12" s="57"/>
    </row>
    <row r="13" spans="1:10" ht="15">
      <c r="A13" s="28" t="s">
        <v>346</v>
      </c>
      <c r="C13" s="84"/>
      <c r="D13" s="57"/>
      <c r="E13" s="57"/>
      <c r="F13" s="57"/>
      <c r="G13" s="57"/>
      <c r="H13" s="57"/>
      <c r="I13" s="57"/>
      <c r="J13" s="57"/>
    </row>
    <row r="14" spans="1:10" ht="15">
      <c r="A14" s="28" t="s">
        <v>347</v>
      </c>
      <c r="C14" s="84"/>
      <c r="D14" s="57"/>
      <c r="E14" s="57"/>
      <c r="F14" s="57"/>
      <c r="G14" s="57"/>
      <c r="H14" s="57"/>
      <c r="I14" s="57"/>
      <c r="J14" s="57"/>
    </row>
    <row r="15" spans="1:10" ht="15">
      <c r="A15" s="28" t="s">
        <v>362</v>
      </c>
      <c r="C15" s="84"/>
      <c r="D15" s="57"/>
      <c r="E15" s="57"/>
      <c r="F15" s="57"/>
      <c r="G15" s="57"/>
      <c r="H15" s="57"/>
      <c r="I15" s="57"/>
      <c r="J15" s="57"/>
    </row>
    <row r="16" spans="3:10" ht="15">
      <c r="C16" s="84"/>
      <c r="D16" s="57"/>
      <c r="E16" s="57"/>
      <c r="F16" s="57"/>
      <c r="G16" s="57"/>
      <c r="H16" s="57"/>
      <c r="I16" s="57"/>
      <c r="J16" s="57"/>
    </row>
    <row r="17" spans="3:10" ht="15">
      <c r="C17" s="84"/>
      <c r="D17" s="57"/>
      <c r="E17" s="57"/>
      <c r="F17" s="57"/>
      <c r="G17" s="57"/>
      <c r="H17" s="57"/>
      <c r="I17" s="57"/>
      <c r="J17" s="57"/>
    </row>
    <row r="18" spans="1:10" ht="15">
      <c r="A18" s="5"/>
      <c r="B18" s="5"/>
      <c r="J18" s="26" t="s">
        <v>24</v>
      </c>
    </row>
    <row r="19" spans="1:10" ht="16.5" customHeight="1">
      <c r="A19" s="198"/>
      <c r="B19" s="196" t="s">
        <v>313</v>
      </c>
      <c r="C19" s="196" t="s">
        <v>45</v>
      </c>
      <c r="D19" s="200" t="s">
        <v>38</v>
      </c>
      <c r="E19" s="201"/>
      <c r="F19" s="201"/>
      <c r="G19" s="201"/>
      <c r="H19" s="202"/>
      <c r="I19" s="190" t="s">
        <v>199</v>
      </c>
      <c r="J19" s="190" t="s">
        <v>39</v>
      </c>
    </row>
    <row r="20" spans="1:10" ht="62.25">
      <c r="A20" s="199"/>
      <c r="B20" s="197"/>
      <c r="C20" s="197"/>
      <c r="D20" s="85" t="s">
        <v>190</v>
      </c>
      <c r="E20" s="85" t="s">
        <v>31</v>
      </c>
      <c r="F20" s="85" t="s">
        <v>42</v>
      </c>
      <c r="G20" s="177" t="s">
        <v>398</v>
      </c>
      <c r="H20" s="85" t="s">
        <v>259</v>
      </c>
      <c r="I20" s="191"/>
      <c r="J20" s="191"/>
    </row>
    <row r="21" spans="1:10" ht="15">
      <c r="A21" s="87" t="s">
        <v>43</v>
      </c>
      <c r="B21" s="87"/>
      <c r="C21" s="88" t="s">
        <v>111</v>
      </c>
      <c r="D21" s="108">
        <v>46662</v>
      </c>
      <c r="E21" s="108">
        <v>7009</v>
      </c>
      <c r="F21" s="108"/>
      <c r="G21" s="108">
        <v>7455</v>
      </c>
      <c r="H21" s="108">
        <v>19861843</v>
      </c>
      <c r="I21" s="108"/>
      <c r="J21" s="108">
        <f>SUM(D21:I21)</f>
        <v>19922969</v>
      </c>
    </row>
    <row r="22" spans="1:10" ht="15">
      <c r="A22" s="87" t="s">
        <v>40</v>
      </c>
      <c r="B22" s="87"/>
      <c r="C22" s="88" t="s">
        <v>112</v>
      </c>
      <c r="D22" s="108"/>
      <c r="E22" s="108"/>
      <c r="F22" s="108"/>
      <c r="G22" s="108"/>
      <c r="H22" s="108"/>
      <c r="I22" s="108"/>
      <c r="J22" s="108">
        <f>SUM(D22:I22)</f>
        <v>0</v>
      </c>
    </row>
    <row r="23" spans="1:10" ht="15">
      <c r="A23" s="89" t="s">
        <v>255</v>
      </c>
      <c r="B23" s="89"/>
      <c r="C23" s="90">
        <v>100</v>
      </c>
      <c r="D23" s="102">
        <f aca="true" t="shared" si="0" ref="D23:J23">D21+D22</f>
        <v>46662</v>
      </c>
      <c r="E23" s="102">
        <f t="shared" si="0"/>
        <v>7009</v>
      </c>
      <c r="F23" s="102">
        <f t="shared" si="0"/>
        <v>0</v>
      </c>
      <c r="G23" s="102">
        <f t="shared" si="0"/>
        <v>7455</v>
      </c>
      <c r="H23" s="102">
        <f>H21+H22</f>
        <v>19861843</v>
      </c>
      <c r="I23" s="102">
        <f t="shared" si="0"/>
        <v>0</v>
      </c>
      <c r="J23" s="102">
        <f t="shared" si="0"/>
        <v>19922969</v>
      </c>
    </row>
    <row r="24" spans="1:10" ht="30.75">
      <c r="A24" s="89" t="s">
        <v>233</v>
      </c>
      <c r="B24" s="89"/>
      <c r="C24" s="86" t="s">
        <v>214</v>
      </c>
      <c r="D24" s="102">
        <f aca="true" t="shared" si="1" ref="D24:J24">D25+D26</f>
        <v>0</v>
      </c>
      <c r="E24" s="102">
        <f t="shared" si="1"/>
        <v>0</v>
      </c>
      <c r="F24" s="102">
        <f t="shared" si="1"/>
        <v>0</v>
      </c>
      <c r="G24" s="102">
        <f t="shared" si="1"/>
        <v>0</v>
      </c>
      <c r="H24" s="102">
        <f>H25+H26</f>
        <v>989820</v>
      </c>
      <c r="I24" s="102">
        <f t="shared" si="1"/>
        <v>0</v>
      </c>
      <c r="J24" s="102">
        <f t="shared" si="1"/>
        <v>989820</v>
      </c>
    </row>
    <row r="25" spans="1:10" ht="15">
      <c r="A25" s="87" t="s">
        <v>234</v>
      </c>
      <c r="B25" s="87"/>
      <c r="C25" s="91">
        <v>210</v>
      </c>
      <c r="D25" s="108"/>
      <c r="E25" s="108"/>
      <c r="F25" s="108"/>
      <c r="G25" s="108"/>
      <c r="H25" s="108">
        <v>989820</v>
      </c>
      <c r="I25" s="108"/>
      <c r="J25" s="108">
        <f>SUM(D25:I25)</f>
        <v>989820</v>
      </c>
    </row>
    <row r="26" spans="1:10" ht="30.75">
      <c r="A26" s="87" t="s">
        <v>235</v>
      </c>
      <c r="B26" s="87"/>
      <c r="C26" s="91">
        <v>220</v>
      </c>
      <c r="D26" s="108">
        <f aca="true" t="shared" si="2" ref="D26:J26">SUM(D28:D36)</f>
        <v>0</v>
      </c>
      <c r="E26" s="108">
        <f t="shared" si="2"/>
        <v>0</v>
      </c>
      <c r="F26" s="108">
        <f t="shared" si="2"/>
        <v>0</v>
      </c>
      <c r="G26" s="108">
        <f t="shared" si="2"/>
        <v>0</v>
      </c>
      <c r="H26" s="108">
        <f t="shared" si="2"/>
        <v>0</v>
      </c>
      <c r="I26" s="108">
        <f t="shared" si="2"/>
        <v>0</v>
      </c>
      <c r="J26" s="108">
        <f t="shared" si="2"/>
        <v>0</v>
      </c>
    </row>
    <row r="27" spans="1:10" ht="15" customHeight="1">
      <c r="A27" s="193" t="s">
        <v>51</v>
      </c>
      <c r="B27" s="194"/>
      <c r="C27" s="203"/>
      <c r="D27" s="203"/>
      <c r="E27" s="203"/>
      <c r="F27" s="203"/>
      <c r="G27" s="203"/>
      <c r="H27" s="203"/>
      <c r="I27" s="203"/>
      <c r="J27" s="204"/>
    </row>
    <row r="28" spans="1:10" ht="46.5">
      <c r="A28" s="174" t="s">
        <v>465</v>
      </c>
      <c r="B28" s="87"/>
      <c r="C28" s="91">
        <v>221</v>
      </c>
      <c r="D28" s="108"/>
      <c r="E28" s="108"/>
      <c r="F28" s="108"/>
      <c r="G28" s="108"/>
      <c r="H28" s="108"/>
      <c r="I28" s="108"/>
      <c r="J28" s="108">
        <f>SUM(D28:I28)</f>
        <v>0</v>
      </c>
    </row>
    <row r="29" spans="1:10" ht="46.5">
      <c r="A29" s="176" t="s">
        <v>464</v>
      </c>
      <c r="B29" s="87"/>
      <c r="C29" s="91">
        <v>222</v>
      </c>
      <c r="D29" s="108"/>
      <c r="E29" s="108"/>
      <c r="F29" s="108"/>
      <c r="G29" s="108"/>
      <c r="H29" s="108"/>
      <c r="I29" s="108"/>
      <c r="J29" s="108">
        <f aca="true" t="shared" si="3" ref="J29:J36">SUM(D29:I29)</f>
        <v>0</v>
      </c>
    </row>
    <row r="30" spans="1:10" ht="30.75">
      <c r="A30" s="176" t="s">
        <v>463</v>
      </c>
      <c r="B30" s="87"/>
      <c r="C30" s="91">
        <v>223</v>
      </c>
      <c r="D30" s="108"/>
      <c r="E30" s="108"/>
      <c r="F30" s="108"/>
      <c r="G30" s="108"/>
      <c r="H30" s="108"/>
      <c r="I30" s="108"/>
      <c r="J30" s="108">
        <f t="shared" si="3"/>
        <v>0</v>
      </c>
    </row>
    <row r="31" spans="1:10" ht="46.5">
      <c r="A31" s="176" t="s">
        <v>443</v>
      </c>
      <c r="B31" s="87"/>
      <c r="C31" s="91">
        <v>224</v>
      </c>
      <c r="D31" s="108"/>
      <c r="E31" s="108"/>
      <c r="F31" s="108"/>
      <c r="G31" s="108"/>
      <c r="H31" s="108"/>
      <c r="I31" s="108"/>
      <c r="J31" s="108">
        <f t="shared" si="3"/>
        <v>0</v>
      </c>
    </row>
    <row r="32" spans="1:10" ht="15">
      <c r="A32" s="87" t="s">
        <v>222</v>
      </c>
      <c r="B32" s="87"/>
      <c r="C32" s="91">
        <v>225</v>
      </c>
      <c r="D32" s="108"/>
      <c r="E32" s="108"/>
      <c r="F32" s="108"/>
      <c r="G32" s="108"/>
      <c r="H32" s="108"/>
      <c r="I32" s="108"/>
      <c r="J32" s="108">
        <f t="shared" si="3"/>
        <v>0</v>
      </c>
    </row>
    <row r="33" spans="1:10" ht="30.75">
      <c r="A33" s="87" t="s">
        <v>444</v>
      </c>
      <c r="B33" s="87"/>
      <c r="C33" s="91">
        <v>226</v>
      </c>
      <c r="D33" s="108"/>
      <c r="E33" s="108"/>
      <c r="F33" s="108"/>
      <c r="G33" s="108"/>
      <c r="H33" s="108"/>
      <c r="I33" s="108"/>
      <c r="J33" s="108">
        <f t="shared" si="3"/>
        <v>0</v>
      </c>
    </row>
    <row r="34" spans="1:10" ht="30.75">
      <c r="A34" s="87" t="s">
        <v>236</v>
      </c>
      <c r="B34" s="87"/>
      <c r="C34" s="91">
        <v>227</v>
      </c>
      <c r="D34" s="108"/>
      <c r="E34" s="108"/>
      <c r="F34" s="108"/>
      <c r="G34" s="108"/>
      <c r="H34" s="108"/>
      <c r="I34" s="108"/>
      <c r="J34" s="108">
        <f t="shared" si="3"/>
        <v>0</v>
      </c>
    </row>
    <row r="35" spans="1:10" ht="15">
      <c r="A35" s="87" t="s">
        <v>224</v>
      </c>
      <c r="B35" s="87"/>
      <c r="C35" s="91">
        <v>228</v>
      </c>
      <c r="D35" s="108"/>
      <c r="E35" s="108"/>
      <c r="F35" s="108"/>
      <c r="G35" s="108"/>
      <c r="H35" s="108"/>
      <c r="I35" s="108"/>
      <c r="J35" s="108">
        <f t="shared" si="3"/>
        <v>0</v>
      </c>
    </row>
    <row r="36" spans="1:10" ht="15">
      <c r="A36" s="87" t="s">
        <v>223</v>
      </c>
      <c r="B36" s="87"/>
      <c r="C36" s="91">
        <v>229</v>
      </c>
      <c r="D36" s="108"/>
      <c r="E36" s="108"/>
      <c r="F36" s="108"/>
      <c r="G36" s="108"/>
      <c r="H36" s="108"/>
      <c r="I36" s="108"/>
      <c r="J36" s="108">
        <f t="shared" si="3"/>
        <v>0</v>
      </c>
    </row>
    <row r="37" spans="1:10" ht="21" customHeight="1">
      <c r="A37" s="89" t="s">
        <v>237</v>
      </c>
      <c r="B37" s="89"/>
      <c r="C37" s="90">
        <v>300</v>
      </c>
      <c r="D37" s="102">
        <f aca="true" t="shared" si="4" ref="D37:J37">D39+SUM(D44:D51)</f>
        <v>0</v>
      </c>
      <c r="E37" s="102">
        <f t="shared" si="4"/>
        <v>0</v>
      </c>
      <c r="F37" s="102">
        <f t="shared" si="4"/>
        <v>0</v>
      </c>
      <c r="G37" s="102">
        <f t="shared" si="4"/>
        <v>0</v>
      </c>
      <c r="H37" s="102">
        <f t="shared" si="4"/>
        <v>-1200009</v>
      </c>
      <c r="I37" s="102">
        <f t="shared" si="4"/>
        <v>0</v>
      </c>
      <c r="J37" s="102">
        <f t="shared" si="4"/>
        <v>-1200009</v>
      </c>
    </row>
    <row r="38" spans="1:10" ht="15">
      <c r="A38" s="193" t="s">
        <v>51</v>
      </c>
      <c r="B38" s="194"/>
      <c r="C38" s="194"/>
      <c r="D38" s="194"/>
      <c r="E38" s="194"/>
      <c r="F38" s="194"/>
      <c r="G38" s="194"/>
      <c r="H38" s="194"/>
      <c r="I38" s="194"/>
      <c r="J38" s="195"/>
    </row>
    <row r="39" spans="1:10" ht="15">
      <c r="A39" s="87" t="s">
        <v>238</v>
      </c>
      <c r="B39" s="87"/>
      <c r="C39" s="91">
        <v>310</v>
      </c>
      <c r="D39" s="108"/>
      <c r="E39" s="108"/>
      <c r="F39" s="108"/>
      <c r="G39" s="108"/>
      <c r="H39" s="108"/>
      <c r="I39" s="108"/>
      <c r="J39" s="108">
        <f>SUM(D39:I39)</f>
        <v>0</v>
      </c>
    </row>
    <row r="40" spans="1:10" ht="15" customHeight="1">
      <c r="A40" s="193" t="s">
        <v>51</v>
      </c>
      <c r="B40" s="194"/>
      <c r="C40" s="194"/>
      <c r="D40" s="194"/>
      <c r="E40" s="194"/>
      <c r="F40" s="194"/>
      <c r="G40" s="194"/>
      <c r="H40" s="194"/>
      <c r="I40" s="194"/>
      <c r="J40" s="195"/>
    </row>
    <row r="41" spans="1:10" ht="16.5" customHeight="1">
      <c r="A41" s="87" t="s">
        <v>239</v>
      </c>
      <c r="B41" s="87"/>
      <c r="C41" s="91" t="s">
        <v>156</v>
      </c>
      <c r="D41" s="108"/>
      <c r="E41" s="108"/>
      <c r="F41" s="108"/>
      <c r="G41" s="108"/>
      <c r="H41" s="108"/>
      <c r="I41" s="108"/>
      <c r="J41" s="108">
        <f>SUM(D41:I41)</f>
        <v>0</v>
      </c>
    </row>
    <row r="42" spans="1:10" ht="15">
      <c r="A42" s="87" t="s">
        <v>240</v>
      </c>
      <c r="B42" s="87"/>
      <c r="C42" s="91" t="s">
        <v>156</v>
      </c>
      <c r="D42" s="108"/>
      <c r="E42" s="108"/>
      <c r="F42" s="108"/>
      <c r="G42" s="108"/>
      <c r="H42" s="108"/>
      <c r="I42" s="108"/>
      <c r="J42" s="108">
        <f aca="true" t="shared" si="5" ref="J42:J51">SUM(D42:I42)</f>
        <v>0</v>
      </c>
    </row>
    <row r="43" spans="1:10" ht="30.75">
      <c r="A43" s="87" t="s">
        <v>241</v>
      </c>
      <c r="B43" s="87"/>
      <c r="C43" s="91" t="s">
        <v>156</v>
      </c>
      <c r="D43" s="108"/>
      <c r="E43" s="108"/>
      <c r="F43" s="108"/>
      <c r="G43" s="108"/>
      <c r="H43" s="108"/>
      <c r="I43" s="108"/>
      <c r="J43" s="108">
        <f t="shared" si="5"/>
        <v>0</v>
      </c>
    </row>
    <row r="44" spans="1:10" ht="15">
      <c r="A44" s="87" t="s">
        <v>242</v>
      </c>
      <c r="B44" s="87"/>
      <c r="C44" s="91">
        <v>311</v>
      </c>
      <c r="D44" s="108"/>
      <c r="E44" s="108"/>
      <c r="F44" s="108"/>
      <c r="G44" s="108"/>
      <c r="H44" s="108"/>
      <c r="I44" s="108"/>
      <c r="J44" s="108">
        <f t="shared" si="5"/>
        <v>0</v>
      </c>
    </row>
    <row r="45" spans="1:10" ht="15">
      <c r="A45" s="87" t="s">
        <v>243</v>
      </c>
      <c r="B45" s="87"/>
      <c r="C45" s="91">
        <v>312</v>
      </c>
      <c r="D45" s="108"/>
      <c r="E45" s="108"/>
      <c r="F45" s="108"/>
      <c r="G45" s="108"/>
      <c r="H45" s="108"/>
      <c r="I45" s="108"/>
      <c r="J45" s="108">
        <f t="shared" si="5"/>
        <v>0</v>
      </c>
    </row>
    <row r="46" spans="1:10" ht="30.75">
      <c r="A46" s="87" t="s">
        <v>244</v>
      </c>
      <c r="B46" s="87"/>
      <c r="C46" s="91">
        <v>313</v>
      </c>
      <c r="D46" s="108"/>
      <c r="E46" s="108"/>
      <c r="F46" s="108"/>
      <c r="G46" s="108"/>
      <c r="H46" s="108"/>
      <c r="I46" s="108"/>
      <c r="J46" s="108">
        <f t="shared" si="5"/>
        <v>0</v>
      </c>
    </row>
    <row r="47" spans="1:10" ht="30.75">
      <c r="A47" s="87" t="s">
        <v>245</v>
      </c>
      <c r="B47" s="87"/>
      <c r="C47" s="91">
        <v>314</v>
      </c>
      <c r="D47" s="108"/>
      <c r="E47" s="108"/>
      <c r="F47" s="108"/>
      <c r="G47" s="108"/>
      <c r="H47" s="108"/>
      <c r="I47" s="108"/>
      <c r="J47" s="108">
        <f t="shared" si="5"/>
        <v>0</v>
      </c>
    </row>
    <row r="48" spans="1:10" ht="15">
      <c r="A48" s="87" t="s">
        <v>63</v>
      </c>
      <c r="B48" s="60" t="s">
        <v>360</v>
      </c>
      <c r="C48" s="91">
        <v>315</v>
      </c>
      <c r="D48" s="108"/>
      <c r="E48" s="108"/>
      <c r="F48" s="108"/>
      <c r="G48" s="108"/>
      <c r="H48" s="122">
        <v>-1200009</v>
      </c>
      <c r="I48" s="108"/>
      <c r="J48" s="108">
        <f t="shared" si="5"/>
        <v>-1200009</v>
      </c>
    </row>
    <row r="49" spans="1:10" ht="15">
      <c r="A49" s="87" t="s">
        <v>246</v>
      </c>
      <c r="B49" s="87"/>
      <c r="C49" s="91">
        <v>316</v>
      </c>
      <c r="D49" s="108"/>
      <c r="E49" s="108"/>
      <c r="F49" s="108"/>
      <c r="G49" s="108"/>
      <c r="H49" s="108"/>
      <c r="I49" s="108"/>
      <c r="J49" s="108">
        <f t="shared" si="5"/>
        <v>0</v>
      </c>
    </row>
    <row r="50" spans="1:10" ht="15">
      <c r="A50" s="87" t="s">
        <v>247</v>
      </c>
      <c r="B50" s="60" t="s">
        <v>318</v>
      </c>
      <c r="C50" s="91">
        <v>317</v>
      </c>
      <c r="D50" s="108"/>
      <c r="E50" s="108"/>
      <c r="F50" s="108"/>
      <c r="G50" s="108"/>
      <c r="H50" s="108"/>
      <c r="I50" s="108"/>
      <c r="J50" s="108">
        <f t="shared" si="5"/>
        <v>0</v>
      </c>
    </row>
    <row r="51" spans="1:10" ht="30.75">
      <c r="A51" s="87" t="s">
        <v>248</v>
      </c>
      <c r="B51" s="87"/>
      <c r="C51" s="91">
        <v>318</v>
      </c>
      <c r="D51" s="108"/>
      <c r="E51" s="108"/>
      <c r="F51" s="108"/>
      <c r="G51" s="108"/>
      <c r="H51" s="108"/>
      <c r="I51" s="108"/>
      <c r="J51" s="108">
        <f t="shared" si="5"/>
        <v>0</v>
      </c>
    </row>
    <row r="52" spans="1:10" ht="30.75">
      <c r="A52" s="89" t="s">
        <v>249</v>
      </c>
      <c r="B52" s="89"/>
      <c r="C52" s="90">
        <v>400</v>
      </c>
      <c r="D52" s="102">
        <f>'Баланс МСФО'!E118</f>
        <v>46662</v>
      </c>
      <c r="E52" s="102">
        <f>'Баланс МСФО'!E119</f>
        <v>7009</v>
      </c>
      <c r="F52" s="102"/>
      <c r="G52" s="102">
        <f>'Баланс МСФО'!E121</f>
        <v>7455</v>
      </c>
      <c r="H52" s="102">
        <f>'Баланс МСФО'!E122</f>
        <v>19651653.720219996</v>
      </c>
      <c r="I52" s="102"/>
      <c r="J52" s="102">
        <f>SUM(D52:I52)</f>
        <v>19712779.720219996</v>
      </c>
    </row>
    <row r="53" spans="1:10" ht="15">
      <c r="A53" s="87" t="s">
        <v>232</v>
      </c>
      <c r="B53" s="87"/>
      <c r="C53" s="91">
        <v>401</v>
      </c>
      <c r="D53" s="108"/>
      <c r="E53" s="108"/>
      <c r="F53" s="108"/>
      <c r="G53" s="108"/>
      <c r="H53" s="108"/>
      <c r="I53" s="108"/>
      <c r="J53" s="108">
        <f>SUM(D53:I53)</f>
        <v>0</v>
      </c>
    </row>
    <row r="54" spans="1:10" ht="15">
      <c r="A54" s="89" t="s">
        <v>256</v>
      </c>
      <c r="B54" s="89"/>
      <c r="C54" s="90">
        <v>500</v>
      </c>
      <c r="D54" s="102">
        <f>D52+D53</f>
        <v>46662</v>
      </c>
      <c r="E54" s="102">
        <f aca="true" t="shared" si="6" ref="E54:J54">E52+E53</f>
        <v>7009</v>
      </c>
      <c r="F54" s="102">
        <f t="shared" si="6"/>
        <v>0</v>
      </c>
      <c r="G54" s="102">
        <f t="shared" si="6"/>
        <v>7455</v>
      </c>
      <c r="H54" s="102">
        <f>H52+H53</f>
        <v>19651653.720219996</v>
      </c>
      <c r="I54" s="102">
        <f t="shared" si="6"/>
        <v>0</v>
      </c>
      <c r="J54" s="102">
        <f t="shared" si="6"/>
        <v>19712779.720219996</v>
      </c>
    </row>
    <row r="55" spans="1:10" ht="30.75">
      <c r="A55" s="89" t="s">
        <v>250</v>
      </c>
      <c r="B55" s="89"/>
      <c r="C55" s="90">
        <v>600</v>
      </c>
      <c r="D55" s="102">
        <f aca="true" t="shared" si="7" ref="D55:J55">D56+D57</f>
        <v>0</v>
      </c>
      <c r="E55" s="102">
        <f t="shared" si="7"/>
        <v>0</v>
      </c>
      <c r="F55" s="102">
        <f t="shared" si="7"/>
        <v>0</v>
      </c>
      <c r="G55" s="102">
        <f t="shared" si="7"/>
        <v>0</v>
      </c>
      <c r="H55" s="102">
        <f t="shared" si="7"/>
        <v>813562</v>
      </c>
      <c r="I55" s="102">
        <f t="shared" si="7"/>
        <v>0</v>
      </c>
      <c r="J55" s="102">
        <f t="shared" si="7"/>
        <v>813562</v>
      </c>
    </row>
    <row r="56" spans="1:10" ht="15">
      <c r="A56" s="87" t="s">
        <v>234</v>
      </c>
      <c r="B56" s="87"/>
      <c r="C56" s="91">
        <v>610</v>
      </c>
      <c r="D56" s="108"/>
      <c r="E56" s="108"/>
      <c r="F56" s="108"/>
      <c r="G56" s="108"/>
      <c r="H56" s="108">
        <f>'ф2'!D35</f>
        <v>813562</v>
      </c>
      <c r="I56" s="108"/>
      <c r="J56" s="108">
        <f>SUM(D56:I56)</f>
        <v>813562</v>
      </c>
    </row>
    <row r="57" spans="1:10" ht="30.75">
      <c r="A57" s="87" t="s">
        <v>251</v>
      </c>
      <c r="B57" s="87"/>
      <c r="C57" s="91">
        <v>620</v>
      </c>
      <c r="D57" s="108">
        <f aca="true" t="shared" si="8" ref="D57:J57">SUM(D59:D67)</f>
        <v>0</v>
      </c>
      <c r="E57" s="108">
        <f t="shared" si="8"/>
        <v>0</v>
      </c>
      <c r="F57" s="108">
        <f t="shared" si="8"/>
        <v>0</v>
      </c>
      <c r="G57" s="108">
        <f t="shared" si="8"/>
        <v>0</v>
      </c>
      <c r="H57" s="108">
        <f t="shared" si="8"/>
        <v>0</v>
      </c>
      <c r="I57" s="108">
        <f t="shared" si="8"/>
        <v>0</v>
      </c>
      <c r="J57" s="108">
        <f t="shared" si="8"/>
        <v>0</v>
      </c>
    </row>
    <row r="58" spans="1:10" ht="15">
      <c r="A58" s="193" t="s">
        <v>51</v>
      </c>
      <c r="B58" s="194"/>
      <c r="C58" s="194"/>
      <c r="D58" s="194"/>
      <c r="E58" s="194"/>
      <c r="F58" s="194"/>
      <c r="G58" s="194"/>
      <c r="H58" s="194"/>
      <c r="I58" s="194"/>
      <c r="J58" s="195"/>
    </row>
    <row r="59" spans="1:10" ht="46.5">
      <c r="A59" s="87" t="s">
        <v>465</v>
      </c>
      <c r="B59" s="87"/>
      <c r="C59" s="91">
        <v>621</v>
      </c>
      <c r="D59" s="108"/>
      <c r="E59" s="108"/>
      <c r="F59" s="108"/>
      <c r="G59" s="108"/>
      <c r="H59" s="108"/>
      <c r="I59" s="108"/>
      <c r="J59" s="108">
        <f aca="true" t="shared" si="9" ref="J59:J67">SUM(D59:I59)</f>
        <v>0</v>
      </c>
    </row>
    <row r="60" spans="1:10" ht="46.5">
      <c r="A60" s="87" t="s">
        <v>464</v>
      </c>
      <c r="B60" s="87"/>
      <c r="C60" s="91">
        <v>622</v>
      </c>
      <c r="D60" s="108"/>
      <c r="E60" s="108"/>
      <c r="F60" s="108"/>
      <c r="G60" s="108"/>
      <c r="H60" s="108"/>
      <c r="I60" s="108"/>
      <c r="J60" s="108">
        <f t="shared" si="9"/>
        <v>0</v>
      </c>
    </row>
    <row r="61" spans="1:10" ht="30.75">
      <c r="A61" s="87" t="s">
        <v>463</v>
      </c>
      <c r="B61" s="87"/>
      <c r="C61" s="91">
        <v>623</v>
      </c>
      <c r="D61" s="108"/>
      <c r="E61" s="108"/>
      <c r="F61" s="108"/>
      <c r="G61" s="108"/>
      <c r="H61" s="108"/>
      <c r="I61" s="108"/>
      <c r="J61" s="108">
        <f t="shared" si="9"/>
        <v>0</v>
      </c>
    </row>
    <row r="62" spans="1:10" ht="46.5">
      <c r="A62" s="87" t="s">
        <v>443</v>
      </c>
      <c r="B62" s="87"/>
      <c r="C62" s="91">
        <v>624</v>
      </c>
      <c r="D62" s="108"/>
      <c r="E62" s="108"/>
      <c r="F62" s="108"/>
      <c r="G62" s="108"/>
      <c r="H62" s="108"/>
      <c r="I62" s="108"/>
      <c r="J62" s="108">
        <f t="shared" si="9"/>
        <v>0</v>
      </c>
    </row>
    <row r="63" spans="1:10" ht="15">
      <c r="A63" s="87" t="s">
        <v>222</v>
      </c>
      <c r="B63" s="87"/>
      <c r="C63" s="91">
        <v>625</v>
      </c>
      <c r="D63" s="108"/>
      <c r="E63" s="108"/>
      <c r="F63" s="108"/>
      <c r="G63" s="108"/>
      <c r="H63" s="108"/>
      <c r="I63" s="108"/>
      <c r="J63" s="108">
        <f t="shared" si="9"/>
        <v>0</v>
      </c>
    </row>
    <row r="64" spans="1:10" ht="30.75">
      <c r="A64" s="87" t="s">
        <v>462</v>
      </c>
      <c r="B64" s="87"/>
      <c r="C64" s="91">
        <v>626</v>
      </c>
      <c r="D64" s="108"/>
      <c r="E64" s="108"/>
      <c r="F64" s="108"/>
      <c r="G64" s="108"/>
      <c r="H64" s="108"/>
      <c r="I64" s="108"/>
      <c r="J64" s="108">
        <f t="shared" si="9"/>
        <v>0</v>
      </c>
    </row>
    <row r="65" spans="1:10" ht="30.75">
      <c r="A65" s="87" t="s">
        <v>236</v>
      </c>
      <c r="B65" s="87"/>
      <c r="C65" s="91">
        <v>627</v>
      </c>
      <c r="D65" s="108"/>
      <c r="E65" s="108"/>
      <c r="F65" s="108"/>
      <c r="G65" s="108"/>
      <c r="H65" s="108"/>
      <c r="I65" s="108"/>
      <c r="J65" s="108">
        <f t="shared" si="9"/>
        <v>0</v>
      </c>
    </row>
    <row r="66" spans="1:10" ht="15">
      <c r="A66" s="87" t="s">
        <v>224</v>
      </c>
      <c r="B66" s="87"/>
      <c r="C66" s="91">
        <v>628</v>
      </c>
      <c r="D66" s="108"/>
      <c r="E66" s="108"/>
      <c r="F66" s="108"/>
      <c r="G66" s="108"/>
      <c r="H66" s="108"/>
      <c r="I66" s="108"/>
      <c r="J66" s="108">
        <f t="shared" si="9"/>
        <v>0</v>
      </c>
    </row>
    <row r="67" spans="1:10" ht="15">
      <c r="A67" s="87" t="s">
        <v>223</v>
      </c>
      <c r="B67" s="87"/>
      <c r="C67" s="91">
        <v>629</v>
      </c>
      <c r="D67" s="108"/>
      <c r="E67" s="108"/>
      <c r="F67" s="108"/>
      <c r="G67" s="108"/>
      <c r="H67" s="108"/>
      <c r="I67" s="108"/>
      <c r="J67" s="108">
        <f t="shared" si="9"/>
        <v>0</v>
      </c>
    </row>
    <row r="68" spans="1:10" ht="30.75">
      <c r="A68" s="89" t="s">
        <v>252</v>
      </c>
      <c r="B68" s="89"/>
      <c r="C68" s="90">
        <v>700</v>
      </c>
      <c r="D68" s="102">
        <f>D70+SUM(D75:D82)</f>
        <v>0</v>
      </c>
      <c r="E68" s="102">
        <f aca="true" t="shared" si="10" ref="E68:J68">E70+SUM(E75:E82)</f>
        <v>0</v>
      </c>
      <c r="F68" s="102">
        <f t="shared" si="10"/>
        <v>0</v>
      </c>
      <c r="G68" s="102">
        <f t="shared" si="10"/>
        <v>0</v>
      </c>
      <c r="H68" s="102">
        <f t="shared" si="10"/>
        <v>0</v>
      </c>
      <c r="I68" s="102">
        <f t="shared" si="10"/>
        <v>0</v>
      </c>
      <c r="J68" s="102">
        <f t="shared" si="10"/>
        <v>0</v>
      </c>
    </row>
    <row r="69" spans="1:10" ht="15">
      <c r="A69" s="193" t="s">
        <v>51</v>
      </c>
      <c r="B69" s="194"/>
      <c r="C69" s="194"/>
      <c r="D69" s="194"/>
      <c r="E69" s="194"/>
      <c r="F69" s="194"/>
      <c r="G69" s="194"/>
      <c r="H69" s="194"/>
      <c r="I69" s="194"/>
      <c r="J69" s="195"/>
    </row>
    <row r="70" spans="1:10" ht="15">
      <c r="A70" s="87" t="s">
        <v>253</v>
      </c>
      <c r="B70" s="87"/>
      <c r="C70" s="91">
        <v>710</v>
      </c>
      <c r="D70" s="108"/>
      <c r="E70" s="108"/>
      <c r="F70" s="108"/>
      <c r="G70" s="108"/>
      <c r="H70" s="108"/>
      <c r="I70" s="108"/>
      <c r="J70" s="108">
        <f>SUM(D70:I70)</f>
        <v>0</v>
      </c>
    </row>
    <row r="71" spans="1:10" ht="15" customHeight="1">
      <c r="A71" s="193" t="s">
        <v>51</v>
      </c>
      <c r="B71" s="194"/>
      <c r="C71" s="194"/>
      <c r="D71" s="194"/>
      <c r="E71" s="194"/>
      <c r="F71" s="194"/>
      <c r="G71" s="194"/>
      <c r="H71" s="194"/>
      <c r="I71" s="194"/>
      <c r="J71" s="195"/>
    </row>
    <row r="72" spans="1:10" ht="16.5" customHeight="1">
      <c r="A72" s="87" t="s">
        <v>239</v>
      </c>
      <c r="B72" s="87"/>
      <c r="C72" s="91" t="s">
        <v>156</v>
      </c>
      <c r="D72" s="108"/>
      <c r="E72" s="108"/>
      <c r="F72" s="108"/>
      <c r="G72" s="108"/>
      <c r="H72" s="108"/>
      <c r="I72" s="108"/>
      <c r="J72" s="108">
        <f>SUM(D72:I72)</f>
        <v>0</v>
      </c>
    </row>
    <row r="73" spans="1:10" ht="15">
      <c r="A73" s="87" t="s">
        <v>240</v>
      </c>
      <c r="B73" s="87"/>
      <c r="C73" s="91" t="s">
        <v>156</v>
      </c>
      <c r="D73" s="108"/>
      <c r="E73" s="108"/>
      <c r="F73" s="108"/>
      <c r="G73" s="108"/>
      <c r="H73" s="108"/>
      <c r="I73" s="108"/>
      <c r="J73" s="108">
        <f aca="true" t="shared" si="11" ref="J73:J82">SUM(D73:I73)</f>
        <v>0</v>
      </c>
    </row>
    <row r="74" spans="1:10" ht="30.75">
      <c r="A74" s="87" t="s">
        <v>241</v>
      </c>
      <c r="B74" s="87"/>
      <c r="C74" s="91" t="s">
        <v>156</v>
      </c>
      <c r="D74" s="108"/>
      <c r="E74" s="108"/>
      <c r="F74" s="108"/>
      <c r="G74" s="108"/>
      <c r="H74" s="108"/>
      <c r="I74" s="108"/>
      <c r="J74" s="108">
        <f t="shared" si="11"/>
        <v>0</v>
      </c>
    </row>
    <row r="75" spans="1:10" ht="15">
      <c r="A75" s="87" t="s">
        <v>242</v>
      </c>
      <c r="B75" s="87"/>
      <c r="C75" s="91">
        <v>711</v>
      </c>
      <c r="D75" s="108"/>
      <c r="E75" s="108"/>
      <c r="F75" s="108"/>
      <c r="G75" s="108"/>
      <c r="H75" s="108"/>
      <c r="I75" s="108"/>
      <c r="J75" s="108">
        <f t="shared" si="11"/>
        <v>0</v>
      </c>
    </row>
    <row r="76" spans="1:10" ht="15">
      <c r="A76" s="87" t="s">
        <v>243</v>
      </c>
      <c r="B76" s="87"/>
      <c r="C76" s="91">
        <v>712</v>
      </c>
      <c r="D76" s="108"/>
      <c r="E76" s="108"/>
      <c r="F76" s="108"/>
      <c r="G76" s="108"/>
      <c r="H76" s="108"/>
      <c r="I76" s="108"/>
      <c r="J76" s="108">
        <f t="shared" si="11"/>
        <v>0</v>
      </c>
    </row>
    <row r="77" spans="1:10" ht="30.75">
      <c r="A77" s="87" t="s">
        <v>254</v>
      </c>
      <c r="B77" s="87"/>
      <c r="C77" s="91">
        <v>713</v>
      </c>
      <c r="D77" s="108"/>
      <c r="E77" s="108"/>
      <c r="F77" s="108"/>
      <c r="G77" s="108"/>
      <c r="H77" s="108"/>
      <c r="I77" s="108"/>
      <c r="J77" s="108">
        <f t="shared" si="11"/>
        <v>0</v>
      </c>
    </row>
    <row r="78" spans="1:10" ht="30.75">
      <c r="A78" s="87" t="s">
        <v>245</v>
      </c>
      <c r="B78" s="87"/>
      <c r="C78" s="91">
        <v>714</v>
      </c>
      <c r="D78" s="108"/>
      <c r="E78" s="108"/>
      <c r="F78" s="108"/>
      <c r="G78" s="108"/>
      <c r="H78" s="108"/>
      <c r="I78" s="108"/>
      <c r="J78" s="108">
        <f t="shared" si="11"/>
        <v>0</v>
      </c>
    </row>
    <row r="79" spans="1:10" ht="15">
      <c r="A79" s="87" t="s">
        <v>63</v>
      </c>
      <c r="B79" s="60" t="s">
        <v>360</v>
      </c>
      <c r="C79" s="91">
        <v>715</v>
      </c>
      <c r="D79" s="108"/>
      <c r="E79" s="108"/>
      <c r="F79" s="108"/>
      <c r="G79" s="108"/>
      <c r="H79" s="122"/>
      <c r="I79" s="108"/>
      <c r="J79" s="108">
        <f t="shared" si="11"/>
        <v>0</v>
      </c>
    </row>
    <row r="80" spans="1:10" ht="15">
      <c r="A80" s="87" t="s">
        <v>246</v>
      </c>
      <c r="B80" s="87"/>
      <c r="C80" s="91">
        <v>716</v>
      </c>
      <c r="D80" s="108"/>
      <c r="E80" s="108"/>
      <c r="F80" s="108"/>
      <c r="G80" s="108"/>
      <c r="H80" s="108"/>
      <c r="I80" s="108"/>
      <c r="J80" s="108">
        <f t="shared" si="11"/>
        <v>0</v>
      </c>
    </row>
    <row r="81" spans="1:10" ht="15">
      <c r="A81" s="87" t="s">
        <v>247</v>
      </c>
      <c r="B81" s="60" t="s">
        <v>318</v>
      </c>
      <c r="C81" s="91">
        <v>717</v>
      </c>
      <c r="D81" s="108"/>
      <c r="E81" s="108"/>
      <c r="F81" s="108"/>
      <c r="G81" s="108"/>
      <c r="H81" s="122"/>
      <c r="I81" s="108"/>
      <c r="J81" s="108">
        <f t="shared" si="11"/>
        <v>0</v>
      </c>
    </row>
    <row r="82" spans="1:10" ht="30.75">
      <c r="A82" s="87" t="s">
        <v>248</v>
      </c>
      <c r="B82" s="87"/>
      <c r="C82" s="91">
        <v>718</v>
      </c>
      <c r="D82" s="108"/>
      <c r="E82" s="108"/>
      <c r="F82" s="108"/>
      <c r="G82" s="108"/>
      <c r="H82" s="108"/>
      <c r="I82" s="108"/>
      <c r="J82" s="108">
        <f t="shared" si="11"/>
        <v>0</v>
      </c>
    </row>
    <row r="83" spans="1:10" ht="15">
      <c r="A83" s="87" t="s">
        <v>461</v>
      </c>
      <c r="B83" s="87"/>
      <c r="C83" s="91">
        <v>719</v>
      </c>
      <c r="D83" s="108"/>
      <c r="E83" s="108"/>
      <c r="F83" s="108"/>
      <c r="G83" s="108"/>
      <c r="H83" s="108"/>
      <c r="I83" s="108"/>
      <c r="J83" s="108"/>
    </row>
    <row r="84" spans="1:10" ht="30.75">
      <c r="A84" s="89" t="s">
        <v>460</v>
      </c>
      <c r="B84" s="89"/>
      <c r="C84" s="90">
        <v>800</v>
      </c>
      <c r="D84" s="102">
        <f>D54+D55+D68</f>
        <v>46662</v>
      </c>
      <c r="E84" s="102">
        <f aca="true" t="shared" si="12" ref="E84:J84">E54+E55+E68</f>
        <v>7009</v>
      </c>
      <c r="F84" s="102">
        <f t="shared" si="12"/>
        <v>0</v>
      </c>
      <c r="G84" s="102">
        <f t="shared" si="12"/>
        <v>7455</v>
      </c>
      <c r="H84" s="102">
        <f>H54+H55+H68</f>
        <v>20465215.720219996</v>
      </c>
      <c r="I84" s="102">
        <f t="shared" si="12"/>
        <v>0</v>
      </c>
      <c r="J84" s="102">
        <f t="shared" si="12"/>
        <v>20526341.720219996</v>
      </c>
    </row>
    <row r="85" spans="3:10" ht="15">
      <c r="C85" s="12"/>
      <c r="D85" s="12"/>
      <c r="E85" s="12"/>
      <c r="F85" s="12"/>
      <c r="G85" s="12"/>
      <c r="H85" s="154"/>
      <c r="I85" s="32"/>
      <c r="J85" s="154"/>
    </row>
    <row r="86" spans="3:10" ht="15">
      <c r="C86" s="12"/>
      <c r="D86" s="12"/>
      <c r="E86" s="12"/>
      <c r="F86" s="12"/>
      <c r="G86" s="12"/>
      <c r="H86" s="153"/>
      <c r="I86" s="153"/>
      <c r="J86" s="153"/>
    </row>
    <row r="87" ht="15">
      <c r="A87" s="12" t="s">
        <v>365</v>
      </c>
    </row>
    <row r="88" spans="1:7" ht="15">
      <c r="A88" s="192" t="s">
        <v>257</v>
      </c>
      <c r="B88" s="192"/>
      <c r="C88" s="192"/>
      <c r="D88" s="192"/>
      <c r="E88" s="192"/>
      <c r="F88" s="192"/>
      <c r="G88" s="192"/>
    </row>
    <row r="89" ht="15">
      <c r="A89" s="12" t="s">
        <v>154</v>
      </c>
    </row>
    <row r="90" spans="1:7" ht="15">
      <c r="A90" s="192" t="s">
        <v>258</v>
      </c>
      <c r="B90" s="192"/>
      <c r="C90" s="192"/>
      <c r="D90" s="192"/>
      <c r="E90" s="192"/>
      <c r="F90" s="192"/>
      <c r="G90" s="192"/>
    </row>
    <row r="91" spans="1:10" ht="15">
      <c r="A91" s="12" t="s">
        <v>1</v>
      </c>
      <c r="D91" s="142"/>
      <c r="E91" s="142"/>
      <c r="F91" s="142"/>
      <c r="G91" s="142"/>
      <c r="H91" s="142"/>
      <c r="I91" s="143"/>
      <c r="J91" s="143"/>
    </row>
  </sheetData>
  <sheetProtection/>
  <mergeCells count="17">
    <mergeCell ref="A90:G90"/>
    <mergeCell ref="A19:A20"/>
    <mergeCell ref="C19:C20"/>
    <mergeCell ref="D19:H19"/>
    <mergeCell ref="I19:I20"/>
    <mergeCell ref="A27:J27"/>
    <mergeCell ref="A38:J38"/>
    <mergeCell ref="A40:J40"/>
    <mergeCell ref="A58:J58"/>
    <mergeCell ref="A69:J69"/>
    <mergeCell ref="A9:J9"/>
    <mergeCell ref="A7:G7"/>
    <mergeCell ref="J19:J20"/>
    <mergeCell ref="A88:G88"/>
    <mergeCell ref="A71:J71"/>
    <mergeCell ref="B19:B20"/>
    <mergeCell ref="A10:J10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e.espenbetova</cp:lastModifiedBy>
  <cp:lastPrinted>2019-04-16T06:39:31Z</cp:lastPrinted>
  <dcterms:created xsi:type="dcterms:W3CDTF">2004-04-20T09:08:56Z</dcterms:created>
  <dcterms:modified xsi:type="dcterms:W3CDTF">2020-04-21T08:33:58Z</dcterms:modified>
  <cp:category/>
  <cp:version/>
  <cp:contentType/>
  <cp:contentStatus/>
</cp:coreProperties>
</file>