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948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МСФО'!$A$1:$E$124</definedName>
    <definedName name="_xlnm.Print_Area" localSheetId="3">'ф2'!$A$1:$E$74</definedName>
    <definedName name="_xlnm.Print_Area" localSheetId="4">'ф3 с пред'!$A$1:$E$98</definedName>
    <definedName name="_xlnm.Print_Area" localSheetId="5">'ф4'!$A$1:$J$91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<sst xmlns="http://schemas.openxmlformats.org/spreadsheetml/2006/main" count="600" uniqueCount="449">
  <si>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</si>
  <si>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</si>
  <si>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</si>
  <si>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</si>
  <si>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</si>
  <si>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</si>
  <si>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</si>
  <si>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</si>
  <si>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</si>
  <si>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</si>
  <si>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</si>
  <si>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</si>
  <si>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</si>
  <si>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</si>
  <si>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</si>
  <si>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</si>
  <si>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</si>
  <si>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</si>
  <si>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</si>
  <si>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</si>
  <si>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</si>
  <si>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</si>
  <si>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</si>
  <si>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</si>
  <si>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</si>
  <si>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</si>
  <si>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</si>
  <si>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</si>
  <si>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</si>
  <si>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</si>
  <si>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</si>
  <si>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</si>
  <si>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</si>
  <si>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</si>
  <si>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</si>
  <si>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</si>
  <si>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</si>
  <si>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</si>
  <si>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</si>
  <si>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</si>
  <si>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</si>
  <si>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</si>
  <si>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</si>
  <si>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</si>
  <si>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</si>
  <si>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</si>
  <si>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</si>
  <si>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</si>
  <si>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</si>
  <si>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</si>
  <si>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</si>
  <si>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</si>
  <si>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</si>
  <si>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</si>
  <si>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</si>
  <si>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</si>
  <si>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</si>
  <si>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</si>
  <si>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</si>
  <si>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</si>
  <si>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</si>
  <si>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</si>
  <si>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</si>
  <si>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</si>
  <si>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</si>
  <si>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тыс. тенге</t>
  </si>
  <si>
    <t>На начало отчетного  периода</t>
  </si>
  <si>
    <t>Выплата дивидендов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</si>
  <si>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</si>
  <si>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</si>
  <si>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</si>
  <si>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</si>
  <si>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</si>
  <si>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</si>
  <si>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</si>
  <si>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</si>
  <si>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</si>
  <si>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</si>
  <si>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</si>
  <si>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</si>
  <si>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</si>
  <si>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</si>
  <si>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</si>
  <si>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</si>
  <si>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</si>
  <si>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</si>
  <si>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</si>
  <si>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</si>
  <si>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</si>
  <si>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</si>
  <si>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</si>
  <si>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</si>
  <si>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</si>
  <si>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</si>
  <si>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</si>
  <si>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</si>
  <si>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</si>
  <si>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</si>
  <si>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</si>
  <si>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</si>
  <si>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</si>
  <si>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</si>
  <si>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</si>
  <si>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</si>
  <si>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</si>
  <si>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</si>
  <si>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</si>
  <si>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</si>
  <si>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</si>
  <si>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</si>
  <si>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</si>
  <si>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</si>
  <si>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</si>
  <si>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</si>
  <si>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</si>
  <si>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</si>
  <si>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</si>
  <si>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</si>
  <si>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</si>
  <si>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</si>
  <si>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</si>
  <si>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</si>
  <si>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</si>
  <si>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</si>
  <si>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</si>
  <si>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</si>
  <si>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</si>
  <si>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</si>
  <si>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</si>
  <si>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</si>
  <si>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</si>
  <si>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</si>
  <si>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</si>
  <si>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</si>
  <si>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</si>
  <si>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</si>
  <si>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</si>
  <si>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</si>
  <si>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</si>
  <si>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</si>
  <si>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</si>
  <si>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</si>
  <si>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</si>
  <si>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</si>
  <si>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</si>
  <si>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</si>
  <si>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</si>
  <si>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</si>
  <si>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</si>
  <si>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</si>
  <si>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</si>
  <si>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</si>
  <si>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</si>
  <si>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</si>
  <si>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</si>
  <si>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</si>
  <si>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</si>
  <si>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</si>
  <si>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130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</si>
  <si>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</si>
  <si>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</si>
  <si>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</si>
  <si>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</si>
  <si>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</si>
  <si>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051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</si>
  <si>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</si>
  <si>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</si>
  <si>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</si>
  <si>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</si>
  <si>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</si>
  <si>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</si>
  <si>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</si>
  <si>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</si>
  <si>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</si>
  <si>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</si>
  <si>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</si>
  <si>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</si>
  <si>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</si>
  <si>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</si>
  <si>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</si>
  <si>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</si>
  <si>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</si>
  <si>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</si>
  <si>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</si>
  <si>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</si>
  <si>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</si>
  <si>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</si>
  <si>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</si>
  <si>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</si>
  <si>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</si>
  <si>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</si>
  <si>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</si>
  <si>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</si>
  <si>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</si>
  <si>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</si>
  <si>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</si>
  <si>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</si>
  <si>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</si>
  <si>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</si>
  <si>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</si>
  <si>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</si>
  <si>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</si>
  <si>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</si>
  <si>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</si>
  <si>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</si>
  <si>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</si>
  <si>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</si>
  <si>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</si>
  <si>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</si>
  <si>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</si>
  <si>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</si>
  <si>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</si>
  <si>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</si>
  <si>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</si>
  <si>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</si>
  <si>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</si>
  <si>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</si>
  <si>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</si>
  <si>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</si>
  <si>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</si>
  <si>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</si>
  <si>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</si>
  <si>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</si>
  <si>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</si>
  <si>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</si>
  <si>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</si>
  <si>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</si>
  <si>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</si>
  <si>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</si>
  <si>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</si>
  <si>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</si>
  <si>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</si>
  <si>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</si>
  <si>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</si>
  <si>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</si>
  <si>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</si>
  <si>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</si>
  <si>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</si>
  <si>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</si>
  <si>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</si>
  <si>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</si>
  <si>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</si>
  <si>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</si>
  <si>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</si>
  <si>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</si>
  <si>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</si>
  <si>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</si>
  <si>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</si>
  <si>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</si>
  <si>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</si>
  <si>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</si>
  <si>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</si>
  <si>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</si>
  <si>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</si>
  <si>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</si>
  <si>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</si>
  <si>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</si>
  <si>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</si>
  <si>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</si>
  <si>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</si>
  <si>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</si>
  <si>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</si>
  <si>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</si>
  <si>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</si>
  <si>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</si>
  <si>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</si>
  <si>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</si>
  <si>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</si>
  <si>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</si>
  <si>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</si>
  <si>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</si>
  <si>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</si>
  <si>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</si>
  <si>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</si>
  <si>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</si>
  <si>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</si>
  <si>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</si>
  <si>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</si>
  <si>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</si>
  <si>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</si>
  <si>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</si>
  <si>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</si>
  <si>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</si>
  <si>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</si>
  <si>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</si>
  <si>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</si>
  <si>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</si>
  <si>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</si>
  <si>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</si>
  <si>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</si>
  <si>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</si>
  <si>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</si>
  <si>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</si>
  <si>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</si>
  <si>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</si>
  <si>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</si>
  <si>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</si>
  <si>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</si>
  <si>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</si>
  <si>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</si>
  <si>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</si>
  <si>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</si>
  <si>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</si>
  <si>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</si>
  <si>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</si>
  <si>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</si>
  <si>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</si>
  <si>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</si>
  <si>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</si>
  <si>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</si>
  <si>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</si>
  <si>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</si>
  <si>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</si>
  <si>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</si>
  <si>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</si>
  <si>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</si>
  <si>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</si>
  <si>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</si>
  <si>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</si>
  <si>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</si>
  <si>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</si>
  <si>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</si>
  <si>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</si>
  <si>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</si>
  <si>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</si>
  <si>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</si>
  <si>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</si>
  <si>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</si>
  <si>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</si>
  <si>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</si>
  <si>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</si>
  <si>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</si>
  <si>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</si>
  <si>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</si>
  <si>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</si>
  <si>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</si>
  <si>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</si>
  <si>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</si>
  <si>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</si>
  <si>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</si>
  <si>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</si>
  <si>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</si>
  <si>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</si>
  <si>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</si>
  <si>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</si>
  <si>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</si>
  <si>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</si>
  <si>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</si>
  <si>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</si>
  <si>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</si>
  <si>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</si>
  <si>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</si>
  <si>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</si>
  <si>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</si>
  <si>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</si>
  <si>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</si>
  <si>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</si>
  <si>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</si>
  <si>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</si>
  <si>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</si>
  <si>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</si>
  <si>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</si>
  <si>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</si>
  <si>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</si>
  <si>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</si>
  <si>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</si>
  <si>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</si>
  <si>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</si>
  <si>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</si>
  <si>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</si>
  <si>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</si>
  <si>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</si>
  <si>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</si>
  <si>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</si>
  <si>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</si>
  <si>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</si>
  <si>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</si>
  <si>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</si>
  <si>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</si>
  <si>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</si>
  <si>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</si>
  <si>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</si>
  <si>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</si>
  <si>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</si>
  <si>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</si>
  <si>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</si>
  <si>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t>переписать примечания по консолидации и отдельной</t>
  </si>
  <si>
    <t>Прим.</t>
  </si>
  <si>
    <t>2.10</t>
  </si>
  <si>
    <t>2.16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</si>
  <si>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</si>
  <si>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</si>
  <si>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</si>
  <si>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</si>
  <si>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</si>
  <si>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3</t>
  </si>
  <si>
    <t>2.23</t>
  </si>
  <si>
    <t>2.9</t>
  </si>
  <si>
    <t>2.13</t>
  </si>
  <si>
    <t>2.15</t>
  </si>
  <si>
    <t>CTC</t>
  </si>
  <si>
    <t>CTC-Network</t>
  </si>
  <si>
    <t>ТОО "СТС"</t>
  </si>
  <si>
    <t>ТОО "СТС-Network "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</si>
  <si>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</si>
  <si>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</si>
  <si>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</si>
  <si>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t>от 27 февраля 2015 № 143</t>
  </si>
  <si>
    <t>Гудвилл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</si>
  <si>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</si>
  <si>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</si>
  <si>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>2.4</t>
  </si>
  <si>
    <t>2.2, 2.3</t>
  </si>
  <si>
    <t>2.14</t>
  </si>
  <si>
    <t>2.19</t>
  </si>
  <si>
    <t>Форма собственности частная</t>
  </si>
  <si>
    <t>Форма №1</t>
  </si>
  <si>
    <t>Форма №2</t>
  </si>
  <si>
    <t>Форма №3</t>
  </si>
  <si>
    <t>Форма №4</t>
  </si>
  <si>
    <r>
      <t xml:space="preserve">Руководитель          Хан А.В.  </t>
    </r>
    <r>
      <rPr>
        <i/>
        <sz val="12"/>
        <rFont val="Times New Roman"/>
        <family val="1"/>
      </rPr>
      <t>________________</t>
    </r>
  </si>
  <si>
    <t>Руководитель            Хан А.В. ________________________</t>
  </si>
  <si>
    <t>4. Влияние обменных курсов валют к тенге</t>
  </si>
  <si>
    <t>5. Увеличение +/– уменьшение денежных средств (стр.030 +/- стр.080 +/- стр.110)</t>
  </si>
  <si>
    <t>6. Денежные средства и их эквиваленты на начало отчетного периода</t>
  </si>
  <si>
    <t>7. Денежные средства и их эквиваленты  на конец отчетного периода</t>
  </si>
  <si>
    <t>Среднегодовая численность работников     1 185 чел.</t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</si>
  <si>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№1-Б (баланс)</t>
    </r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</si>
  <si>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квартальная</t>
    </r>
  </si>
  <si>
    <r>
      <rPr>
        <b/>
        <sz val="12"/>
        <rFont val="Times New Roman"/>
        <family val="1"/>
      </rPr>
      <t xml:space="preserve">Наименование организации   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</si>
  <si>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rPr>
        <b/>
        <sz val="12"/>
        <rFont val="Times New Roman"/>
        <family val="1"/>
      </rPr>
      <t>Индекс:</t>
    </r>
    <r>
      <rPr>
        <sz val="12"/>
        <rFont val="Times New Roman"/>
        <family val="1"/>
      </rPr>
      <t xml:space="preserve"> №2-ОПУ</t>
    </r>
  </si>
  <si>
    <t>Индекс: № 3 - ДДС-П</t>
  </si>
  <si>
    <r>
      <t>Индекс:</t>
    </r>
    <r>
      <rPr>
        <sz val="12"/>
        <color indexed="8"/>
        <rFont val="Times New Roman"/>
        <family val="1"/>
      </rPr>
      <t> № - 5-ИК</t>
    </r>
  </si>
  <si>
    <t>Консолидированный отчет об изменениях в капитале</t>
  </si>
  <si>
    <t>2.11</t>
  </si>
  <si>
    <t>2.5</t>
  </si>
  <si>
    <t>2.17</t>
  </si>
  <si>
    <t>2.12, 2.14</t>
  </si>
  <si>
    <t>2.20</t>
  </si>
  <si>
    <t>2.27</t>
  </si>
  <si>
    <t>2.1,2.6, 2.20</t>
  </si>
  <si>
    <t>2.1, 2.6, 2.13, 2.17, 2.20</t>
  </si>
  <si>
    <t>2.22</t>
  </si>
  <si>
    <t>отчетный период 2019г.</t>
  </si>
  <si>
    <t>Резерв по обесценению дебиторской задолженности</t>
  </si>
  <si>
    <t>Переход на МСФО (IFRS)9</t>
  </si>
  <si>
    <t>по состоянию на 30 июня 2019г.</t>
  </si>
  <si>
    <t>Сальдо на 30 июня отчетного года (строка 500 + строка 600 + строка 700)</t>
  </si>
  <si>
    <t>Актив в форме права пользования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</si>
</sst>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&quot; &quot;;\(#,##0.0\);_-* &quot;-&quot;?;_-@_-"/>
    <numFmt numFmtId="218" formatCode="_-* #,##0.000&quot; &quot;;\(#,##0.000\);_-* &quot;-&quot;?;_-@_-"/>
    <numFmt numFmtId="219" formatCode="_-* #,##0.0000&quot; &quot;;\(#,##0.0000\);_-* &quot;-&quot;?;_-@_-"/>
    <numFmt numFmtId="220" formatCode="_-* #,##0.00000&quot; &quot;;\(#,##0.00000\);_-* &quot;-&quot;?;_-@_-"/>
    <numFmt numFmtId="221" formatCode="_-* #,##0.000000&quot; &quot;;\(#,##0.000000\);_-* &quot;-&quot;?;_-@_-"/>
    <numFmt numFmtId="222" formatCode="_-* #,##0.0000000&quot; &quot;;\(#,##0.0000000\);_-* &quot;-&quot;?;_-@_-"/>
    <numFmt numFmtId="223" formatCode="_-* #,##0.00000000&quot; &quot;;\(#,##0.00000000\);_-* &quot;-&quot;?;_-@_-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2"/>
      <color indexed="9"/>
      <name val="Times New Roman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9" fillId="0" borderId="0">
      <alignment horizontal="left"/>
      <protection/>
    </xf>
    <xf numFmtId="0" fontId="1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1" fillId="0" borderId="0">
      <alignment/>
      <protection/>
    </xf>
    <xf numFmtId="0" fontId="6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2" fillId="0" borderId="0" xfId="135" applyNumberFormat="1" applyFont="1" applyAlignment="1">
      <alignment/>
    </xf>
    <xf numFmtId="0" fontId="16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6" fillId="0" borderId="10" xfId="135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1" fillId="0" borderId="10" xfId="69" applyFont="1" applyBorder="1" applyAlignment="1">
      <alignment horizontal="center"/>
      <protection/>
    </xf>
    <xf numFmtId="14" fontId="6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4" xfId="135" applyNumberFormat="1" applyFont="1" applyFill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4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10" fillId="0" borderId="10" xfId="135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97" fontId="4" fillId="0" borderId="0" xfId="135" applyNumberFormat="1" applyFont="1" applyFill="1" applyAlignment="1">
      <alignment/>
    </xf>
    <xf numFmtId="0" fontId="42" fillId="0" borderId="19" xfId="0" applyFont="1" applyBorder="1" applyAlignment="1">
      <alignment/>
    </xf>
    <xf numFmtId="177" fontId="9" fillId="0" borderId="1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43" fillId="0" borderId="10" xfId="69" applyFont="1" applyBorder="1" applyAlignment="1">
      <alignment horizontal="center"/>
      <protection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0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3" fontId="20" fillId="0" borderId="20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43" fontId="6" fillId="0" borderId="10" xfId="135" applyNumberFormat="1" applyFont="1" applyFill="1" applyBorder="1" applyAlignment="1">
      <alignment horizontal="center"/>
    </xf>
    <xf numFmtId="0" fontId="24" fillId="0" borderId="0" xfId="0" applyFont="1" applyAlignment="1">
      <alignment vertical="top"/>
    </xf>
    <xf numFmtId="169" fontId="64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21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186" fontId="6" fillId="0" borderId="0" xfId="0" applyNumberFormat="1" applyFont="1" applyAlignment="1">
      <alignment/>
    </xf>
    <xf numFmtId="43" fontId="9" fillId="0" borderId="10" xfId="137" applyNumberFormat="1" applyFont="1" applyFill="1" applyBorder="1" applyAlignment="1">
      <alignment horizontal="center" vertical="top" wrapText="1"/>
    </xf>
    <xf numFmtId="3" fontId="6" fillId="0" borderId="0" xfId="135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5" fillId="0" borderId="0" xfId="137" applyNumberFormat="1" applyFont="1" applyFill="1" applyAlignment="1">
      <alignment horizontal="right"/>
    </xf>
    <xf numFmtId="49" fontId="9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0" fontId="65" fillId="0" borderId="0" xfId="0" applyFont="1" applyAlignment="1">
      <alignment/>
    </xf>
    <xf numFmtId="169" fontId="6" fillId="0" borderId="0" xfId="0" applyNumberFormat="1" applyFont="1" applyAlignment="1">
      <alignment/>
    </xf>
    <xf numFmtId="177" fontId="6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/>
    </xf>
    <xf numFmtId="0" fontId="66" fillId="0" borderId="0" xfId="0" applyFont="1" applyAlignment="1">
      <alignment vertical="top"/>
    </xf>
    <xf numFmtId="177" fontId="13" fillId="0" borderId="20" xfId="0" applyNumberFormat="1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 vertical="top"/>
    </xf>
    <xf numFmtId="177" fontId="13" fillId="0" borderId="2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69" fontId="6" fillId="0" borderId="0" xfId="135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223" fontId="0" fillId="0" borderId="0" xfId="0" applyNumberForma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20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0" fillId="34" borderId="20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9" fontId="10" fillId="0" borderId="20" xfId="135" applyNumberFormat="1" applyFont="1" applyBorder="1" applyAlignment="1">
      <alignment horizontal="center" vertical="center" wrapText="1"/>
    </xf>
    <xf numFmtId="169" fontId="10" fillId="0" borderId="21" xfId="135" applyNumberFormat="1" applyFont="1" applyBorder="1" applyAlignment="1">
      <alignment horizontal="center" vertical="center" wrapText="1"/>
    </xf>
    <xf numFmtId="169" fontId="10" fillId="0" borderId="19" xfId="135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  <sheetName val="Final_2023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50390625" style="0" customWidth="1"/>
    <col min="3" max="4" width="7.875" style="74" customWidth="1"/>
    <col min="6" max="6" width="27.625" style="0" customWidth="1"/>
  </cols>
  <sheetData>
    <row r="1" spans="1:6" ht="45.75">
      <c r="A1" s="53" t="s">
        <v>140</v>
      </c>
      <c r="B1" s="53" t="s">
        <v>141</v>
      </c>
      <c r="C1" s="107" t="s">
        <v>170</v>
      </c>
      <c r="D1" s="132" t="s">
        <v>382</v>
      </c>
      <c r="E1" s="53" t="s">
        <v>80</v>
      </c>
      <c r="F1" s="53" t="s">
        <v>142</v>
      </c>
    </row>
    <row r="2" spans="1:6" ht="14.25">
      <c r="A2" s="54">
        <v>43465</v>
      </c>
      <c r="B2" s="54">
        <v>43496</v>
      </c>
      <c r="C2" s="75">
        <v>31</v>
      </c>
      <c r="D2" s="104">
        <v>1</v>
      </c>
      <c r="E2" s="106" t="s">
        <v>143</v>
      </c>
      <c r="F2" s="55" t="s">
        <v>78</v>
      </c>
    </row>
    <row r="3" spans="1:6" ht="14.25">
      <c r="A3" s="54">
        <v>43466</v>
      </c>
      <c r="B3" s="54">
        <v>43524</v>
      </c>
      <c r="C3" s="75">
        <v>60</v>
      </c>
      <c r="D3" s="104">
        <v>2</v>
      </c>
      <c r="E3" s="106" t="s">
        <v>76</v>
      </c>
      <c r="F3" s="55" t="s">
        <v>144</v>
      </c>
    </row>
    <row r="4" spans="1:6" ht="14.25">
      <c r="A4" s="54">
        <v>43497</v>
      </c>
      <c r="B4" s="54">
        <v>43555</v>
      </c>
      <c r="C4" s="75">
        <v>91</v>
      </c>
      <c r="D4" s="104"/>
      <c r="E4" s="106" t="s">
        <v>72</v>
      </c>
      <c r="F4" s="55" t="s">
        <v>145</v>
      </c>
    </row>
    <row r="5" spans="1:6" ht="14.25">
      <c r="A5" s="54">
        <v>43525</v>
      </c>
      <c r="B5" s="54">
        <v>43585</v>
      </c>
      <c r="C5" s="75">
        <v>121</v>
      </c>
      <c r="D5" s="104"/>
      <c r="E5" s="106" t="s">
        <v>79</v>
      </c>
      <c r="F5" s="55" t="s">
        <v>146</v>
      </c>
    </row>
    <row r="6" spans="1:6" ht="14.25">
      <c r="A6" s="54">
        <v>43556</v>
      </c>
      <c r="B6" s="54">
        <v>43616</v>
      </c>
      <c r="C6" s="75">
        <v>152</v>
      </c>
      <c r="D6" s="104"/>
      <c r="E6" s="106" t="s">
        <v>71</v>
      </c>
      <c r="F6" s="55" t="s">
        <v>147</v>
      </c>
    </row>
    <row r="7" spans="1:6" ht="14.25">
      <c r="A7" s="54">
        <v>43586</v>
      </c>
      <c r="B7" s="54">
        <v>43646</v>
      </c>
      <c r="C7" s="75">
        <v>182</v>
      </c>
      <c r="D7" s="104"/>
      <c r="E7" s="106" t="s">
        <v>74</v>
      </c>
      <c r="F7" s="55" t="s">
        <v>148</v>
      </c>
    </row>
    <row r="8" spans="1:6" ht="14.25">
      <c r="A8" s="54">
        <v>43617</v>
      </c>
      <c r="B8" s="54">
        <v>43677</v>
      </c>
      <c r="C8" s="75">
        <v>213</v>
      </c>
      <c r="D8" s="104"/>
      <c r="E8" s="106" t="s">
        <v>73</v>
      </c>
      <c r="F8" s="55" t="s">
        <v>149</v>
      </c>
    </row>
    <row r="9" spans="1:6" ht="14.25">
      <c r="A9" s="54">
        <v>43647</v>
      </c>
      <c r="B9" s="54">
        <v>43708</v>
      </c>
      <c r="C9" s="75">
        <v>244</v>
      </c>
      <c r="D9" s="104"/>
      <c r="E9" s="106" t="s">
        <v>75</v>
      </c>
      <c r="F9" s="55" t="s">
        <v>150</v>
      </c>
    </row>
    <row r="10" spans="1:6" ht="14.25">
      <c r="A10" s="54">
        <v>43678</v>
      </c>
      <c r="B10" s="54">
        <v>43738</v>
      </c>
      <c r="C10" s="75">
        <v>274</v>
      </c>
      <c r="D10" s="104"/>
      <c r="E10" s="106" t="s">
        <v>151</v>
      </c>
      <c r="F10" s="55" t="s">
        <v>152</v>
      </c>
    </row>
    <row r="11" spans="1:6" ht="14.25">
      <c r="A11" s="54">
        <v>43709</v>
      </c>
      <c r="B11" s="54">
        <v>43769</v>
      </c>
      <c r="C11" s="75">
        <v>305</v>
      </c>
      <c r="D11" s="104"/>
      <c r="E11" s="106" t="s">
        <v>400</v>
      </c>
      <c r="F11" s="55" t="s">
        <v>402</v>
      </c>
    </row>
    <row r="12" spans="1:6" ht="14.25">
      <c r="A12" s="54">
        <v>43739</v>
      </c>
      <c r="B12" s="54">
        <v>43799</v>
      </c>
      <c r="C12" s="75">
        <v>335</v>
      </c>
      <c r="D12" s="104"/>
      <c r="E12" s="106" t="s">
        <v>401</v>
      </c>
      <c r="F12" s="55" t="s">
        <v>403</v>
      </c>
    </row>
    <row r="13" spans="1:6" ht="14.25">
      <c r="A13" s="54">
        <v>43770</v>
      </c>
      <c r="B13" s="54">
        <v>43830</v>
      </c>
      <c r="C13" s="75">
        <v>365</v>
      </c>
      <c r="D13" s="131"/>
      <c r="E13" s="56"/>
      <c r="F13" s="56"/>
    </row>
    <row r="14" ht="14.25">
      <c r="A14" s="54">
        <v>43800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L125"/>
  <sheetViews>
    <sheetView tabSelected="1" zoomScale="70" zoomScaleNormal="70" zoomScalePageLayoutView="0" workbookViewId="0" topLeftCell="A59">
      <selection activeCell="D74" sqref="D74"/>
    </sheetView>
  </sheetViews>
  <sheetFormatPr defaultColWidth="9.125" defaultRowHeight="15.75" customHeight="1" outlineLevelRow="1"/>
  <cols>
    <col min="1" max="1" width="83.00390625" style="1" customWidth="1"/>
    <col min="2" max="2" width="13.50390625" style="31" customWidth="1"/>
    <col min="3" max="3" width="7.50390625" style="38" customWidth="1"/>
    <col min="4" max="4" width="23.50390625" style="3" customWidth="1"/>
    <col min="5" max="5" width="21.875" style="4" customWidth="1"/>
    <col min="6" max="6" width="13.75390625" style="1" bestFit="1" customWidth="1"/>
    <col min="7" max="8" width="15.50390625" style="1" bestFit="1" customWidth="1"/>
    <col min="9" max="9" width="9.125" style="1" customWidth="1"/>
    <col min="10" max="10" width="10.50390625" style="1" bestFit="1" customWidth="1"/>
    <col min="11" max="11" width="12.75390625" style="1" bestFit="1" customWidth="1"/>
    <col min="12" max="12" width="12.875" style="1" customWidth="1"/>
    <col min="13" max="16384" width="9.125" style="1" customWidth="1"/>
  </cols>
  <sheetData>
    <row r="1" spans="4:5" ht="15.75" customHeight="1" hidden="1" outlineLevel="1">
      <c r="D1" s="2"/>
      <c r="E1" s="153" t="s">
        <v>61</v>
      </c>
    </row>
    <row r="2" spans="4:5" ht="15.75" customHeight="1" hidden="1" outlineLevel="1">
      <c r="D2" s="2"/>
      <c r="E2" s="153" t="s">
        <v>62</v>
      </c>
    </row>
    <row r="3" spans="4:5" ht="15.75" customHeight="1" hidden="1" outlineLevel="1">
      <c r="D3" s="2"/>
      <c r="E3" s="153" t="s">
        <v>63</v>
      </c>
    </row>
    <row r="4" spans="4:5" ht="15.75" customHeight="1" hidden="1" outlineLevel="1">
      <c r="D4" s="2"/>
      <c r="E4" s="153" t="s">
        <v>407</v>
      </c>
    </row>
    <row r="5" spans="1:5" ht="15.75" customHeight="1" collapsed="1">
      <c r="A5" s="5"/>
      <c r="B5" s="30"/>
      <c r="E5" s="28" t="s">
        <v>416</v>
      </c>
    </row>
    <row r="6" spans="1:9" ht="15.75" customHeight="1">
      <c r="A6" s="5"/>
      <c r="B6" s="30"/>
      <c r="I6" s="5" t="s">
        <v>26</v>
      </c>
    </row>
    <row r="7" spans="1:9" ht="15.75" customHeight="1">
      <c r="A7" s="184" t="s">
        <v>404</v>
      </c>
      <c r="B7" s="184"/>
      <c r="C7" s="184"/>
      <c r="D7" s="184"/>
      <c r="E7" s="184"/>
      <c r="I7" s="5" t="s">
        <v>255</v>
      </c>
    </row>
    <row r="8" spans="1:9" ht="15.75" customHeight="1">
      <c r="A8" s="185" t="s">
        <v>443</v>
      </c>
      <c r="B8" s="185"/>
      <c r="C8" s="185"/>
      <c r="D8" s="185"/>
      <c r="E8" s="185"/>
      <c r="I8" s="5" t="s">
        <v>68</v>
      </c>
    </row>
    <row r="9" spans="1:9" ht="15.75" customHeight="1">
      <c r="A9" s="5"/>
      <c r="B9" s="30"/>
      <c r="E9" s="3"/>
      <c r="I9" s="5" t="s">
        <v>55</v>
      </c>
    </row>
    <row r="10" spans="1:9" ht="15.75" customHeight="1">
      <c r="A10" s="30" t="s">
        <v>427</v>
      </c>
      <c r="B10" s="30"/>
      <c r="D10" s="73"/>
      <c r="E10" s="72"/>
      <c r="I10" s="30" t="s">
        <v>415</v>
      </c>
    </row>
    <row r="11" spans="1:9" ht="15.75" customHeight="1">
      <c r="A11" s="30" t="s">
        <v>428</v>
      </c>
      <c r="B11" s="30"/>
      <c r="D11" s="73"/>
      <c r="I11" s="30" t="s">
        <v>426</v>
      </c>
    </row>
    <row r="12" spans="1:9" ht="15.75" customHeight="1">
      <c r="A12" s="30" t="s">
        <v>429</v>
      </c>
      <c r="B12" s="30"/>
      <c r="D12" s="129"/>
      <c r="E12" s="129"/>
      <c r="I12" s="5" t="s">
        <v>256</v>
      </c>
    </row>
    <row r="13" spans="1:9" ht="15.75" customHeight="1">
      <c r="A13" s="30" t="s">
        <v>446</v>
      </c>
      <c r="B13" s="30"/>
      <c r="D13" s="129"/>
      <c r="E13" s="129"/>
      <c r="I13" s="5" t="s">
        <v>165</v>
      </c>
    </row>
    <row r="14" spans="1:9" ht="15.75" customHeight="1">
      <c r="A14" s="30"/>
      <c r="B14" s="30"/>
      <c r="D14" s="129"/>
      <c r="E14" s="129"/>
      <c r="I14" s="5"/>
    </row>
    <row r="15" spans="1:5" ht="15.75" customHeight="1">
      <c r="A15" s="30"/>
      <c r="B15" s="30"/>
      <c r="D15" s="71"/>
      <c r="E15" s="129"/>
    </row>
    <row r="16" ht="15.75" customHeight="1">
      <c r="E16" s="28" t="s">
        <v>24</v>
      </c>
    </row>
    <row r="17" spans="1:5" s="45" customFormat="1" ht="54.75" customHeight="1">
      <c r="A17" s="180" t="s">
        <v>45</v>
      </c>
      <c r="B17" s="182" t="s">
        <v>387</v>
      </c>
      <c r="C17" s="182" t="s">
        <v>46</v>
      </c>
      <c r="D17" s="52" t="s">
        <v>47</v>
      </c>
      <c r="E17" s="52" t="s">
        <v>66</v>
      </c>
    </row>
    <row r="18" spans="1:5" s="58" customFormat="1" ht="20.25" customHeight="1">
      <c r="A18" s="181"/>
      <c r="B18" s="183"/>
      <c r="C18" s="183"/>
      <c r="D18" s="57">
        <v>43646</v>
      </c>
      <c r="E18" s="57">
        <v>43466</v>
      </c>
    </row>
    <row r="19" spans="1:5" ht="15.75" customHeight="1">
      <c r="A19" s="80" t="s">
        <v>191</v>
      </c>
      <c r="B19" s="7"/>
      <c r="C19" s="8"/>
      <c r="D19" s="6"/>
      <c r="E19" s="6"/>
    </row>
    <row r="20" spans="1:12" ht="15">
      <c r="A20" s="7" t="s">
        <v>82</v>
      </c>
      <c r="B20" s="133" t="s">
        <v>434</v>
      </c>
      <c r="C20" s="8" t="s">
        <v>120</v>
      </c>
      <c r="D20" s="108">
        <v>1707182</v>
      </c>
      <c r="E20" s="108">
        <v>1188706</v>
      </c>
      <c r="G20" s="163"/>
      <c r="H20" s="163"/>
      <c r="J20" s="157"/>
      <c r="K20" s="157"/>
      <c r="L20" s="163"/>
    </row>
    <row r="21" spans="1:12" ht="15">
      <c r="A21" s="7" t="s">
        <v>95</v>
      </c>
      <c r="B21" s="134"/>
      <c r="C21" s="8" t="s">
        <v>121</v>
      </c>
      <c r="D21" s="108">
        <v>0</v>
      </c>
      <c r="E21" s="108">
        <v>0</v>
      </c>
      <c r="G21" s="163"/>
      <c r="H21" s="163"/>
      <c r="J21" s="157"/>
      <c r="K21" s="157"/>
      <c r="L21" s="163"/>
    </row>
    <row r="22" spans="1:12" ht="15">
      <c r="A22" s="7" t="s">
        <v>172</v>
      </c>
      <c r="B22" s="134"/>
      <c r="C22" s="8" t="s">
        <v>122</v>
      </c>
      <c r="D22" s="108">
        <v>0</v>
      </c>
      <c r="E22" s="108">
        <v>0</v>
      </c>
      <c r="G22" s="163"/>
      <c r="H22" s="163"/>
      <c r="J22" s="157"/>
      <c r="K22" s="157"/>
      <c r="L22" s="163"/>
    </row>
    <row r="23" spans="1:12" ht="30.75">
      <c r="A23" s="7" t="s">
        <v>173</v>
      </c>
      <c r="B23" s="134"/>
      <c r="C23" s="8" t="s">
        <v>123</v>
      </c>
      <c r="D23" s="108">
        <v>0</v>
      </c>
      <c r="E23" s="108">
        <v>0</v>
      </c>
      <c r="G23" s="163"/>
      <c r="H23" s="163"/>
      <c r="J23" s="157"/>
      <c r="K23" s="157"/>
      <c r="L23" s="163"/>
    </row>
    <row r="24" spans="1:12" ht="15">
      <c r="A24" s="7" t="s">
        <v>174</v>
      </c>
      <c r="B24" s="134"/>
      <c r="C24" s="8" t="s">
        <v>124</v>
      </c>
      <c r="D24" s="108">
        <v>0</v>
      </c>
      <c r="E24" s="108">
        <v>0</v>
      </c>
      <c r="G24" s="163"/>
      <c r="H24" s="163"/>
      <c r="J24" s="157"/>
      <c r="K24" s="157"/>
      <c r="L24" s="163"/>
    </row>
    <row r="25" spans="1:12" ht="15">
      <c r="A25" s="7" t="s">
        <v>175</v>
      </c>
      <c r="B25" s="134"/>
      <c r="C25" s="8" t="s">
        <v>125</v>
      </c>
      <c r="D25" s="108">
        <f>D26+D27</f>
        <v>1000</v>
      </c>
      <c r="E25" s="108">
        <f>E26+E27</f>
        <v>323307</v>
      </c>
      <c r="G25" s="163"/>
      <c r="H25" s="163"/>
      <c r="J25" s="157"/>
      <c r="K25" s="157"/>
      <c r="L25" s="163"/>
    </row>
    <row r="26" spans="1:12" ht="15">
      <c r="A26" s="7" t="s">
        <v>83</v>
      </c>
      <c r="B26" s="134"/>
      <c r="C26" s="8" t="s">
        <v>137</v>
      </c>
      <c r="D26" s="108">
        <v>1000</v>
      </c>
      <c r="E26" s="108">
        <v>201384</v>
      </c>
      <c r="G26" s="163"/>
      <c r="H26" s="163"/>
      <c r="J26" s="157"/>
      <c r="K26" s="157"/>
      <c r="L26" s="163"/>
    </row>
    <row r="27" spans="1:12" ht="15">
      <c r="A27" s="70" t="s">
        <v>135</v>
      </c>
      <c r="B27" s="135"/>
      <c r="C27" s="8" t="s">
        <v>138</v>
      </c>
      <c r="D27" s="108">
        <v>0</v>
      </c>
      <c r="E27" s="108">
        <v>121923</v>
      </c>
      <c r="G27" s="163"/>
      <c r="H27" s="163"/>
      <c r="J27" s="157"/>
      <c r="K27" s="157"/>
      <c r="L27" s="163"/>
    </row>
    <row r="28" spans="1:12" ht="23.25" customHeight="1">
      <c r="A28" s="7" t="s">
        <v>84</v>
      </c>
      <c r="B28" s="133" t="s">
        <v>388</v>
      </c>
      <c r="C28" s="8" t="s">
        <v>126</v>
      </c>
      <c r="D28" s="108">
        <f>D29+D30+D31+D32</f>
        <v>3327712.33682</v>
      </c>
      <c r="E28" s="108">
        <f>E29+E30+E31+E32</f>
        <v>3623116.4129600003</v>
      </c>
      <c r="G28" s="163"/>
      <c r="H28" s="163"/>
      <c r="J28" s="157"/>
      <c r="K28" s="157"/>
      <c r="L28" s="163"/>
    </row>
    <row r="29" spans="1:12" ht="15">
      <c r="A29" s="7" t="s">
        <v>85</v>
      </c>
      <c r="B29" s="134"/>
      <c r="C29" s="8" t="s">
        <v>176</v>
      </c>
      <c r="D29" s="108">
        <v>4231768.33682</v>
      </c>
      <c r="E29" s="108">
        <v>4504215.41296</v>
      </c>
      <c r="G29" s="163"/>
      <c r="H29" s="163"/>
      <c r="J29" s="157"/>
      <c r="K29" s="157"/>
      <c r="L29" s="163"/>
    </row>
    <row r="30" spans="1:12" ht="15">
      <c r="A30" s="7" t="s">
        <v>86</v>
      </c>
      <c r="B30" s="134"/>
      <c r="C30" s="8" t="s">
        <v>177</v>
      </c>
      <c r="D30" s="108">
        <v>0</v>
      </c>
      <c r="E30" s="108">
        <v>0</v>
      </c>
      <c r="G30" s="163"/>
      <c r="H30" s="163"/>
      <c r="J30" s="157"/>
      <c r="K30" s="157"/>
      <c r="L30" s="163"/>
    </row>
    <row r="31" spans="1:12" ht="15">
      <c r="A31" s="7" t="s">
        <v>87</v>
      </c>
      <c r="B31" s="134"/>
      <c r="C31" s="8" t="s">
        <v>178</v>
      </c>
      <c r="D31" s="108">
        <v>0</v>
      </c>
      <c r="E31" s="108">
        <v>0</v>
      </c>
      <c r="G31" s="163"/>
      <c r="H31" s="163"/>
      <c r="J31" s="157"/>
      <c r="K31" s="157"/>
      <c r="L31" s="163"/>
    </row>
    <row r="32" spans="1:12" ht="15">
      <c r="A32" s="7" t="s">
        <v>88</v>
      </c>
      <c r="B32" s="134"/>
      <c r="C32" s="8" t="s">
        <v>179</v>
      </c>
      <c r="D32" s="108">
        <v>-904056</v>
      </c>
      <c r="E32" s="108">
        <v>-881099</v>
      </c>
      <c r="G32" s="163"/>
      <c r="H32" s="163"/>
      <c r="J32" s="157"/>
      <c r="K32" s="157"/>
      <c r="L32" s="163"/>
    </row>
    <row r="33" spans="1:12" ht="15">
      <c r="A33" s="9" t="s">
        <v>180</v>
      </c>
      <c r="B33" s="134"/>
      <c r="C33" s="8" t="s">
        <v>136</v>
      </c>
      <c r="D33" s="108">
        <v>26530</v>
      </c>
      <c r="E33" s="108">
        <v>118508</v>
      </c>
      <c r="G33" s="163"/>
      <c r="H33" s="163"/>
      <c r="J33" s="157"/>
      <c r="K33" s="157"/>
      <c r="L33" s="163"/>
    </row>
    <row r="34" spans="1:12" ht="15">
      <c r="A34" s="9" t="s">
        <v>89</v>
      </c>
      <c r="B34" s="133" t="s">
        <v>397</v>
      </c>
      <c r="C34" s="8" t="s">
        <v>139</v>
      </c>
      <c r="D34" s="108">
        <f>D35+D36+D37+D38+D39+D40</f>
        <v>1685602</v>
      </c>
      <c r="E34" s="108">
        <f>E35+E36+E37+E38+E39+E40</f>
        <v>1418405</v>
      </c>
      <c r="G34" s="163"/>
      <c r="H34" s="163"/>
      <c r="J34" s="157"/>
      <c r="K34" s="157"/>
      <c r="L34" s="163"/>
    </row>
    <row r="35" spans="1:12" ht="15">
      <c r="A35" s="9" t="s">
        <v>90</v>
      </c>
      <c r="B35" s="134"/>
      <c r="C35" s="8" t="s">
        <v>163</v>
      </c>
      <c r="D35" s="108">
        <v>208430</v>
      </c>
      <c r="E35" s="108">
        <v>228994</v>
      </c>
      <c r="G35" s="163"/>
      <c r="H35" s="163"/>
      <c r="J35" s="157"/>
      <c r="K35" s="157"/>
      <c r="L35" s="163"/>
    </row>
    <row r="36" spans="1:12" ht="15">
      <c r="A36" s="9" t="s">
        <v>91</v>
      </c>
      <c r="B36" s="134"/>
      <c r="C36" s="8" t="s">
        <v>185</v>
      </c>
      <c r="D36" s="108">
        <v>0</v>
      </c>
      <c r="E36" s="108">
        <v>14035</v>
      </c>
      <c r="G36" s="163"/>
      <c r="H36" s="163"/>
      <c r="J36" s="157"/>
      <c r="K36" s="157"/>
      <c r="L36" s="163"/>
    </row>
    <row r="37" spans="1:12" ht="15">
      <c r="A37" s="9" t="s">
        <v>70</v>
      </c>
      <c r="B37" s="134"/>
      <c r="C37" s="8" t="s">
        <v>186</v>
      </c>
      <c r="D37" s="108"/>
      <c r="E37" s="108"/>
      <c r="G37" s="163"/>
      <c r="H37" s="163"/>
      <c r="J37" s="157"/>
      <c r="K37" s="157"/>
      <c r="L37" s="163"/>
    </row>
    <row r="38" spans="1:12" ht="15">
      <c r="A38" s="9" t="s">
        <v>92</v>
      </c>
      <c r="B38" s="134"/>
      <c r="C38" s="8" t="s">
        <v>187</v>
      </c>
      <c r="D38" s="108">
        <v>106282</v>
      </c>
      <c r="E38" s="108">
        <v>111295</v>
      </c>
      <c r="G38" s="163"/>
      <c r="H38" s="163"/>
      <c r="J38" s="157"/>
      <c r="K38" s="157"/>
      <c r="L38" s="163"/>
    </row>
    <row r="39" spans="1:12" ht="15">
      <c r="A39" s="7" t="s">
        <v>161</v>
      </c>
      <c r="B39" s="134"/>
      <c r="C39" s="8" t="s">
        <v>188</v>
      </c>
      <c r="D39" s="108">
        <v>0</v>
      </c>
      <c r="E39" s="108">
        <v>0</v>
      </c>
      <c r="G39" s="163"/>
      <c r="H39" s="163"/>
      <c r="J39" s="157"/>
      <c r="K39" s="157"/>
      <c r="L39" s="163"/>
    </row>
    <row r="40" spans="1:12" ht="30.75">
      <c r="A40" s="7" t="s">
        <v>94</v>
      </c>
      <c r="B40" s="134"/>
      <c r="C40" s="8" t="s">
        <v>254</v>
      </c>
      <c r="D40" s="108">
        <v>1370890</v>
      </c>
      <c r="E40" s="108">
        <v>1064081</v>
      </c>
      <c r="G40" s="163"/>
      <c r="H40" s="163"/>
      <c r="J40" s="157"/>
      <c r="K40" s="157"/>
      <c r="L40" s="163"/>
    </row>
    <row r="41" spans="1:12" ht="15">
      <c r="A41" s="7" t="s">
        <v>57</v>
      </c>
      <c r="B41" s="134"/>
      <c r="C41" s="8" t="s">
        <v>181</v>
      </c>
      <c r="D41" s="108">
        <f>D42+D43+D44</f>
        <v>293783.96050000004</v>
      </c>
      <c r="E41" s="108">
        <f>E42+E43+E44</f>
        <v>501389.75624</v>
      </c>
      <c r="G41" s="163"/>
      <c r="H41" s="163"/>
      <c r="J41" s="157"/>
      <c r="K41" s="157"/>
      <c r="L41" s="163"/>
    </row>
    <row r="42" spans="1:12" ht="15">
      <c r="A42" s="69" t="s">
        <v>22</v>
      </c>
      <c r="B42" s="134"/>
      <c r="C42" s="8" t="s">
        <v>182</v>
      </c>
      <c r="D42" s="108">
        <v>150668</v>
      </c>
      <c r="E42" s="108">
        <v>205822</v>
      </c>
      <c r="G42" s="163"/>
      <c r="H42" s="163"/>
      <c r="J42" s="157"/>
      <c r="K42" s="157"/>
      <c r="L42" s="163"/>
    </row>
    <row r="43" spans="1:12" ht="21" customHeight="1">
      <c r="A43" s="7" t="s">
        <v>93</v>
      </c>
      <c r="B43" s="134"/>
      <c r="C43" s="8" t="s">
        <v>183</v>
      </c>
      <c r="D43" s="108">
        <v>8622.960500000045</v>
      </c>
      <c r="E43" s="108">
        <v>6739.75624000001</v>
      </c>
      <c r="G43" s="163"/>
      <c r="H43" s="163"/>
      <c r="J43" s="157"/>
      <c r="K43" s="157"/>
      <c r="L43" s="163"/>
    </row>
    <row r="44" spans="1:12" ht="17.25" customHeight="1">
      <c r="A44" s="7" t="s">
        <v>57</v>
      </c>
      <c r="B44" s="134"/>
      <c r="C44" s="8" t="s">
        <v>184</v>
      </c>
      <c r="D44" s="108">
        <v>134493</v>
      </c>
      <c r="E44" s="108">
        <v>288828</v>
      </c>
      <c r="G44" s="163"/>
      <c r="H44" s="163"/>
      <c r="J44" s="157"/>
      <c r="K44" s="157"/>
      <c r="L44" s="163"/>
    </row>
    <row r="45" spans="1:12" s="81" customFormat="1" ht="15">
      <c r="A45" s="80" t="s">
        <v>189</v>
      </c>
      <c r="B45" s="136"/>
      <c r="C45" s="78">
        <v>100</v>
      </c>
      <c r="D45" s="109">
        <f>D20+D21+D22+D23+D24+D25+D28+D33+D34+D41</f>
        <v>7041810.29732</v>
      </c>
      <c r="E45" s="109">
        <f>E20+E21+E22+E23+E24+E25+E28+E33+E34+E41</f>
        <v>7173432.1692</v>
      </c>
      <c r="G45" s="164"/>
      <c r="H45" s="164"/>
      <c r="J45" s="157"/>
      <c r="K45" s="157"/>
      <c r="L45" s="163"/>
    </row>
    <row r="46" spans="1:12" ht="15">
      <c r="A46" s="7" t="s">
        <v>190</v>
      </c>
      <c r="B46" s="149"/>
      <c r="C46" s="8" t="s">
        <v>48</v>
      </c>
      <c r="D46" s="108">
        <v>0</v>
      </c>
      <c r="E46" s="108">
        <v>0</v>
      </c>
      <c r="G46" s="163"/>
      <c r="H46" s="163"/>
      <c r="J46" s="157"/>
      <c r="K46" s="157"/>
      <c r="L46" s="163"/>
    </row>
    <row r="47" spans="1:12" ht="15">
      <c r="A47" s="80" t="s">
        <v>246</v>
      </c>
      <c r="B47" s="134"/>
      <c r="C47" s="8"/>
      <c r="D47" s="108"/>
      <c r="E47" s="108"/>
      <c r="G47" s="163"/>
      <c r="H47" s="163"/>
      <c r="J47" s="157"/>
      <c r="K47" s="157"/>
      <c r="L47" s="163"/>
    </row>
    <row r="48" spans="1:12" ht="15">
      <c r="A48" s="7" t="s">
        <v>95</v>
      </c>
      <c r="B48" s="134"/>
      <c r="C48" s="8" t="s">
        <v>192</v>
      </c>
      <c r="D48" s="108">
        <v>0</v>
      </c>
      <c r="E48" s="108">
        <v>0</v>
      </c>
      <c r="G48" s="163"/>
      <c r="H48" s="163"/>
      <c r="J48" s="157"/>
      <c r="K48" s="157"/>
      <c r="L48" s="163"/>
    </row>
    <row r="49" spans="1:12" ht="15">
      <c r="A49" s="69" t="s">
        <v>172</v>
      </c>
      <c r="B49" s="134"/>
      <c r="C49" s="8" t="s">
        <v>59</v>
      </c>
      <c r="D49" s="108">
        <v>0</v>
      </c>
      <c r="E49" s="108">
        <v>0</v>
      </c>
      <c r="G49" s="163"/>
      <c r="H49" s="163"/>
      <c r="J49" s="157"/>
      <c r="K49" s="157"/>
      <c r="L49" s="163"/>
    </row>
    <row r="50" spans="1:12" ht="30.75">
      <c r="A50" s="69" t="s">
        <v>173</v>
      </c>
      <c r="B50" s="134"/>
      <c r="C50" s="8" t="s">
        <v>81</v>
      </c>
      <c r="D50" s="108">
        <v>0</v>
      </c>
      <c r="E50" s="108">
        <v>0</v>
      </c>
      <c r="G50" s="163"/>
      <c r="H50" s="163"/>
      <c r="J50" s="157"/>
      <c r="K50" s="157"/>
      <c r="L50" s="163"/>
    </row>
    <row r="51" spans="1:12" ht="15">
      <c r="A51" s="69" t="s">
        <v>174</v>
      </c>
      <c r="B51" s="134"/>
      <c r="C51" s="8" t="s">
        <v>194</v>
      </c>
      <c r="D51" s="108">
        <v>0</v>
      </c>
      <c r="E51" s="108">
        <v>0</v>
      </c>
      <c r="G51" s="163"/>
      <c r="H51" s="163"/>
      <c r="J51" s="157"/>
      <c r="K51" s="157"/>
      <c r="L51" s="163"/>
    </row>
    <row r="52" spans="1:12" ht="15">
      <c r="A52" s="69" t="s">
        <v>193</v>
      </c>
      <c r="B52" s="134"/>
      <c r="C52" s="8" t="s">
        <v>195</v>
      </c>
      <c r="D52" s="108">
        <v>0</v>
      </c>
      <c r="E52" s="108">
        <v>0</v>
      </c>
      <c r="G52" s="163"/>
      <c r="H52" s="163"/>
      <c r="J52" s="157"/>
      <c r="K52" s="157"/>
      <c r="L52" s="163"/>
    </row>
    <row r="53" spans="1:12" ht="18.75" customHeight="1">
      <c r="A53" s="7" t="s">
        <v>96</v>
      </c>
      <c r="B53" s="134"/>
      <c r="C53" s="8" t="s">
        <v>196</v>
      </c>
      <c r="D53" s="108">
        <f>D54+D55+D56</f>
        <v>52649</v>
      </c>
      <c r="E53" s="108">
        <f>E54+E55+E56</f>
        <v>54655</v>
      </c>
      <c r="G53" s="163"/>
      <c r="H53" s="163"/>
      <c r="J53" s="157"/>
      <c r="K53" s="157"/>
      <c r="L53" s="163"/>
    </row>
    <row r="54" spans="1:12" ht="15">
      <c r="A54" s="7" t="s">
        <v>85</v>
      </c>
      <c r="B54" s="134"/>
      <c r="C54" s="8" t="s">
        <v>197</v>
      </c>
      <c r="D54" s="108">
        <v>52291</v>
      </c>
      <c r="E54" s="108">
        <v>54297</v>
      </c>
      <c r="G54" s="163"/>
      <c r="H54" s="163"/>
      <c r="J54" s="157"/>
      <c r="K54" s="157"/>
      <c r="L54" s="163"/>
    </row>
    <row r="55" spans="1:12" ht="15">
      <c r="A55" s="7" t="s">
        <v>86</v>
      </c>
      <c r="B55" s="134"/>
      <c r="C55" s="8" t="s">
        <v>198</v>
      </c>
      <c r="D55" s="108"/>
      <c r="E55" s="108"/>
      <c r="G55" s="163"/>
      <c r="H55" s="163"/>
      <c r="J55" s="157"/>
      <c r="K55" s="157"/>
      <c r="L55" s="163"/>
    </row>
    <row r="56" spans="1:12" ht="15">
      <c r="A56" s="7" t="s">
        <v>87</v>
      </c>
      <c r="B56" s="134"/>
      <c r="C56" s="8" t="s">
        <v>199</v>
      </c>
      <c r="D56" s="108">
        <v>358</v>
      </c>
      <c r="E56" s="108">
        <v>358</v>
      </c>
      <c r="G56" s="163"/>
      <c r="H56" s="163"/>
      <c r="J56" s="157"/>
      <c r="K56" s="157"/>
      <c r="L56" s="163"/>
    </row>
    <row r="57" spans="1:12" ht="15">
      <c r="A57" s="7" t="s">
        <v>54</v>
      </c>
      <c r="B57" s="134"/>
      <c r="C57" s="8" t="s">
        <v>200</v>
      </c>
      <c r="D57" s="108"/>
      <c r="E57" s="108"/>
      <c r="G57" s="163"/>
      <c r="H57" s="163"/>
      <c r="J57" s="157"/>
      <c r="K57" s="157"/>
      <c r="L57" s="163"/>
    </row>
    <row r="58" spans="1:12" ht="15">
      <c r="A58" s="7" t="s">
        <v>408</v>
      </c>
      <c r="B58" s="133" t="s">
        <v>435</v>
      </c>
      <c r="C58" s="8" t="s">
        <v>200</v>
      </c>
      <c r="D58" s="108">
        <v>123297.74132999312</v>
      </c>
      <c r="E58" s="108">
        <v>123297.74132999312</v>
      </c>
      <c r="G58" s="163"/>
      <c r="H58" s="163"/>
      <c r="J58" s="157"/>
      <c r="K58" s="157"/>
      <c r="L58" s="163"/>
    </row>
    <row r="59" spans="1:12" ht="15">
      <c r="A59" s="7" t="s">
        <v>201</v>
      </c>
      <c r="B59" s="134"/>
      <c r="C59" s="8" t="s">
        <v>202</v>
      </c>
      <c r="D59" s="108">
        <v>0</v>
      </c>
      <c r="E59" s="108">
        <v>0</v>
      </c>
      <c r="G59" s="163"/>
      <c r="H59" s="163"/>
      <c r="J59" s="157"/>
      <c r="K59" s="157"/>
      <c r="L59" s="163"/>
    </row>
    <row r="60" spans="1:12" ht="15">
      <c r="A60" s="7" t="s">
        <v>20</v>
      </c>
      <c r="B60" s="137" t="s">
        <v>412</v>
      </c>
      <c r="C60" s="8" t="s">
        <v>203</v>
      </c>
      <c r="D60" s="108">
        <v>15394756.87731</v>
      </c>
      <c r="E60" s="108">
        <v>15515898.87731</v>
      </c>
      <c r="G60" s="163"/>
      <c r="H60" s="163"/>
      <c r="J60" s="157"/>
      <c r="K60" s="157"/>
      <c r="L60" s="163"/>
    </row>
    <row r="61" spans="1:12" ht="15">
      <c r="A61" s="7" t="s">
        <v>448</v>
      </c>
      <c r="B61" s="137"/>
      <c r="C61" s="8"/>
      <c r="D61" s="108">
        <v>1255463</v>
      </c>
      <c r="E61" s="108"/>
      <c r="G61" s="163"/>
      <c r="H61" s="163"/>
      <c r="J61" s="157"/>
      <c r="K61" s="157"/>
      <c r="L61" s="163"/>
    </row>
    <row r="62" spans="1:12" ht="15">
      <c r="A62" s="7" t="s">
        <v>97</v>
      </c>
      <c r="B62" s="134"/>
      <c r="C62" s="8" t="s">
        <v>204</v>
      </c>
      <c r="D62" s="108"/>
      <c r="E62" s="108"/>
      <c r="G62" s="163"/>
      <c r="H62" s="163"/>
      <c r="J62" s="157"/>
      <c r="K62" s="157"/>
      <c r="L62" s="163"/>
    </row>
    <row r="63" spans="1:12" ht="15">
      <c r="A63" s="9" t="s">
        <v>98</v>
      </c>
      <c r="B63" s="134"/>
      <c r="C63" s="8" t="s">
        <v>157</v>
      </c>
      <c r="D63" s="108"/>
      <c r="E63" s="108"/>
      <c r="G63" s="163"/>
      <c r="H63" s="163"/>
      <c r="J63" s="157"/>
      <c r="K63" s="157"/>
      <c r="L63" s="163"/>
    </row>
    <row r="64" spans="1:12" ht="15">
      <c r="A64" s="7" t="s">
        <v>99</v>
      </c>
      <c r="B64" s="133" t="s">
        <v>411</v>
      </c>
      <c r="C64" s="8" t="s">
        <v>21</v>
      </c>
      <c r="D64" s="108">
        <v>384362</v>
      </c>
      <c r="E64" s="108">
        <v>380068</v>
      </c>
      <c r="G64" s="163"/>
      <c r="H64" s="163"/>
      <c r="J64" s="157"/>
      <c r="K64" s="157"/>
      <c r="L64" s="163"/>
    </row>
    <row r="65" spans="1:12" s="81" customFormat="1" ht="15">
      <c r="A65" s="7" t="s">
        <v>100</v>
      </c>
      <c r="B65" s="134"/>
      <c r="C65" s="8" t="s">
        <v>60</v>
      </c>
      <c r="D65" s="108">
        <v>0</v>
      </c>
      <c r="E65" s="108"/>
      <c r="F65" s="1"/>
      <c r="G65" s="163"/>
      <c r="H65" s="164"/>
      <c r="J65" s="157"/>
      <c r="K65" s="157"/>
      <c r="L65" s="163"/>
    </row>
    <row r="66" spans="1:12" s="81" customFormat="1" ht="15">
      <c r="A66" s="7" t="s">
        <v>101</v>
      </c>
      <c r="B66" s="134"/>
      <c r="C66" s="8" t="s">
        <v>205</v>
      </c>
      <c r="D66" s="108">
        <v>2810</v>
      </c>
      <c r="E66" s="108">
        <v>810310</v>
      </c>
      <c r="F66" s="1"/>
      <c r="G66" s="164"/>
      <c r="H66" s="164"/>
      <c r="J66" s="157"/>
      <c r="K66" s="157"/>
      <c r="L66" s="163"/>
    </row>
    <row r="67" spans="1:12" ht="15">
      <c r="A67" s="80" t="s">
        <v>206</v>
      </c>
      <c r="B67" s="136"/>
      <c r="C67" s="78">
        <v>200</v>
      </c>
      <c r="D67" s="109">
        <f>D48+D49+D50+D51+D52+D53+D57+D58+D59+D60+D61+D62+D63+D64+D65+D66</f>
        <v>17213338.618639994</v>
      </c>
      <c r="E67" s="109">
        <f>E48+E49+E50+E51+E52+E53+E57+E58+E59+E60+E61+E62+E63+E64+E65+E66</f>
        <v>16884229.618639994</v>
      </c>
      <c r="F67" s="81"/>
      <c r="G67" s="164"/>
      <c r="H67" s="163"/>
      <c r="J67" s="157"/>
      <c r="K67" s="157"/>
      <c r="L67" s="163"/>
    </row>
    <row r="68" spans="1:12" ht="15">
      <c r="A68" s="80" t="s">
        <v>207</v>
      </c>
      <c r="B68" s="136"/>
      <c r="C68" s="78"/>
      <c r="D68" s="109">
        <f>D45+D67</f>
        <v>24255148.915959995</v>
      </c>
      <c r="E68" s="109">
        <f>E45+E67</f>
        <v>24057661.787839994</v>
      </c>
      <c r="F68" s="81"/>
      <c r="G68" s="163"/>
      <c r="H68" s="163"/>
      <c r="J68" s="157"/>
      <c r="K68" s="157"/>
      <c r="L68" s="163"/>
    </row>
    <row r="69" spans="1:12" s="45" customFormat="1" ht="15">
      <c r="A69" s="10"/>
      <c r="B69" s="138"/>
      <c r="C69" s="39"/>
      <c r="D69" s="11"/>
      <c r="E69" s="11"/>
      <c r="F69" s="1"/>
      <c r="G69" s="163"/>
      <c r="H69" s="165"/>
      <c r="J69" s="157"/>
      <c r="K69" s="157"/>
      <c r="L69" s="163"/>
    </row>
    <row r="70" spans="1:12" ht="15">
      <c r="A70" s="12"/>
      <c r="B70" s="139"/>
      <c r="C70" s="39"/>
      <c r="D70" s="127"/>
      <c r="E70" s="13"/>
      <c r="G70" s="165"/>
      <c r="H70" s="163"/>
      <c r="J70" s="157"/>
      <c r="K70" s="157"/>
      <c r="L70" s="163"/>
    </row>
    <row r="71" spans="1:12" ht="30.75">
      <c r="A71" s="42" t="s">
        <v>252</v>
      </c>
      <c r="B71" s="140"/>
      <c r="C71" s="43" t="s">
        <v>46</v>
      </c>
      <c r="D71" s="44" t="s">
        <v>47</v>
      </c>
      <c r="E71" s="44" t="s">
        <v>66</v>
      </c>
      <c r="F71" s="152"/>
      <c r="G71" s="163"/>
      <c r="H71" s="163"/>
      <c r="J71" s="157"/>
      <c r="K71" s="157"/>
      <c r="L71" s="163"/>
    </row>
    <row r="72" spans="1:12" ht="15">
      <c r="A72" s="80" t="s">
        <v>247</v>
      </c>
      <c r="B72" s="134"/>
      <c r="C72" s="8"/>
      <c r="D72" s="6"/>
      <c r="E72" s="6"/>
      <c r="F72" s="31"/>
      <c r="G72" s="163"/>
      <c r="H72" s="163"/>
      <c r="J72" s="157"/>
      <c r="K72" s="157"/>
      <c r="L72" s="163"/>
    </row>
    <row r="73" spans="1:12" ht="15">
      <c r="A73" s="7" t="s">
        <v>208</v>
      </c>
      <c r="B73" s="133" t="s">
        <v>413</v>
      </c>
      <c r="C73" s="8" t="s">
        <v>209</v>
      </c>
      <c r="D73" s="108">
        <f>173300-173300</f>
        <v>0</v>
      </c>
      <c r="E73" s="108"/>
      <c r="F73" s="31"/>
      <c r="G73" s="163"/>
      <c r="H73" s="163"/>
      <c r="J73" s="157"/>
      <c r="K73" s="157"/>
      <c r="L73" s="163"/>
    </row>
    <row r="74" spans="1:12" ht="15">
      <c r="A74" s="69" t="s">
        <v>172</v>
      </c>
      <c r="B74" s="134"/>
      <c r="C74" s="8" t="s">
        <v>38</v>
      </c>
      <c r="D74" s="108">
        <v>0</v>
      </c>
      <c r="E74" s="108">
        <v>0</v>
      </c>
      <c r="F74" s="31"/>
      <c r="G74" s="163"/>
      <c r="H74" s="163"/>
      <c r="J74" s="157"/>
      <c r="K74" s="157"/>
      <c r="L74" s="163"/>
    </row>
    <row r="75" spans="1:12" ht="15">
      <c r="A75" s="7" t="s">
        <v>56</v>
      </c>
      <c r="B75" s="134"/>
      <c r="C75" s="8" t="s">
        <v>210</v>
      </c>
      <c r="D75" s="108">
        <v>0</v>
      </c>
      <c r="E75" s="108">
        <v>0</v>
      </c>
      <c r="G75" s="163"/>
      <c r="H75" s="163"/>
      <c r="J75" s="157"/>
      <c r="K75" s="157"/>
      <c r="L75" s="163"/>
    </row>
    <row r="76" spans="1:12" ht="15">
      <c r="A76" s="7" t="s">
        <v>105</v>
      </c>
      <c r="B76" s="133" t="s">
        <v>398</v>
      </c>
      <c r="C76" s="8" t="s">
        <v>212</v>
      </c>
      <c r="D76" s="108">
        <f>D77+D78+D79</f>
        <v>1808965.55535</v>
      </c>
      <c r="E76" s="108">
        <f>E77+E78+E79</f>
        <v>1399162.94927</v>
      </c>
      <c r="G76" s="163"/>
      <c r="H76" s="163"/>
      <c r="J76" s="157"/>
      <c r="K76" s="157"/>
      <c r="L76" s="163"/>
    </row>
    <row r="77" spans="1:12" ht="15">
      <c r="A77" s="7" t="s">
        <v>106</v>
      </c>
      <c r="B77" s="134"/>
      <c r="C77" s="8" t="s">
        <v>213</v>
      </c>
      <c r="D77" s="108">
        <f>1635665.55535+173300</f>
        <v>1808965.55535</v>
      </c>
      <c r="E77" s="108">
        <v>1399162.94927</v>
      </c>
      <c r="G77" s="163"/>
      <c r="H77" s="163"/>
      <c r="J77" s="157"/>
      <c r="K77" s="157"/>
      <c r="L77" s="163"/>
    </row>
    <row r="78" spans="1:12" ht="15">
      <c r="A78" s="7" t="s">
        <v>107</v>
      </c>
      <c r="B78" s="134"/>
      <c r="C78" s="8" t="s">
        <v>214</v>
      </c>
      <c r="D78" s="108">
        <v>0</v>
      </c>
      <c r="E78" s="108">
        <v>0</v>
      </c>
      <c r="G78" s="163"/>
      <c r="H78" s="163"/>
      <c r="J78" s="157"/>
      <c r="K78" s="157"/>
      <c r="L78" s="163"/>
    </row>
    <row r="79" spans="1:12" ht="15">
      <c r="A79" s="7" t="s">
        <v>25</v>
      </c>
      <c r="B79" s="134"/>
      <c r="C79" s="8" t="s">
        <v>215</v>
      </c>
      <c r="D79" s="108">
        <v>0</v>
      </c>
      <c r="E79" s="108">
        <v>0</v>
      </c>
      <c r="G79" s="163"/>
      <c r="H79" s="163"/>
      <c r="J79" s="157"/>
      <c r="K79" s="157"/>
      <c r="L79" s="163"/>
    </row>
    <row r="80" spans="1:12" ht="15">
      <c r="A80" s="7" t="s">
        <v>217</v>
      </c>
      <c r="B80" s="134"/>
      <c r="C80" s="8" t="s">
        <v>216</v>
      </c>
      <c r="D80" s="108">
        <v>364153</v>
      </c>
      <c r="E80" s="108">
        <v>309829</v>
      </c>
      <c r="G80" s="163"/>
      <c r="H80" s="163"/>
      <c r="J80" s="157"/>
      <c r="K80" s="157"/>
      <c r="L80" s="163"/>
    </row>
    <row r="81" spans="1:12" s="31" customFormat="1" ht="15">
      <c r="A81" s="70" t="s">
        <v>218</v>
      </c>
      <c r="B81" s="133" t="s">
        <v>399</v>
      </c>
      <c r="C81" s="8" t="s">
        <v>23</v>
      </c>
      <c r="D81" s="108">
        <v>0</v>
      </c>
      <c r="E81" s="108">
        <v>23017</v>
      </c>
      <c r="F81" s="1"/>
      <c r="G81" s="163"/>
      <c r="H81" s="166"/>
      <c r="J81" s="157"/>
      <c r="K81" s="157"/>
      <c r="L81" s="163"/>
    </row>
    <row r="82" spans="1:12" s="31" customFormat="1" ht="15">
      <c r="A82" s="7" t="s">
        <v>171</v>
      </c>
      <c r="B82" s="133" t="s">
        <v>436</v>
      </c>
      <c r="C82" s="8" t="s">
        <v>219</v>
      </c>
      <c r="D82" s="108">
        <v>176652</v>
      </c>
      <c r="E82" s="108">
        <v>75820</v>
      </c>
      <c r="F82" s="1"/>
      <c r="G82" s="166"/>
      <c r="H82" s="166"/>
      <c r="J82" s="157"/>
      <c r="K82" s="157"/>
      <c r="L82" s="163"/>
    </row>
    <row r="83" spans="1:12" s="31" customFormat="1" ht="15">
      <c r="A83" s="7" t="s">
        <v>53</v>
      </c>
      <c r="B83" s="134"/>
      <c r="C83" s="8" t="s">
        <v>211</v>
      </c>
      <c r="D83" s="108">
        <f>D84+D85+D86+D87+D88</f>
        <v>1054219</v>
      </c>
      <c r="E83" s="108">
        <f>E84+E85+E86+E87+E88</f>
        <v>510005</v>
      </c>
      <c r="G83" s="166"/>
      <c r="H83" s="166"/>
      <c r="J83" s="157"/>
      <c r="K83" s="157"/>
      <c r="L83" s="163"/>
    </row>
    <row r="84" spans="1:12" s="31" customFormat="1" ht="15">
      <c r="A84" s="7" t="s">
        <v>102</v>
      </c>
      <c r="B84" s="133" t="s">
        <v>389</v>
      </c>
      <c r="C84" s="8" t="s">
        <v>220</v>
      </c>
      <c r="D84" s="108">
        <v>237076</v>
      </c>
      <c r="E84" s="108">
        <v>327159</v>
      </c>
      <c r="G84" s="166"/>
      <c r="H84" s="166"/>
      <c r="J84" s="157"/>
      <c r="K84" s="157"/>
      <c r="L84" s="163"/>
    </row>
    <row r="85" spans="1:12" ht="15">
      <c r="A85" s="7" t="s">
        <v>104</v>
      </c>
      <c r="B85" s="134"/>
      <c r="C85" s="8" t="s">
        <v>221</v>
      </c>
      <c r="D85" s="108">
        <v>36411</v>
      </c>
      <c r="E85" s="108">
        <v>46833</v>
      </c>
      <c r="F85" s="31"/>
      <c r="G85" s="166"/>
      <c r="H85" s="163"/>
      <c r="J85" s="157"/>
      <c r="K85" s="157"/>
      <c r="L85" s="163"/>
    </row>
    <row r="86" spans="1:12" ht="15">
      <c r="A86" s="69" t="s">
        <v>108</v>
      </c>
      <c r="B86" s="134"/>
      <c r="C86" s="8" t="s">
        <v>222</v>
      </c>
      <c r="D86" s="108">
        <v>0</v>
      </c>
      <c r="E86" s="108">
        <v>0</v>
      </c>
      <c r="F86" s="31"/>
      <c r="G86" s="163"/>
      <c r="H86" s="163"/>
      <c r="J86" s="157"/>
      <c r="K86" s="157"/>
      <c r="L86" s="163"/>
    </row>
    <row r="87" spans="1:12" s="81" customFormat="1" ht="15">
      <c r="A87" s="7" t="s">
        <v>53</v>
      </c>
      <c r="B87" s="134"/>
      <c r="C87" s="8" t="s">
        <v>223</v>
      </c>
      <c r="D87" s="108">
        <v>661769</v>
      </c>
      <c r="E87" s="108">
        <v>56242</v>
      </c>
      <c r="F87" s="1"/>
      <c r="G87" s="163"/>
      <c r="H87" s="164"/>
      <c r="J87" s="157"/>
      <c r="K87" s="157"/>
      <c r="L87" s="163"/>
    </row>
    <row r="88" spans="1:12" ht="15">
      <c r="A88" s="69" t="s">
        <v>30</v>
      </c>
      <c r="B88" s="134"/>
      <c r="C88" s="8" t="s">
        <v>224</v>
      </c>
      <c r="D88" s="108">
        <v>118963</v>
      </c>
      <c r="E88" s="108">
        <v>79771</v>
      </c>
      <c r="G88" s="164"/>
      <c r="H88" s="163"/>
      <c r="J88" s="157"/>
      <c r="K88" s="157"/>
      <c r="L88" s="163"/>
    </row>
    <row r="89" spans="1:12" ht="15">
      <c r="A89" s="80" t="s">
        <v>225</v>
      </c>
      <c r="B89" s="136"/>
      <c r="C89" s="78">
        <v>300</v>
      </c>
      <c r="D89" s="109">
        <f>D73+D74+D75+D76+D80+D81+D82+D83</f>
        <v>3403989.55535</v>
      </c>
      <c r="E89" s="109">
        <f>E73+E74+E75+E76+E80+E81+E82+E83</f>
        <v>2317833.9492699997</v>
      </c>
      <c r="F89" s="81"/>
      <c r="G89" s="163"/>
      <c r="H89" s="163"/>
      <c r="J89" s="157"/>
      <c r="K89" s="157"/>
      <c r="L89" s="163"/>
    </row>
    <row r="90" spans="1:12" ht="15">
      <c r="A90" s="7" t="s">
        <v>226</v>
      </c>
      <c r="B90" s="136"/>
      <c r="C90" s="8" t="s">
        <v>27</v>
      </c>
      <c r="D90" s="108">
        <v>0</v>
      </c>
      <c r="E90" s="108">
        <v>0</v>
      </c>
      <c r="G90" s="163"/>
      <c r="H90" s="163"/>
      <c r="J90" s="157"/>
      <c r="K90" s="157"/>
      <c r="L90" s="163"/>
    </row>
    <row r="91" spans="1:12" ht="15">
      <c r="A91" s="80" t="s">
        <v>248</v>
      </c>
      <c r="B91" s="134"/>
      <c r="C91" s="8"/>
      <c r="D91" s="6"/>
      <c r="E91" s="6"/>
      <c r="G91" s="163"/>
      <c r="H91" s="163"/>
      <c r="J91" s="157"/>
      <c r="K91" s="157"/>
      <c r="L91" s="163"/>
    </row>
    <row r="92" spans="1:12" ht="15">
      <c r="A92" s="7" t="s">
        <v>208</v>
      </c>
      <c r="B92" s="133" t="s">
        <v>437</v>
      </c>
      <c r="C92" s="8" t="s">
        <v>227</v>
      </c>
      <c r="D92" s="108">
        <v>2110</v>
      </c>
      <c r="E92" s="108">
        <v>2110</v>
      </c>
      <c r="G92" s="163"/>
      <c r="H92" s="163"/>
      <c r="J92" s="157"/>
      <c r="K92" s="157"/>
      <c r="L92" s="163"/>
    </row>
    <row r="93" spans="1:12" ht="15">
      <c r="A93" s="69" t="s">
        <v>172</v>
      </c>
      <c r="B93" s="134"/>
      <c r="C93" s="8" t="s">
        <v>49</v>
      </c>
      <c r="D93" s="108">
        <v>0</v>
      </c>
      <c r="E93" s="108">
        <v>0</v>
      </c>
      <c r="G93" s="163"/>
      <c r="H93" s="163"/>
      <c r="J93" s="157"/>
      <c r="K93" s="157"/>
      <c r="L93" s="163"/>
    </row>
    <row r="94" spans="1:12" ht="15">
      <c r="A94" s="69" t="s">
        <v>31</v>
      </c>
      <c r="B94" s="134"/>
      <c r="C94" s="8" t="s">
        <v>50</v>
      </c>
      <c r="D94" s="108">
        <v>0</v>
      </c>
      <c r="E94" s="108">
        <v>0</v>
      </c>
      <c r="G94" s="163"/>
      <c r="H94" s="163"/>
      <c r="J94" s="157"/>
      <c r="K94" s="157"/>
      <c r="L94" s="163"/>
    </row>
    <row r="95" spans="1:12" ht="15">
      <c r="A95" s="7" t="s">
        <v>110</v>
      </c>
      <c r="B95" s="134"/>
      <c r="C95" s="8" t="s">
        <v>51</v>
      </c>
      <c r="D95" s="108">
        <f>D96+D97+D98</f>
        <v>0</v>
      </c>
      <c r="E95" s="108">
        <f>E96+E97+E98</f>
        <v>5101</v>
      </c>
      <c r="G95" s="163"/>
      <c r="H95" s="163"/>
      <c r="J95" s="157"/>
      <c r="K95" s="157"/>
      <c r="L95" s="163"/>
    </row>
    <row r="96" spans="1:12" ht="15">
      <c r="A96" s="7" t="s">
        <v>106</v>
      </c>
      <c r="B96" s="134"/>
      <c r="C96" s="8" t="s">
        <v>228</v>
      </c>
      <c r="D96" s="108"/>
      <c r="E96" s="108">
        <v>5101</v>
      </c>
      <c r="G96" s="163"/>
      <c r="H96" s="163"/>
      <c r="J96" s="157"/>
      <c r="K96" s="157"/>
      <c r="L96" s="163"/>
    </row>
    <row r="97" spans="1:12" ht="15">
      <c r="A97" s="7" t="s">
        <v>112</v>
      </c>
      <c r="B97" s="134"/>
      <c r="C97" s="8" t="s">
        <v>229</v>
      </c>
      <c r="D97" s="108"/>
      <c r="E97" s="108"/>
      <c r="G97" s="163"/>
      <c r="H97" s="163"/>
      <c r="J97" s="157"/>
      <c r="K97" s="157"/>
      <c r="L97" s="163"/>
    </row>
    <row r="98" spans="1:12" ht="15">
      <c r="A98" s="7" t="s">
        <v>25</v>
      </c>
      <c r="B98" s="134"/>
      <c r="C98" s="8" t="s">
        <v>230</v>
      </c>
      <c r="D98" s="108">
        <v>0</v>
      </c>
      <c r="E98" s="108">
        <v>0</v>
      </c>
      <c r="G98" s="163"/>
      <c r="H98" s="163"/>
      <c r="J98" s="157"/>
      <c r="K98" s="157"/>
      <c r="L98" s="163"/>
    </row>
    <row r="99" spans="1:12" ht="15">
      <c r="A99" s="7" t="s">
        <v>231</v>
      </c>
      <c r="B99" s="133" t="s">
        <v>414</v>
      </c>
      <c r="C99" s="8" t="s">
        <v>232</v>
      </c>
      <c r="D99" s="108">
        <v>21250</v>
      </c>
      <c r="E99" s="108">
        <v>21250</v>
      </c>
      <c r="G99" s="163"/>
      <c r="H99" s="163"/>
      <c r="J99" s="157"/>
      <c r="K99" s="157"/>
      <c r="L99" s="163"/>
    </row>
    <row r="100" spans="1:12" s="81" customFormat="1" ht="15">
      <c r="A100" s="7" t="s">
        <v>114</v>
      </c>
      <c r="B100" s="133" t="s">
        <v>399</v>
      </c>
      <c r="C100" s="8" t="s">
        <v>28</v>
      </c>
      <c r="D100" s="108">
        <v>1788397.64419</v>
      </c>
      <c r="E100" s="108">
        <v>1788397.64419</v>
      </c>
      <c r="F100" s="1"/>
      <c r="G100" s="163"/>
      <c r="H100" s="164"/>
      <c r="J100" s="157"/>
      <c r="K100" s="157"/>
      <c r="L100" s="163"/>
    </row>
    <row r="101" spans="1:12" ht="15">
      <c r="A101" s="7" t="s">
        <v>116</v>
      </c>
      <c r="B101" s="134"/>
      <c r="C101" s="8" t="s">
        <v>29</v>
      </c>
      <c r="D101" s="108">
        <v>0</v>
      </c>
      <c r="E101" s="108">
        <v>0</v>
      </c>
      <c r="G101" s="164"/>
      <c r="H101" s="163"/>
      <c r="J101" s="157"/>
      <c r="K101" s="157"/>
      <c r="L101" s="163"/>
    </row>
    <row r="102" spans="1:12" ht="15">
      <c r="A102" s="80" t="s">
        <v>249</v>
      </c>
      <c r="B102" s="136"/>
      <c r="C102" s="78">
        <v>400</v>
      </c>
      <c r="D102" s="109">
        <f>D92+D93+D94+D95+D99+D100+D101</f>
        <v>1811757.64419</v>
      </c>
      <c r="E102" s="109">
        <f>E92+E93+E94+E95+E99+E100+E101</f>
        <v>1816858.64419</v>
      </c>
      <c r="F102" s="81"/>
      <c r="G102" s="163"/>
      <c r="H102" s="163"/>
      <c r="J102" s="157"/>
      <c r="K102" s="157"/>
      <c r="L102" s="163"/>
    </row>
    <row r="103" spans="1:12" ht="15">
      <c r="A103" s="80" t="s">
        <v>251</v>
      </c>
      <c r="B103" s="134"/>
      <c r="C103" s="8"/>
      <c r="D103" s="6"/>
      <c r="E103" s="6"/>
      <c r="G103" s="163"/>
      <c r="H103" s="163"/>
      <c r="J103" s="157"/>
      <c r="K103" s="157"/>
      <c r="L103" s="163"/>
    </row>
    <row r="104" spans="1:12" ht="15">
      <c r="A104" s="7" t="s">
        <v>233</v>
      </c>
      <c r="B104" s="133" t="s">
        <v>392</v>
      </c>
      <c r="C104" s="8" t="s">
        <v>234</v>
      </c>
      <c r="D104" s="108">
        <v>46661.52704</v>
      </c>
      <c r="E104" s="108">
        <v>46662.00499999999</v>
      </c>
      <c r="G104" s="163"/>
      <c r="H104" s="163"/>
      <c r="J104" s="157"/>
      <c r="K104" s="157"/>
      <c r="L104" s="163"/>
    </row>
    <row r="105" spans="1:12" ht="15">
      <c r="A105" s="7" t="s">
        <v>32</v>
      </c>
      <c r="B105" s="134"/>
      <c r="C105" s="8" t="s">
        <v>235</v>
      </c>
      <c r="D105" s="108">
        <v>7009</v>
      </c>
      <c r="E105" s="108">
        <v>7009</v>
      </c>
      <c r="G105" s="163"/>
      <c r="H105" s="163"/>
      <c r="J105" s="157"/>
      <c r="K105" s="157"/>
      <c r="L105" s="163"/>
    </row>
    <row r="106" spans="1:12" ht="15">
      <c r="A106" s="7" t="s">
        <v>43</v>
      </c>
      <c r="B106" s="134"/>
      <c r="C106" s="8" t="s">
        <v>236</v>
      </c>
      <c r="D106" s="108">
        <v>0</v>
      </c>
      <c r="E106" s="108">
        <v>0</v>
      </c>
      <c r="G106" s="163"/>
      <c r="H106" s="163"/>
      <c r="J106" s="157"/>
      <c r="K106" s="157"/>
      <c r="L106" s="163"/>
    </row>
    <row r="107" spans="1:12" ht="15" outlineLevel="1">
      <c r="A107" s="7" t="s">
        <v>119</v>
      </c>
      <c r="B107" s="133" t="s">
        <v>390</v>
      </c>
      <c r="C107" s="8" t="s">
        <v>237</v>
      </c>
      <c r="D107" s="108">
        <v>7455</v>
      </c>
      <c r="E107" s="108">
        <v>7455</v>
      </c>
      <c r="G107" s="163"/>
      <c r="H107" s="163"/>
      <c r="J107" s="157"/>
      <c r="K107" s="157"/>
      <c r="L107" s="163"/>
    </row>
    <row r="108" spans="1:12" ht="15" outlineLevel="1">
      <c r="A108" s="7" t="s">
        <v>241</v>
      </c>
      <c r="B108" s="134"/>
      <c r="C108" s="8" t="s">
        <v>238</v>
      </c>
      <c r="D108" s="108">
        <f>E108+D109+D110</f>
        <v>18978276.189379994</v>
      </c>
      <c r="E108" s="108">
        <v>19861843.189379994</v>
      </c>
      <c r="G108" s="163"/>
      <c r="H108" s="163"/>
      <c r="J108" s="157"/>
      <c r="K108" s="157"/>
      <c r="L108" s="163"/>
    </row>
    <row r="109" spans="1:12" s="81" customFormat="1" ht="15">
      <c r="A109" s="7" t="s">
        <v>159</v>
      </c>
      <c r="B109" s="134"/>
      <c r="C109" s="8" t="s">
        <v>239</v>
      </c>
      <c r="D109" s="108">
        <f>'ф2'!D56</f>
        <v>546442</v>
      </c>
      <c r="E109" s="108">
        <v>1077419</v>
      </c>
      <c r="F109" s="1"/>
      <c r="G109" s="163"/>
      <c r="H109" s="164"/>
      <c r="J109" s="157"/>
      <c r="K109" s="157"/>
      <c r="L109" s="163"/>
    </row>
    <row r="110" spans="1:12" ht="15">
      <c r="A110" s="7" t="s">
        <v>160</v>
      </c>
      <c r="B110" s="134"/>
      <c r="C110" s="8" t="s">
        <v>240</v>
      </c>
      <c r="D110" s="108">
        <v>-1430009</v>
      </c>
      <c r="E110" s="108">
        <v>-64468</v>
      </c>
      <c r="G110" s="164"/>
      <c r="H110" s="163"/>
      <c r="J110" s="157"/>
      <c r="K110" s="157"/>
      <c r="L110" s="163"/>
    </row>
    <row r="111" spans="1:12" s="81" customFormat="1" ht="30.75">
      <c r="A111" s="80" t="s">
        <v>250</v>
      </c>
      <c r="B111" s="136"/>
      <c r="C111" s="78" t="s">
        <v>245</v>
      </c>
      <c r="D111" s="109">
        <f>D104+D105+D106+D107+D108</f>
        <v>19039401.716419995</v>
      </c>
      <c r="E111" s="109">
        <f>E104+E105+E106+E107+E108</f>
        <v>19922969.194379993</v>
      </c>
      <c r="G111" s="163"/>
      <c r="H111" s="164"/>
      <c r="J111" s="157"/>
      <c r="K111" s="157"/>
      <c r="L111" s="163"/>
    </row>
    <row r="112" spans="1:12" s="81" customFormat="1" ht="15">
      <c r="A112" s="7" t="s">
        <v>242</v>
      </c>
      <c r="B112" s="134"/>
      <c r="C112" s="8" t="s">
        <v>253</v>
      </c>
      <c r="D112" s="108">
        <v>0</v>
      </c>
      <c r="E112" s="108">
        <v>0</v>
      </c>
      <c r="F112" s="1"/>
      <c r="G112" s="164"/>
      <c r="H112" s="164"/>
      <c r="J112" s="157"/>
      <c r="K112" s="157"/>
      <c r="L112" s="163"/>
    </row>
    <row r="113" spans="1:12" ht="15.75" customHeight="1">
      <c r="A113" s="80" t="s">
        <v>243</v>
      </c>
      <c r="B113" s="136"/>
      <c r="C113" s="78">
        <v>500</v>
      </c>
      <c r="D113" s="109">
        <f>D111+D112</f>
        <v>19039401.716419995</v>
      </c>
      <c r="E113" s="109">
        <f>E111+E112</f>
        <v>19922969.194379993</v>
      </c>
      <c r="F113" s="81"/>
      <c r="G113" s="164"/>
      <c r="H113" s="163"/>
      <c r="J113" s="157"/>
      <c r="K113" s="157"/>
      <c r="L113" s="163"/>
    </row>
    <row r="114" spans="1:12" ht="15.75" customHeight="1">
      <c r="A114" s="80" t="s">
        <v>244</v>
      </c>
      <c r="B114" s="136"/>
      <c r="C114" s="78"/>
      <c r="D114" s="109">
        <f>D89+D102+D113</f>
        <v>24255148.915959995</v>
      </c>
      <c r="E114" s="109">
        <f>E89+E102+E113</f>
        <v>24057661.787839994</v>
      </c>
      <c r="F114" s="81"/>
      <c r="K114" s="157"/>
      <c r="L114" s="163"/>
    </row>
    <row r="115" spans="1:5" ht="15.75" customHeight="1">
      <c r="A115" s="14"/>
      <c r="B115" s="150"/>
      <c r="D115" s="103">
        <f>D68-D114</f>
        <v>0</v>
      </c>
      <c r="E115" s="103">
        <f>E68-E114</f>
        <v>0</v>
      </c>
    </row>
    <row r="116" spans="1:5" ht="15.75" customHeight="1">
      <c r="A116" s="141" t="s">
        <v>393</v>
      </c>
      <c r="B116" s="133" t="s">
        <v>396</v>
      </c>
      <c r="C116" s="142"/>
      <c r="D116" s="143">
        <v>7996.56</v>
      </c>
      <c r="E116" s="103"/>
    </row>
    <row r="117" spans="1:6" ht="15.75" customHeight="1">
      <c r="A117" s="141" t="s">
        <v>394</v>
      </c>
      <c r="B117" s="133" t="s">
        <v>396</v>
      </c>
      <c r="C117" s="142"/>
      <c r="D117" s="143">
        <v>19.96</v>
      </c>
      <c r="E117" s="103"/>
      <c r="F117" s="157"/>
    </row>
    <row r="118" spans="1:5" ht="15.75" customHeight="1">
      <c r="A118" s="14"/>
      <c r="D118" s="32"/>
      <c r="E118" s="32"/>
    </row>
    <row r="119" spans="1:5" ht="15.75" customHeight="1">
      <c r="A119" s="14"/>
      <c r="D119" s="32"/>
      <c r="E119" s="32"/>
    </row>
    <row r="120" spans="1:5" ht="15.75" customHeight="1">
      <c r="A120" s="14" t="s">
        <v>420</v>
      </c>
      <c r="B120" s="150"/>
      <c r="E120" s="32"/>
    </row>
    <row r="121" spans="1:5" ht="15.75" customHeight="1">
      <c r="A121" s="15" t="s">
        <v>409</v>
      </c>
      <c r="B121" s="151"/>
      <c r="C121" s="40"/>
      <c r="E121" s="3"/>
    </row>
    <row r="122" spans="1:5" ht="15.75" customHeight="1">
      <c r="A122" s="14" t="s">
        <v>0</v>
      </c>
      <c r="B122" s="150"/>
      <c r="C122" s="41"/>
      <c r="D122" s="32"/>
      <c r="E122" s="32"/>
    </row>
    <row r="123" spans="1:5" ht="15.75" customHeight="1">
      <c r="A123" s="15" t="s">
        <v>410</v>
      </c>
      <c r="B123" s="151"/>
      <c r="C123" s="40"/>
      <c r="E123" s="3"/>
    </row>
    <row r="124" spans="1:5" ht="15.75" customHeight="1">
      <c r="A124" s="14" t="s">
        <v>1</v>
      </c>
      <c r="B124" s="150"/>
      <c r="C124" s="41"/>
      <c r="E124" s="3"/>
    </row>
    <row r="125" spans="3:5" ht="15.75" customHeight="1">
      <c r="C125" s="41"/>
      <c r="E125" s="3"/>
    </row>
  </sheetData>
  <sheetProtection/>
  <mergeCells count="5">
    <mergeCell ref="A17:A18"/>
    <mergeCell ref="C17:C18"/>
    <mergeCell ref="A7:E7"/>
    <mergeCell ref="B17:B18"/>
    <mergeCell ref="A8:E8"/>
  </mergeCells>
  <dataValidations count="2">
    <dataValidation type="list" allowBlank="1" showInputMessage="1" showErrorMessage="1" sqref="D18">
      <formula1>конец</formula1>
    </dataValidation>
    <dataValidation type="list" allowBlank="1" showInputMessage="1" showErrorMessage="1" sqref="E18">
      <formula1>начало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7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L75"/>
  <sheetViews>
    <sheetView zoomScale="75" zoomScaleNormal="75" zoomScalePageLayoutView="0" workbookViewId="0" topLeftCell="A56">
      <selection activeCell="I30" sqref="I30"/>
    </sheetView>
  </sheetViews>
  <sheetFormatPr defaultColWidth="9.125" defaultRowHeight="12.75" outlineLevelRow="1"/>
  <cols>
    <col min="1" max="1" width="56.625" style="5" customWidth="1"/>
    <col min="2" max="2" width="24.375" style="5" customWidth="1"/>
    <col min="3" max="3" width="9.125" style="47" customWidth="1"/>
    <col min="4" max="5" width="18.375" style="22" customWidth="1"/>
    <col min="6" max="10" width="9.125" style="14" customWidth="1"/>
    <col min="11" max="12" width="13.25390625" style="14" bestFit="1" customWidth="1"/>
    <col min="13" max="16384" width="9.125" style="14" customWidth="1"/>
  </cols>
  <sheetData>
    <row r="1" ht="15" hidden="1" outlineLevel="1">
      <c r="E1" s="153" t="s">
        <v>61</v>
      </c>
    </row>
    <row r="2" ht="15" hidden="1" outlineLevel="1">
      <c r="E2" s="153" t="s">
        <v>62</v>
      </c>
    </row>
    <row r="3" ht="15" hidden="1" outlineLevel="1">
      <c r="E3" s="153" t="s">
        <v>63</v>
      </c>
    </row>
    <row r="4" ht="15" hidden="1" outlineLevel="1">
      <c r="E4" s="153" t="s">
        <v>407</v>
      </c>
    </row>
    <row r="5" ht="15" collapsed="1">
      <c r="E5" s="28" t="s">
        <v>417</v>
      </c>
    </row>
    <row r="6" spans="3:10" ht="15">
      <c r="C6" s="38"/>
      <c r="D6" s="17"/>
      <c r="E6" s="17"/>
      <c r="I6" s="5" t="s">
        <v>69</v>
      </c>
      <c r="J6" s="5"/>
    </row>
    <row r="7" spans="3:10" ht="15">
      <c r="C7" s="38"/>
      <c r="D7" s="4"/>
      <c r="E7" s="4"/>
      <c r="I7" s="5" t="s">
        <v>64</v>
      </c>
      <c r="J7" s="5"/>
    </row>
    <row r="8" spans="3:10" ht="15">
      <c r="C8" s="38"/>
      <c r="D8" s="4"/>
      <c r="E8" s="4"/>
      <c r="I8" s="5" t="s">
        <v>166</v>
      </c>
      <c r="J8" s="5"/>
    </row>
    <row r="9" spans="1:5" ht="15">
      <c r="A9" s="185" t="s">
        <v>405</v>
      </c>
      <c r="B9" s="185"/>
      <c r="C9" s="185"/>
      <c r="D9" s="185"/>
      <c r="E9" s="185"/>
    </row>
    <row r="10" spans="1:5" ht="15">
      <c r="A10" s="185" t="s">
        <v>443</v>
      </c>
      <c r="B10" s="185"/>
      <c r="C10" s="185"/>
      <c r="D10" s="185"/>
      <c r="E10" s="185"/>
    </row>
    <row r="11" spans="2:5" ht="15">
      <c r="B11" s="145"/>
      <c r="C11" s="145"/>
      <c r="D11" s="59"/>
      <c r="E11" s="59"/>
    </row>
    <row r="12" spans="1:3" ht="15">
      <c r="A12" s="16"/>
      <c r="B12" s="16"/>
      <c r="C12" s="48"/>
    </row>
    <row r="13" ht="15">
      <c r="A13" s="30" t="s">
        <v>430</v>
      </c>
    </row>
    <row r="14" ht="15">
      <c r="A14" s="30" t="s">
        <v>428</v>
      </c>
    </row>
    <row r="15" ht="15">
      <c r="A15" s="30" t="s">
        <v>429</v>
      </c>
    </row>
    <row r="16" ht="15">
      <c r="A16" s="30" t="s">
        <v>446</v>
      </c>
    </row>
    <row r="17" ht="15">
      <c r="A17" s="30"/>
    </row>
    <row r="18" spans="4:5" ht="16.5" customHeight="1">
      <c r="D18" s="23"/>
      <c r="E18" s="23"/>
    </row>
    <row r="19" spans="1:5" s="15" customFormat="1" ht="13.5" thickBot="1">
      <c r="A19" s="20"/>
      <c r="B19" s="20"/>
      <c r="C19" s="49"/>
      <c r="D19" s="18"/>
      <c r="E19" s="18" t="s">
        <v>24</v>
      </c>
    </row>
    <row r="20" spans="1:5" ht="47.25" customHeight="1" thickBot="1">
      <c r="A20" s="37" t="s">
        <v>2</v>
      </c>
      <c r="B20" s="68" t="s">
        <v>387</v>
      </c>
      <c r="C20" s="68" t="s">
        <v>36</v>
      </c>
      <c r="D20" s="29" t="s">
        <v>3</v>
      </c>
      <c r="E20" s="29" t="s">
        <v>37</v>
      </c>
    </row>
    <row r="21" spans="1:5" s="19" customFormat="1" ht="12" customHeight="1" thickBot="1">
      <c r="A21" s="36">
        <v>1</v>
      </c>
      <c r="B21" s="144">
        <v>2</v>
      </c>
      <c r="C21" s="50" t="s">
        <v>395</v>
      </c>
      <c r="D21" s="26">
        <v>4</v>
      </c>
      <c r="E21" s="26">
        <v>5</v>
      </c>
    </row>
    <row r="22" spans="1:12" ht="15">
      <c r="A22" s="60" t="s">
        <v>58</v>
      </c>
      <c r="B22" s="133" t="s">
        <v>438</v>
      </c>
      <c r="C22" s="65" t="s">
        <v>120</v>
      </c>
      <c r="D22" s="66">
        <v>7443909</v>
      </c>
      <c r="E22" s="66">
        <v>8744992</v>
      </c>
      <c r="K22" s="159"/>
      <c r="L22" s="159"/>
    </row>
    <row r="23" spans="1:12" ht="15">
      <c r="A23" s="77" t="s">
        <v>257</v>
      </c>
      <c r="B23" s="133" t="s">
        <v>391</v>
      </c>
      <c r="C23" s="62" t="s">
        <v>121</v>
      </c>
      <c r="D23" s="6">
        <v>5569295</v>
      </c>
      <c r="E23" s="6">
        <v>6938248</v>
      </c>
      <c r="K23" s="159"/>
      <c r="L23" s="159"/>
    </row>
    <row r="24" spans="1:12" ht="15">
      <c r="A24" s="61" t="s">
        <v>258</v>
      </c>
      <c r="B24" s="8"/>
      <c r="C24" s="62" t="s">
        <v>122</v>
      </c>
      <c r="D24" s="6">
        <f>D22-D23</f>
        <v>1874614</v>
      </c>
      <c r="E24" s="6">
        <f>E22-E23</f>
        <v>1806744</v>
      </c>
      <c r="K24" s="159"/>
      <c r="L24" s="159"/>
    </row>
    <row r="25" spans="1:12" ht="15">
      <c r="A25" s="61" t="s">
        <v>77</v>
      </c>
      <c r="B25" s="8"/>
      <c r="C25" s="62" t="s">
        <v>123</v>
      </c>
      <c r="D25" s="6">
        <v>302832</v>
      </c>
      <c r="E25" s="6">
        <v>261064</v>
      </c>
      <c r="K25" s="159"/>
      <c r="L25" s="159"/>
    </row>
    <row r="26" spans="1:12" ht="15">
      <c r="A26" s="61" t="s">
        <v>34</v>
      </c>
      <c r="B26" s="133" t="s">
        <v>439</v>
      </c>
      <c r="C26" s="62" t="s">
        <v>124</v>
      </c>
      <c r="D26" s="6">
        <v>918195</v>
      </c>
      <c r="E26" s="6">
        <v>1099501</v>
      </c>
      <c r="K26" s="159"/>
      <c r="L26" s="159"/>
    </row>
    <row r="27" spans="1:12" ht="15">
      <c r="A27" s="61" t="s">
        <v>444</v>
      </c>
      <c r="B27" s="133"/>
      <c r="C27" s="62" t="s">
        <v>125</v>
      </c>
      <c r="D27" s="6">
        <v>156266</v>
      </c>
      <c r="E27" s="6">
        <v>1039</v>
      </c>
      <c r="K27" s="159"/>
      <c r="L27" s="159"/>
    </row>
    <row r="28" spans="1:12" ht="15">
      <c r="A28" s="61" t="s">
        <v>35</v>
      </c>
      <c r="B28" s="8"/>
      <c r="C28" s="62" t="s">
        <v>126</v>
      </c>
      <c r="D28" s="6">
        <v>3281</v>
      </c>
      <c r="E28" s="6">
        <v>5370</v>
      </c>
      <c r="K28" s="159"/>
      <c r="L28" s="159"/>
    </row>
    <row r="29" spans="1:12" ht="15">
      <c r="A29" s="61" t="s">
        <v>33</v>
      </c>
      <c r="B29" s="8"/>
      <c r="C29" s="62" t="s">
        <v>136</v>
      </c>
      <c r="D29" s="6">
        <v>42343</v>
      </c>
      <c r="E29" s="6">
        <v>30994</v>
      </c>
      <c r="K29" s="159"/>
      <c r="L29" s="159"/>
    </row>
    <row r="30" spans="1:12" s="76" customFormat="1" ht="30.75">
      <c r="A30" s="63" t="s">
        <v>259</v>
      </c>
      <c r="B30" s="78"/>
      <c r="C30" s="64" t="s">
        <v>127</v>
      </c>
      <c r="D30" s="79">
        <f>D24-D25-D26-D27-D28+D29</f>
        <v>536383</v>
      </c>
      <c r="E30" s="79">
        <f>E24-E25-E26-E27-E28+E29</f>
        <v>470764</v>
      </c>
      <c r="K30" s="159"/>
      <c r="L30" s="159"/>
    </row>
    <row r="31" spans="1:12" ht="15">
      <c r="A31" s="61" t="s">
        <v>260</v>
      </c>
      <c r="B31" s="133" t="s">
        <v>440</v>
      </c>
      <c r="C31" s="62" t="s">
        <v>128</v>
      </c>
      <c r="D31" s="6">
        <v>254879</v>
      </c>
      <c r="E31" s="6">
        <v>72410</v>
      </c>
      <c r="K31" s="159"/>
      <c r="L31" s="159"/>
    </row>
    <row r="32" spans="1:12" s="19" customFormat="1" ht="15">
      <c r="A32" s="61" t="s">
        <v>261</v>
      </c>
      <c r="B32" s="133" t="s">
        <v>441</v>
      </c>
      <c r="C32" s="62" t="s">
        <v>129</v>
      </c>
      <c r="D32" s="6">
        <v>58545</v>
      </c>
      <c r="E32" s="6">
        <v>2114</v>
      </c>
      <c r="K32" s="159"/>
      <c r="L32" s="159"/>
    </row>
    <row r="33" spans="1:12" s="19" customFormat="1" ht="46.5">
      <c r="A33" s="61" t="s">
        <v>262</v>
      </c>
      <c r="B33" s="8"/>
      <c r="C33" s="62" t="s">
        <v>130</v>
      </c>
      <c r="D33" s="33"/>
      <c r="E33" s="33"/>
      <c r="K33" s="159"/>
      <c r="L33" s="159"/>
    </row>
    <row r="34" spans="1:12" s="19" customFormat="1" ht="15">
      <c r="A34" s="61" t="s">
        <v>263</v>
      </c>
      <c r="B34" s="8"/>
      <c r="C34" s="62" t="s">
        <v>131</v>
      </c>
      <c r="D34" s="33"/>
      <c r="E34" s="33"/>
      <c r="K34" s="159"/>
      <c r="L34" s="159"/>
    </row>
    <row r="35" spans="1:12" s="19" customFormat="1" ht="15">
      <c r="A35" s="61" t="s">
        <v>264</v>
      </c>
      <c r="B35" s="8"/>
      <c r="C35" s="62" t="s">
        <v>132</v>
      </c>
      <c r="D35" s="33"/>
      <c r="E35" s="33"/>
      <c r="K35" s="159"/>
      <c r="L35" s="159"/>
    </row>
    <row r="36" spans="1:12" ht="30.75">
      <c r="A36" s="63" t="s">
        <v>265</v>
      </c>
      <c r="B36" s="78"/>
      <c r="C36" s="64" t="s">
        <v>266</v>
      </c>
      <c r="D36" s="67">
        <f>D30+D31-D32+D33+D34-D35</f>
        <v>732717</v>
      </c>
      <c r="E36" s="67">
        <f>E30+E31-E32+E33+E34-E35</f>
        <v>541060</v>
      </c>
      <c r="K36" s="159"/>
      <c r="L36" s="159"/>
    </row>
    <row r="37" spans="1:12" ht="15">
      <c r="A37" s="61" t="s">
        <v>162</v>
      </c>
      <c r="B37" s="8"/>
      <c r="C37" s="62" t="s">
        <v>48</v>
      </c>
      <c r="D37" s="46">
        <v>186275</v>
      </c>
      <c r="E37" s="46">
        <v>111348</v>
      </c>
      <c r="K37" s="159"/>
      <c r="L37" s="159"/>
    </row>
    <row r="38" spans="1:12" ht="46.5">
      <c r="A38" s="63" t="s">
        <v>268</v>
      </c>
      <c r="B38" s="78"/>
      <c r="C38" s="64" t="s">
        <v>267</v>
      </c>
      <c r="D38" s="67">
        <f>D36-D37</f>
        <v>546442</v>
      </c>
      <c r="E38" s="67">
        <f>E36-E37</f>
        <v>429712</v>
      </c>
      <c r="K38" s="159"/>
      <c r="L38" s="159"/>
    </row>
    <row r="39" spans="1:12" ht="30.75">
      <c r="A39" s="61" t="s">
        <v>269</v>
      </c>
      <c r="B39" s="8"/>
      <c r="C39" s="62" t="s">
        <v>270</v>
      </c>
      <c r="D39" s="46"/>
      <c r="E39" s="46"/>
      <c r="K39" s="159"/>
      <c r="L39" s="159"/>
    </row>
    <row r="40" spans="1:12" ht="30.75">
      <c r="A40" s="63" t="s">
        <v>271</v>
      </c>
      <c r="B40" s="78"/>
      <c r="C40" s="64" t="s">
        <v>272</v>
      </c>
      <c r="D40" s="67">
        <f>D38+D39</f>
        <v>546442</v>
      </c>
      <c r="E40" s="67">
        <f>E38+E39</f>
        <v>429712</v>
      </c>
      <c r="K40" s="159"/>
      <c r="L40" s="159"/>
    </row>
    <row r="41" spans="1:12" ht="15">
      <c r="A41" s="85" t="s">
        <v>273</v>
      </c>
      <c r="B41" s="154"/>
      <c r="C41" s="83"/>
      <c r="D41" s="84"/>
      <c r="E41" s="67"/>
      <c r="K41" s="159"/>
      <c r="L41" s="159"/>
    </row>
    <row r="42" spans="1:12" ht="15">
      <c r="A42" s="85" t="s">
        <v>274</v>
      </c>
      <c r="B42" s="154"/>
      <c r="C42" s="83"/>
      <c r="D42" s="84"/>
      <c r="E42" s="67"/>
      <c r="K42" s="159"/>
      <c r="L42" s="159"/>
    </row>
    <row r="43" spans="1:12" s="76" customFormat="1" ht="30.75">
      <c r="A43" s="63" t="s">
        <v>275</v>
      </c>
      <c r="B43" s="78"/>
      <c r="C43" s="64">
        <v>400</v>
      </c>
      <c r="D43" s="67">
        <f>SUM(D45:D55)</f>
        <v>0</v>
      </c>
      <c r="E43" s="67">
        <v>0</v>
      </c>
      <c r="K43" s="159"/>
      <c r="L43" s="159"/>
    </row>
    <row r="44" spans="1:12" ht="15">
      <c r="A44" s="61" t="s">
        <v>52</v>
      </c>
      <c r="B44" s="155"/>
      <c r="C44" s="86"/>
      <c r="D44" s="46"/>
      <c r="E44" s="46"/>
      <c r="K44" s="159"/>
      <c r="L44" s="159"/>
    </row>
    <row r="45" spans="1:12" ht="15">
      <c r="A45" s="61" t="s">
        <v>276</v>
      </c>
      <c r="B45" s="43"/>
      <c r="C45" s="82">
        <v>410</v>
      </c>
      <c r="D45" s="46"/>
      <c r="E45" s="46"/>
      <c r="K45" s="159"/>
      <c r="L45" s="159"/>
    </row>
    <row r="46" spans="1:12" ht="30.75">
      <c r="A46" s="61" t="s">
        <v>277</v>
      </c>
      <c r="B46" s="43"/>
      <c r="C46" s="82">
        <v>411</v>
      </c>
      <c r="D46" s="46"/>
      <c r="E46" s="46"/>
      <c r="K46" s="159"/>
      <c r="L46" s="159"/>
    </row>
    <row r="47" spans="1:12" ht="46.5">
      <c r="A47" s="61" t="s">
        <v>278</v>
      </c>
      <c r="B47" s="43"/>
      <c r="C47" s="82">
        <v>412</v>
      </c>
      <c r="D47" s="46"/>
      <c r="E47" s="46"/>
      <c r="K47" s="159"/>
      <c r="L47" s="159"/>
    </row>
    <row r="48" spans="1:12" ht="30.75">
      <c r="A48" s="61" t="s">
        <v>279</v>
      </c>
      <c r="B48" s="43"/>
      <c r="C48" s="82">
        <v>413</v>
      </c>
      <c r="D48" s="46"/>
      <c r="E48" s="46"/>
      <c r="K48" s="159"/>
      <c r="L48" s="159"/>
    </row>
    <row r="49" spans="1:12" ht="30.75">
      <c r="A49" s="61" t="s">
        <v>280</v>
      </c>
      <c r="B49" s="43"/>
      <c r="C49" s="82">
        <v>414</v>
      </c>
      <c r="D49" s="46"/>
      <c r="E49" s="46"/>
      <c r="K49" s="159"/>
      <c r="L49" s="159"/>
    </row>
    <row r="50" spans="1:12" ht="15">
      <c r="A50" s="61" t="s">
        <v>42</v>
      </c>
      <c r="B50" s="43"/>
      <c r="C50" s="82">
        <v>415</v>
      </c>
      <c r="D50" s="46"/>
      <c r="E50" s="46"/>
      <c r="K50" s="159"/>
      <c r="L50" s="159"/>
    </row>
    <row r="51" spans="1:12" ht="30.75">
      <c r="A51" s="61" t="s">
        <v>281</v>
      </c>
      <c r="B51" s="43"/>
      <c r="C51" s="82">
        <v>416</v>
      </c>
      <c r="D51" s="46"/>
      <c r="E51" s="46"/>
      <c r="K51" s="159"/>
      <c r="L51" s="159"/>
    </row>
    <row r="52" spans="1:12" ht="30.75">
      <c r="A52" s="61" t="s">
        <v>282</v>
      </c>
      <c r="B52" s="43"/>
      <c r="C52" s="82">
        <v>417</v>
      </c>
      <c r="D52" s="46"/>
      <c r="E52" s="46"/>
      <c r="K52" s="159"/>
      <c r="L52" s="159"/>
    </row>
    <row r="53" spans="1:12" ht="15">
      <c r="A53" s="61" t="s">
        <v>283</v>
      </c>
      <c r="B53" s="43"/>
      <c r="C53" s="82">
        <v>418</v>
      </c>
      <c r="D53" s="46"/>
      <c r="E53" s="46"/>
      <c r="K53" s="159"/>
      <c r="L53" s="159"/>
    </row>
    <row r="54" spans="1:12" ht="30.75">
      <c r="A54" s="61" t="s">
        <v>284</v>
      </c>
      <c r="B54" s="43"/>
      <c r="C54" s="82">
        <v>419</v>
      </c>
      <c r="D54" s="46"/>
      <c r="E54" s="46"/>
      <c r="K54" s="159"/>
      <c r="L54" s="159"/>
    </row>
    <row r="55" spans="1:12" ht="30.75">
      <c r="A55" s="61" t="s">
        <v>285</v>
      </c>
      <c r="B55" s="43"/>
      <c r="C55" s="82">
        <v>420</v>
      </c>
      <c r="D55" s="46"/>
      <c r="E55" s="46"/>
      <c r="K55" s="159"/>
      <c r="L55" s="159"/>
    </row>
    <row r="56" spans="1:12" ht="30.75">
      <c r="A56" s="63" t="s">
        <v>286</v>
      </c>
      <c r="B56" s="78"/>
      <c r="C56" s="64" t="s">
        <v>287</v>
      </c>
      <c r="D56" s="67">
        <f>D40+D43</f>
        <v>546442</v>
      </c>
      <c r="E56" s="67">
        <f>E40+E43</f>
        <v>429712</v>
      </c>
      <c r="K56" s="159"/>
      <c r="L56" s="159"/>
    </row>
    <row r="57" spans="1:5" ht="15">
      <c r="A57" s="63" t="s">
        <v>288</v>
      </c>
      <c r="B57" s="8"/>
      <c r="C57" s="62"/>
      <c r="D57" s="46"/>
      <c r="E57" s="46"/>
    </row>
    <row r="58" spans="1:5" ht="15">
      <c r="A58" s="61" t="s">
        <v>273</v>
      </c>
      <c r="B58" s="8"/>
      <c r="C58" s="62"/>
      <c r="D58" s="46"/>
      <c r="E58" s="46"/>
    </row>
    <row r="59" spans="1:5" ht="15">
      <c r="A59" s="61" t="s">
        <v>289</v>
      </c>
      <c r="B59" s="8"/>
      <c r="C59" s="62"/>
      <c r="D59" s="46"/>
      <c r="E59" s="46"/>
    </row>
    <row r="60" spans="1:5" ht="15">
      <c r="A60" s="63" t="s">
        <v>290</v>
      </c>
      <c r="B60" s="78" t="s">
        <v>396</v>
      </c>
      <c r="C60" s="64">
        <v>600</v>
      </c>
      <c r="D60" s="146">
        <f>D62</f>
        <v>223.1742517425174</v>
      </c>
      <c r="E60" s="146">
        <f>E62</f>
        <v>175.31447314473144</v>
      </c>
    </row>
    <row r="61" spans="1:5" ht="15">
      <c r="A61" s="63" t="s">
        <v>52</v>
      </c>
      <c r="B61" s="8"/>
      <c r="C61" s="62"/>
      <c r="D61" s="46"/>
      <c r="E61" s="46"/>
    </row>
    <row r="62" spans="1:5" ht="15">
      <c r="A62" s="63" t="s">
        <v>168</v>
      </c>
      <c r="B62" s="8"/>
      <c r="C62" s="62"/>
      <c r="D62" s="146">
        <f>D63</f>
        <v>223.1742517425174</v>
      </c>
      <c r="E62" s="146">
        <f>E63</f>
        <v>175.31447314473144</v>
      </c>
    </row>
    <row r="63" spans="1:5" ht="15">
      <c r="A63" s="61" t="s">
        <v>291</v>
      </c>
      <c r="B63" s="8"/>
      <c r="C63" s="62"/>
      <c r="D63" s="143">
        <v>223.1742517425174</v>
      </c>
      <c r="E63" s="143">
        <v>175.31447314473144</v>
      </c>
    </row>
    <row r="64" spans="1:5" ht="15">
      <c r="A64" s="61" t="s">
        <v>292</v>
      </c>
      <c r="B64" s="8"/>
      <c r="C64" s="62"/>
      <c r="D64" s="46"/>
      <c r="E64" s="46"/>
    </row>
    <row r="65" spans="1:5" ht="15">
      <c r="A65" s="63" t="s">
        <v>293</v>
      </c>
      <c r="B65" s="8"/>
      <c r="C65" s="62"/>
      <c r="D65" s="46"/>
      <c r="E65" s="46"/>
    </row>
    <row r="66" spans="1:5" ht="15">
      <c r="A66" s="61" t="s">
        <v>291</v>
      </c>
      <c r="B66" s="8"/>
      <c r="C66" s="62"/>
      <c r="D66" s="46"/>
      <c r="E66" s="46"/>
    </row>
    <row r="67" spans="1:5" ht="15">
      <c r="A67" s="61" t="s">
        <v>292</v>
      </c>
      <c r="B67" s="8"/>
      <c r="C67" s="62"/>
      <c r="D67" s="46"/>
      <c r="E67" s="46"/>
    </row>
    <row r="68" spans="1:5" ht="15">
      <c r="A68" s="35"/>
      <c r="B68" s="35"/>
      <c r="C68" s="51"/>
      <c r="D68" s="27"/>
      <c r="E68" s="27"/>
    </row>
    <row r="70" spans="1:2" ht="15">
      <c r="A70" s="14" t="s">
        <v>420</v>
      </c>
      <c r="B70" s="14"/>
    </row>
    <row r="71" spans="1:2" ht="15">
      <c r="A71" s="15" t="s">
        <v>409</v>
      </c>
      <c r="B71" s="19"/>
    </row>
    <row r="72" spans="1:2" ht="15">
      <c r="A72" s="14" t="s">
        <v>0</v>
      </c>
      <c r="B72" s="14"/>
    </row>
    <row r="73" spans="1:2" ht="15">
      <c r="A73" s="15" t="s">
        <v>410</v>
      </c>
      <c r="B73" s="19"/>
    </row>
    <row r="74" spans="1:2" ht="15">
      <c r="A74" s="14" t="s">
        <v>1</v>
      </c>
      <c r="B74" s="14"/>
    </row>
    <row r="75" spans="1:5" ht="15">
      <c r="A75" s="24"/>
      <c r="B75" s="24"/>
      <c r="D75" s="25"/>
      <c r="E75" s="25"/>
    </row>
    <row r="78" ht="39.75" customHeight="1"/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98"/>
  <sheetViews>
    <sheetView zoomScalePageLayoutView="0" workbookViewId="0" topLeftCell="A84">
      <selection activeCell="C33" sqref="C33"/>
    </sheetView>
  </sheetViews>
  <sheetFormatPr defaultColWidth="9.00390625" defaultRowHeight="12.75" outlineLevelRow="1"/>
  <cols>
    <col min="1" max="1" width="61.00390625" style="0" customWidth="1"/>
    <col min="2" max="2" width="7.00390625" style="0" customWidth="1"/>
    <col min="3" max="3" width="9.375" style="0" customWidth="1"/>
    <col min="4" max="4" width="15.625" style="175" customWidth="1"/>
    <col min="5" max="5" width="15.375" style="175" customWidth="1"/>
    <col min="6" max="6" width="9.50390625" style="117" customWidth="1"/>
    <col min="11" max="12" width="10.50390625" style="0" bestFit="1" customWidth="1"/>
  </cols>
  <sheetData>
    <row r="1" spans="1:5" ht="15" hidden="1" outlineLevel="1">
      <c r="A1" s="5"/>
      <c r="B1" s="5"/>
      <c r="C1" s="47"/>
      <c r="D1" s="172"/>
      <c r="E1" s="153" t="s">
        <v>61</v>
      </c>
    </row>
    <row r="2" spans="1:5" ht="15" hidden="1" outlineLevel="1">
      <c r="A2" s="5"/>
      <c r="B2" s="5"/>
      <c r="C2" s="47"/>
      <c r="D2" s="172"/>
      <c r="E2" s="153" t="s">
        <v>62</v>
      </c>
    </row>
    <row r="3" spans="1:5" ht="15" hidden="1" outlineLevel="1">
      <c r="A3" s="5"/>
      <c r="B3" s="5"/>
      <c r="C3" s="47"/>
      <c r="D3" s="172"/>
      <c r="E3" s="153" t="s">
        <v>63</v>
      </c>
    </row>
    <row r="4" spans="1:5" ht="17.25" customHeight="1" hidden="1" outlineLevel="1">
      <c r="A4" s="5"/>
      <c r="B4" s="5"/>
      <c r="C4" s="47"/>
      <c r="D4" s="172"/>
      <c r="E4" s="153" t="s">
        <v>407</v>
      </c>
    </row>
    <row r="5" spans="1:5" ht="15" collapsed="1">
      <c r="A5" s="5"/>
      <c r="B5" s="5"/>
      <c r="C5" s="47"/>
      <c r="D5" s="172"/>
      <c r="E5" s="173" t="s">
        <v>418</v>
      </c>
    </row>
    <row r="9" spans="1:5" ht="13.5">
      <c r="A9" s="21"/>
      <c r="B9" s="21"/>
      <c r="C9" s="15"/>
      <c r="D9" s="151"/>
      <c r="E9" s="151"/>
    </row>
    <row r="10" spans="1:5" ht="12.75">
      <c r="A10" s="15"/>
      <c r="B10" s="15"/>
      <c r="C10" s="15"/>
      <c r="D10" s="151"/>
      <c r="E10" s="151"/>
    </row>
    <row r="11" spans="1:5" ht="13.5">
      <c r="A11" s="189" t="s">
        <v>406</v>
      </c>
      <c r="B11" s="189"/>
      <c r="C11" s="189"/>
      <c r="D11" s="189"/>
      <c r="E11" s="189"/>
    </row>
    <row r="12" spans="1:5" ht="12.75">
      <c r="A12" s="190" t="s">
        <v>443</v>
      </c>
      <c r="B12" s="190"/>
      <c r="C12" s="190"/>
      <c r="D12" s="190"/>
      <c r="E12" s="190"/>
    </row>
    <row r="13" spans="1:5" ht="12.75">
      <c r="A13" s="161"/>
      <c r="B13" s="161"/>
      <c r="C13" s="161"/>
      <c r="D13" s="174"/>
      <c r="E13" s="174"/>
    </row>
    <row r="14" spans="1:5" ht="12.75">
      <c r="A14" s="161"/>
      <c r="B14" s="161"/>
      <c r="C14" s="161"/>
      <c r="D14" s="174"/>
      <c r="E14" s="174"/>
    </row>
    <row r="15" spans="1:5" ht="12.75">
      <c r="A15" s="15" t="s">
        <v>431</v>
      </c>
      <c r="B15" s="161"/>
      <c r="C15" s="161"/>
      <c r="D15" s="174"/>
      <c r="E15" s="174"/>
    </row>
    <row r="16" spans="1:5" ht="15">
      <c r="A16" s="30" t="s">
        <v>428</v>
      </c>
      <c r="B16" s="161"/>
      <c r="C16" s="161"/>
      <c r="D16" s="174"/>
      <c r="E16" s="174"/>
    </row>
    <row r="17" spans="1:5" ht="15">
      <c r="A17" s="30" t="s">
        <v>429</v>
      </c>
      <c r="B17" s="15"/>
      <c r="C17" s="15"/>
      <c r="D17" s="151"/>
      <c r="E17" s="151"/>
    </row>
    <row r="18" spans="1:4" ht="15">
      <c r="A18" s="30" t="s">
        <v>446</v>
      </c>
      <c r="B18" s="15"/>
      <c r="C18" s="15"/>
      <c r="D18" s="151"/>
    </row>
    <row r="19" spans="1:5" ht="15">
      <c r="A19" s="30"/>
      <c r="B19" s="15"/>
      <c r="C19" s="15"/>
      <c r="D19" s="151"/>
      <c r="E19" s="176"/>
    </row>
    <row r="20" spans="1:5" ht="15">
      <c r="A20" s="30"/>
      <c r="B20" s="15"/>
      <c r="C20" s="15"/>
      <c r="D20" s="151"/>
      <c r="E20" s="176"/>
    </row>
    <row r="21" spans="1:5" ht="15">
      <c r="A21" s="30"/>
      <c r="B21" s="15"/>
      <c r="C21" s="15"/>
      <c r="D21" s="151"/>
      <c r="E21" s="176" t="s">
        <v>65</v>
      </c>
    </row>
    <row r="22" spans="1:5" ht="26.25">
      <c r="A22" s="95" t="s">
        <v>2</v>
      </c>
      <c r="B22" s="96" t="s">
        <v>387</v>
      </c>
      <c r="C22" s="96" t="s">
        <v>46</v>
      </c>
      <c r="D22" s="177" t="s">
        <v>3</v>
      </c>
      <c r="E22" s="178" t="s">
        <v>37</v>
      </c>
    </row>
    <row r="23" spans="1:5" ht="12.75">
      <c r="A23" s="186" t="s">
        <v>4</v>
      </c>
      <c r="B23" s="187"/>
      <c r="C23" s="187"/>
      <c r="D23" s="120"/>
      <c r="E23" s="123"/>
    </row>
    <row r="24" spans="1:12" ht="12.75">
      <c r="A24" s="97" t="s">
        <v>326</v>
      </c>
      <c r="B24" s="97"/>
      <c r="C24" s="98" t="s">
        <v>120</v>
      </c>
      <c r="D24" s="168">
        <f>SUM(D26:D31)</f>
        <v>8580126.032820001</v>
      </c>
      <c r="E24" s="169">
        <f>SUM(E26:E31)</f>
        <v>7671402.43106</v>
      </c>
      <c r="F24" s="118"/>
      <c r="I24" s="162"/>
      <c r="J24" s="162"/>
      <c r="K24" s="162"/>
      <c r="L24" s="162"/>
    </row>
    <row r="25" spans="1:12" ht="12.75">
      <c r="A25" s="99" t="s">
        <v>52</v>
      </c>
      <c r="B25" s="99"/>
      <c r="C25" s="100"/>
      <c r="D25" s="113"/>
      <c r="E25" s="102"/>
      <c r="F25" s="115"/>
      <c r="I25" s="162"/>
      <c r="J25" s="162"/>
      <c r="K25" s="162"/>
      <c r="L25" s="162"/>
    </row>
    <row r="26" spans="1:12" ht="13.5" customHeight="1">
      <c r="A26" s="99" t="s">
        <v>327</v>
      </c>
      <c r="B26" s="99"/>
      <c r="C26" s="101" t="s">
        <v>121</v>
      </c>
      <c r="D26" s="102">
        <v>8554893.032820001</v>
      </c>
      <c r="E26" s="102">
        <v>7630742.43106</v>
      </c>
      <c r="F26" s="115"/>
      <c r="I26" s="162"/>
      <c r="J26" s="162"/>
      <c r="K26" s="162"/>
      <c r="L26" s="162"/>
    </row>
    <row r="27" spans="1:12" ht="12.75">
      <c r="A27" s="99" t="s">
        <v>328</v>
      </c>
      <c r="B27" s="99"/>
      <c r="C27" s="101" t="s">
        <v>122</v>
      </c>
      <c r="D27" s="102">
        <v>0</v>
      </c>
      <c r="E27" s="102">
        <v>0</v>
      </c>
      <c r="F27" s="115"/>
      <c r="I27" s="162"/>
      <c r="J27" s="162"/>
      <c r="K27" s="162"/>
      <c r="L27" s="162"/>
    </row>
    <row r="28" spans="1:12" ht="12.75">
      <c r="A28" s="99" t="s">
        <v>329</v>
      </c>
      <c r="B28" s="99"/>
      <c r="C28" s="101" t="s">
        <v>123</v>
      </c>
      <c r="D28" s="102">
        <v>7886</v>
      </c>
      <c r="E28" s="102">
        <v>30308</v>
      </c>
      <c r="F28" s="115"/>
      <c r="I28" s="162"/>
      <c r="J28" s="162"/>
      <c r="K28" s="162"/>
      <c r="L28" s="162"/>
    </row>
    <row r="29" spans="1:12" ht="12.75">
      <c r="A29" s="99" t="s">
        <v>330</v>
      </c>
      <c r="B29" s="99"/>
      <c r="C29" s="101" t="s">
        <v>124</v>
      </c>
      <c r="D29" s="102">
        <v>0</v>
      </c>
      <c r="E29" s="102">
        <v>0</v>
      </c>
      <c r="F29" s="115"/>
      <c r="I29" s="162"/>
      <c r="J29" s="162"/>
      <c r="K29" s="162"/>
      <c r="L29" s="162"/>
    </row>
    <row r="30" spans="1:12" ht="12.75">
      <c r="A30" s="99" t="s">
        <v>331</v>
      </c>
      <c r="B30" s="99"/>
      <c r="C30" s="101" t="s">
        <v>125</v>
      </c>
      <c r="D30" s="102">
        <v>17347</v>
      </c>
      <c r="E30" s="102">
        <v>10155</v>
      </c>
      <c r="F30" s="115"/>
      <c r="I30" s="162"/>
      <c r="J30" s="162"/>
      <c r="K30" s="162"/>
      <c r="L30" s="162"/>
    </row>
    <row r="31" spans="1:12" ht="12.75">
      <c r="A31" s="99" t="s">
        <v>5</v>
      </c>
      <c r="B31" s="99"/>
      <c r="C31" s="101" t="s">
        <v>126</v>
      </c>
      <c r="D31" s="102">
        <v>0</v>
      </c>
      <c r="E31" s="102">
        <v>197</v>
      </c>
      <c r="F31" s="115"/>
      <c r="I31" s="162"/>
      <c r="J31" s="162"/>
      <c r="K31" s="162"/>
      <c r="L31" s="162"/>
    </row>
    <row r="32" spans="1:12" ht="12.75">
      <c r="A32" s="97" t="s">
        <v>332</v>
      </c>
      <c r="B32" s="97"/>
      <c r="C32" s="98" t="s">
        <v>127</v>
      </c>
      <c r="D32" s="168">
        <f>D34+D35+D36+D37+D41+D42+D43</f>
        <v>7039085.071560003</v>
      </c>
      <c r="E32" s="169">
        <f>E34+E35+E36+E37+E41+E42+E43</f>
        <v>6813089.43106</v>
      </c>
      <c r="F32" s="118"/>
      <c r="I32" s="162"/>
      <c r="J32" s="162"/>
      <c r="K32" s="162"/>
      <c r="L32" s="162"/>
    </row>
    <row r="33" spans="1:12" ht="12.75">
      <c r="A33" s="99" t="s">
        <v>52</v>
      </c>
      <c r="B33" s="99"/>
      <c r="C33" s="101"/>
      <c r="D33" s="113"/>
      <c r="E33" s="102"/>
      <c r="F33" s="115"/>
      <c r="I33" s="162"/>
      <c r="J33" s="162"/>
      <c r="K33" s="162"/>
      <c r="L33" s="162"/>
    </row>
    <row r="34" spans="1:12" ht="12.75">
      <c r="A34" s="99" t="s">
        <v>6</v>
      </c>
      <c r="B34" s="99"/>
      <c r="C34" s="101" t="s">
        <v>128</v>
      </c>
      <c r="D34" s="102">
        <v>3345786.50591</v>
      </c>
      <c r="E34" s="102">
        <v>3581703.7069399976</v>
      </c>
      <c r="F34" s="115"/>
      <c r="I34" s="162"/>
      <c r="J34" s="162"/>
      <c r="K34" s="162"/>
      <c r="L34" s="162"/>
    </row>
    <row r="35" spans="1:12" ht="12.75">
      <c r="A35" s="99" t="s">
        <v>333</v>
      </c>
      <c r="B35" s="99"/>
      <c r="C35" s="101" t="s">
        <v>129</v>
      </c>
      <c r="D35" s="102">
        <v>969847</v>
      </c>
      <c r="E35" s="102">
        <v>406732</v>
      </c>
      <c r="F35" s="115"/>
      <c r="I35" s="162"/>
      <c r="J35" s="162"/>
      <c r="K35" s="162"/>
      <c r="L35" s="162"/>
    </row>
    <row r="36" spans="1:12" ht="12.75">
      <c r="A36" s="99" t="s">
        <v>334</v>
      </c>
      <c r="B36" s="99"/>
      <c r="C36" s="101" t="s">
        <v>130</v>
      </c>
      <c r="D36" s="102">
        <v>1243840</v>
      </c>
      <c r="E36" s="102">
        <v>1464466</v>
      </c>
      <c r="F36" s="115"/>
      <c r="I36" s="162"/>
      <c r="J36" s="162"/>
      <c r="K36" s="162"/>
      <c r="L36" s="162"/>
    </row>
    <row r="37" spans="1:12" ht="12.75">
      <c r="A37" s="99" t="s">
        <v>335</v>
      </c>
      <c r="B37" s="99"/>
      <c r="C37" s="101" t="s">
        <v>131</v>
      </c>
      <c r="D37" s="113">
        <f>SUM(D38:D40)</f>
        <v>0</v>
      </c>
      <c r="E37" s="102">
        <f>SUM(E38:E40)</f>
        <v>0</v>
      </c>
      <c r="F37" s="116"/>
      <c r="I37" s="162"/>
      <c r="J37" s="162"/>
      <c r="K37" s="162"/>
      <c r="L37" s="162"/>
    </row>
    <row r="38" spans="1:12" ht="12.75">
      <c r="A38" s="99" t="s">
        <v>383</v>
      </c>
      <c r="B38" s="99"/>
      <c r="C38" s="101" t="s">
        <v>378</v>
      </c>
      <c r="D38" s="102">
        <v>0</v>
      </c>
      <c r="E38" s="102">
        <v>0</v>
      </c>
      <c r="F38" s="115"/>
      <c r="I38" s="162"/>
      <c r="J38" s="162"/>
      <c r="K38" s="162"/>
      <c r="L38" s="162"/>
    </row>
    <row r="39" spans="1:12" ht="12.75">
      <c r="A39" s="99" t="s">
        <v>385</v>
      </c>
      <c r="B39" s="99"/>
      <c r="C39" s="101" t="s">
        <v>379</v>
      </c>
      <c r="D39" s="102">
        <v>0</v>
      </c>
      <c r="E39" s="102">
        <v>0</v>
      </c>
      <c r="F39" s="115"/>
      <c r="I39" s="162"/>
      <c r="J39" s="162"/>
      <c r="K39" s="162"/>
      <c r="L39" s="162"/>
    </row>
    <row r="40" spans="1:12" ht="12.75">
      <c r="A40" s="99" t="s">
        <v>384</v>
      </c>
      <c r="B40" s="99"/>
      <c r="C40" s="101" t="s">
        <v>380</v>
      </c>
      <c r="D40" s="102">
        <v>0</v>
      </c>
      <c r="E40" s="102"/>
      <c r="F40" s="115"/>
      <c r="I40" s="162"/>
      <c r="J40" s="162"/>
      <c r="K40" s="162"/>
      <c r="L40" s="162"/>
    </row>
    <row r="41" spans="1:12" ht="12.75">
      <c r="A41" s="99" t="s">
        <v>336</v>
      </c>
      <c r="B41" s="99"/>
      <c r="C41" s="101" t="s">
        <v>132</v>
      </c>
      <c r="D41" s="102">
        <v>3811</v>
      </c>
      <c r="E41" s="102">
        <v>3417</v>
      </c>
      <c r="F41" s="115"/>
      <c r="I41" s="162"/>
      <c r="J41" s="162"/>
      <c r="K41" s="162"/>
      <c r="L41" s="162"/>
    </row>
    <row r="42" spans="1:12" ht="12.75">
      <c r="A42" s="99" t="s">
        <v>337</v>
      </c>
      <c r="B42" s="99"/>
      <c r="C42" s="101" t="s">
        <v>133</v>
      </c>
      <c r="D42" s="102">
        <v>1188985</v>
      </c>
      <c r="E42" s="102">
        <v>1167576</v>
      </c>
      <c r="F42" s="115"/>
      <c r="I42" s="162"/>
      <c r="J42" s="162"/>
      <c r="K42" s="162"/>
      <c r="L42" s="162"/>
    </row>
    <row r="43" spans="1:12" ht="12.75">
      <c r="A43" s="99" t="s">
        <v>7</v>
      </c>
      <c r="B43" s="99"/>
      <c r="C43" s="101" t="s">
        <v>134</v>
      </c>
      <c r="D43" s="102">
        <v>286815.5656500026</v>
      </c>
      <c r="E43" s="130">
        <v>189194.724120003</v>
      </c>
      <c r="F43" s="115"/>
      <c r="I43" s="162"/>
      <c r="J43" s="162"/>
      <c r="K43" s="162"/>
      <c r="L43" s="162"/>
    </row>
    <row r="44" spans="1:12" ht="26.25">
      <c r="A44" s="97" t="s">
        <v>8</v>
      </c>
      <c r="B44" s="97"/>
      <c r="C44" s="98" t="s">
        <v>103</v>
      </c>
      <c r="D44" s="170">
        <f>D24-D32</f>
        <v>1541040.9612599984</v>
      </c>
      <c r="E44" s="171">
        <f>E24-E32</f>
        <v>858313</v>
      </c>
      <c r="F44" s="119"/>
      <c r="I44" s="162"/>
      <c r="J44" s="162"/>
      <c r="K44" s="162"/>
      <c r="L44" s="162"/>
    </row>
    <row r="45" spans="1:12" ht="12.75" customHeight="1">
      <c r="A45" s="186" t="s">
        <v>9</v>
      </c>
      <c r="B45" s="187"/>
      <c r="C45" s="187"/>
      <c r="D45" s="120"/>
      <c r="E45" s="123"/>
      <c r="F45" s="126"/>
      <c r="I45" s="162"/>
      <c r="J45" s="162"/>
      <c r="K45" s="162"/>
      <c r="L45" s="162"/>
    </row>
    <row r="46" spans="1:12" ht="16.5" customHeight="1">
      <c r="A46" s="97" t="s">
        <v>338</v>
      </c>
      <c r="B46" s="97"/>
      <c r="C46" s="98" t="s">
        <v>109</v>
      </c>
      <c r="D46" s="168">
        <f>SUM(D48:D58)</f>
        <v>339000</v>
      </c>
      <c r="E46" s="169">
        <f>SUM(E48:E58)</f>
        <v>682</v>
      </c>
      <c r="F46" s="114"/>
      <c r="I46" s="162"/>
      <c r="J46" s="162"/>
      <c r="K46" s="162"/>
      <c r="L46" s="162"/>
    </row>
    <row r="47" spans="1:12" ht="12.75" customHeight="1">
      <c r="A47" s="99" t="s">
        <v>52</v>
      </c>
      <c r="B47" s="99"/>
      <c r="C47" s="100"/>
      <c r="D47" s="113"/>
      <c r="E47" s="102"/>
      <c r="F47" s="115"/>
      <c r="I47" s="162"/>
      <c r="J47" s="162"/>
      <c r="K47" s="162"/>
      <c r="L47" s="162"/>
    </row>
    <row r="48" spans="1:12" ht="12.75" customHeight="1">
      <c r="A48" s="99" t="s">
        <v>10</v>
      </c>
      <c r="B48" s="99"/>
      <c r="C48" s="101" t="s">
        <v>111</v>
      </c>
      <c r="D48" s="102">
        <v>65</v>
      </c>
      <c r="E48" s="110">
        <v>662</v>
      </c>
      <c r="F48" s="115"/>
      <c r="I48" s="162"/>
      <c r="J48" s="162"/>
      <c r="K48" s="162"/>
      <c r="L48" s="162"/>
    </row>
    <row r="49" spans="1:12" ht="12.75">
      <c r="A49" s="99" t="s">
        <v>11</v>
      </c>
      <c r="B49" s="99"/>
      <c r="C49" s="101" t="s">
        <v>113</v>
      </c>
      <c r="D49" s="112">
        <v>0</v>
      </c>
      <c r="E49" s="110">
        <v>20</v>
      </c>
      <c r="F49" s="115"/>
      <c r="I49" s="162"/>
      <c r="J49" s="162"/>
      <c r="K49" s="162"/>
      <c r="L49" s="162"/>
    </row>
    <row r="50" spans="1:12" ht="12.75">
      <c r="A50" s="99" t="s">
        <v>12</v>
      </c>
      <c r="B50" s="99"/>
      <c r="C50" s="101" t="s">
        <v>115</v>
      </c>
      <c r="D50" s="112"/>
      <c r="E50" s="110"/>
      <c r="F50" s="115"/>
      <c r="I50" s="162"/>
      <c r="J50" s="162"/>
      <c r="K50" s="162"/>
      <c r="L50" s="162"/>
    </row>
    <row r="51" spans="1:12" ht="26.25">
      <c r="A51" s="99" t="s">
        <v>339</v>
      </c>
      <c r="B51" s="99"/>
      <c r="C51" s="101" t="s">
        <v>117</v>
      </c>
      <c r="D51" s="112"/>
      <c r="E51" s="110"/>
      <c r="F51" s="115"/>
      <c r="I51" s="162"/>
      <c r="J51" s="162"/>
      <c r="K51" s="162"/>
      <c r="L51" s="162"/>
    </row>
    <row r="52" spans="1:12" ht="12.75">
      <c r="A52" s="99" t="s">
        <v>340</v>
      </c>
      <c r="B52" s="99"/>
      <c r="C52" s="101" t="s">
        <v>341</v>
      </c>
      <c r="D52" s="112"/>
      <c r="E52" s="110"/>
      <c r="F52" s="115"/>
      <c r="I52" s="162"/>
      <c r="J52" s="162"/>
      <c r="K52" s="162"/>
      <c r="L52" s="162"/>
    </row>
    <row r="53" spans="1:12" ht="12.75">
      <c r="A53" s="99" t="s">
        <v>342</v>
      </c>
      <c r="B53" s="99"/>
      <c r="C53" s="101" t="s">
        <v>343</v>
      </c>
      <c r="D53" s="112"/>
      <c r="E53" s="110"/>
      <c r="F53" s="115"/>
      <c r="I53" s="162"/>
      <c r="J53" s="162"/>
      <c r="K53" s="162"/>
      <c r="L53" s="162"/>
    </row>
    <row r="54" spans="1:12" ht="12.75">
      <c r="A54" s="99" t="s">
        <v>344</v>
      </c>
      <c r="B54" s="99"/>
      <c r="C54" s="101" t="s">
        <v>345</v>
      </c>
      <c r="D54" s="112"/>
      <c r="E54" s="110"/>
      <c r="F54" s="115"/>
      <c r="I54" s="162"/>
      <c r="J54" s="162"/>
      <c r="K54" s="162"/>
      <c r="L54" s="162"/>
    </row>
    <row r="55" spans="1:12" ht="12.75">
      <c r="A55" s="99" t="s">
        <v>13</v>
      </c>
      <c r="B55" s="99"/>
      <c r="C55" s="101" t="s">
        <v>346</v>
      </c>
      <c r="D55" s="112"/>
      <c r="E55" s="110"/>
      <c r="F55" s="115"/>
      <c r="I55" s="162"/>
      <c r="J55" s="162"/>
      <c r="K55" s="162"/>
      <c r="L55" s="162"/>
    </row>
    <row r="56" spans="1:12" ht="12.75">
      <c r="A56" s="99" t="s">
        <v>347</v>
      </c>
      <c r="B56" s="99"/>
      <c r="C56" s="101" t="s">
        <v>348</v>
      </c>
      <c r="D56" s="112"/>
      <c r="E56" s="110"/>
      <c r="F56" s="115"/>
      <c r="I56" s="162"/>
      <c r="J56" s="162"/>
      <c r="K56" s="162"/>
      <c r="L56" s="162"/>
    </row>
    <row r="57" spans="1:12" ht="12.75">
      <c r="A57" s="99" t="s">
        <v>331</v>
      </c>
      <c r="B57" s="99"/>
      <c r="C57" s="101" t="s">
        <v>118</v>
      </c>
      <c r="D57" s="112">
        <v>138935</v>
      </c>
      <c r="E57" s="110"/>
      <c r="F57" s="115"/>
      <c r="I57" s="162"/>
      <c r="J57" s="162"/>
      <c r="K57" s="162"/>
      <c r="L57" s="162"/>
    </row>
    <row r="58" spans="1:12" ht="12.75">
      <c r="A58" s="99" t="s">
        <v>5</v>
      </c>
      <c r="B58" s="99"/>
      <c r="C58" s="101" t="s">
        <v>164</v>
      </c>
      <c r="D58" s="112">
        <v>200000</v>
      </c>
      <c r="E58" s="110"/>
      <c r="F58" s="115"/>
      <c r="I58" s="162"/>
      <c r="J58" s="162"/>
      <c r="K58" s="162"/>
      <c r="L58" s="162"/>
    </row>
    <row r="59" spans="1:12" ht="12.75">
      <c r="A59" s="97" t="s">
        <v>349</v>
      </c>
      <c r="B59" s="97"/>
      <c r="C59" s="98" t="s">
        <v>153</v>
      </c>
      <c r="D59" s="168">
        <f>SUM(D61:D71)</f>
        <v>158098</v>
      </c>
      <c r="E59" s="169">
        <f>SUM(E61:E71)</f>
        <v>376755</v>
      </c>
      <c r="F59" s="118"/>
      <c r="I59" s="162"/>
      <c r="J59" s="162"/>
      <c r="K59" s="162"/>
      <c r="L59" s="162"/>
    </row>
    <row r="60" spans="1:12" ht="12.75">
      <c r="A60" s="99" t="s">
        <v>52</v>
      </c>
      <c r="B60" s="99"/>
      <c r="C60" s="100"/>
      <c r="D60" s="122"/>
      <c r="E60" s="124"/>
      <c r="F60" s="115"/>
      <c r="I60" s="162"/>
      <c r="J60" s="162"/>
      <c r="K60" s="162"/>
      <c r="L60" s="162"/>
    </row>
    <row r="61" spans="1:12" ht="12.75">
      <c r="A61" s="99" t="s">
        <v>14</v>
      </c>
      <c r="B61" s="99"/>
      <c r="C61" s="101" t="s">
        <v>350</v>
      </c>
      <c r="D61" s="102">
        <v>144272</v>
      </c>
      <c r="E61" s="102">
        <v>245679</v>
      </c>
      <c r="F61" s="115"/>
      <c r="I61" s="162"/>
      <c r="J61" s="162"/>
      <c r="K61" s="162"/>
      <c r="L61" s="162"/>
    </row>
    <row r="62" spans="1:12" ht="12.75">
      <c r="A62" s="99" t="s">
        <v>15</v>
      </c>
      <c r="B62" s="99"/>
      <c r="C62" s="101" t="s">
        <v>351</v>
      </c>
      <c r="D62" s="102">
        <v>326</v>
      </c>
      <c r="E62" s="102">
        <v>131076</v>
      </c>
      <c r="F62" s="115"/>
      <c r="I62" s="162"/>
      <c r="J62" s="162"/>
      <c r="K62" s="162"/>
      <c r="L62" s="162"/>
    </row>
    <row r="63" spans="1:12" ht="12.75">
      <c r="A63" s="99" t="s">
        <v>16</v>
      </c>
      <c r="B63" s="99"/>
      <c r="C63" s="101" t="s">
        <v>352</v>
      </c>
      <c r="D63" s="113">
        <v>0</v>
      </c>
      <c r="E63" s="110">
        <v>0</v>
      </c>
      <c r="F63" s="115"/>
      <c r="I63" s="162"/>
      <c r="J63" s="162"/>
      <c r="K63" s="162"/>
      <c r="L63" s="162"/>
    </row>
    <row r="64" spans="1:12" ht="26.25">
      <c r="A64" s="99" t="s">
        <v>353</v>
      </c>
      <c r="B64" s="99"/>
      <c r="C64" s="101" t="s">
        <v>354</v>
      </c>
      <c r="D64" s="113">
        <v>0</v>
      </c>
      <c r="E64" s="110">
        <v>0</v>
      </c>
      <c r="F64" s="115"/>
      <c r="I64" s="162"/>
      <c r="J64" s="162"/>
      <c r="K64" s="162"/>
      <c r="L64" s="162"/>
    </row>
    <row r="65" spans="1:12" ht="12.75">
      <c r="A65" s="99" t="s">
        <v>355</v>
      </c>
      <c r="B65" s="99"/>
      <c r="C65" s="101" t="s">
        <v>356</v>
      </c>
      <c r="D65" s="113">
        <v>0</v>
      </c>
      <c r="E65" s="110">
        <v>0</v>
      </c>
      <c r="F65" s="115"/>
      <c r="I65" s="162"/>
      <c r="J65" s="162"/>
      <c r="K65" s="162"/>
      <c r="L65" s="162"/>
    </row>
    <row r="66" spans="1:12" ht="16.5" customHeight="1">
      <c r="A66" s="99" t="s">
        <v>357</v>
      </c>
      <c r="B66" s="99"/>
      <c r="C66" s="101" t="s">
        <v>358</v>
      </c>
      <c r="D66" s="102">
        <v>0</v>
      </c>
      <c r="E66" s="110"/>
      <c r="F66" s="115"/>
      <c r="I66" s="162"/>
      <c r="J66" s="162"/>
      <c r="K66" s="162"/>
      <c r="L66" s="162"/>
    </row>
    <row r="67" spans="1:12" ht="12.75">
      <c r="A67" s="99" t="s">
        <v>359</v>
      </c>
      <c r="B67" s="99"/>
      <c r="C67" s="101" t="s">
        <v>360</v>
      </c>
      <c r="D67" s="113"/>
      <c r="E67" s="110"/>
      <c r="F67" s="115"/>
      <c r="I67" s="162"/>
      <c r="J67" s="162"/>
      <c r="K67" s="162"/>
      <c r="L67" s="162"/>
    </row>
    <row r="68" spans="1:12" ht="12.75">
      <c r="A68" s="99" t="s">
        <v>361</v>
      </c>
      <c r="B68" s="99"/>
      <c r="C68" s="101" t="s">
        <v>362</v>
      </c>
      <c r="D68" s="113">
        <v>13500</v>
      </c>
      <c r="E68" s="110"/>
      <c r="F68" s="115"/>
      <c r="I68" s="162"/>
      <c r="J68" s="162"/>
      <c r="K68" s="162"/>
      <c r="L68" s="162"/>
    </row>
    <row r="69" spans="1:12" ht="12.75">
      <c r="A69" s="99" t="s">
        <v>13</v>
      </c>
      <c r="B69" s="99"/>
      <c r="C69" s="101" t="s">
        <v>363</v>
      </c>
      <c r="D69" s="113"/>
      <c r="E69" s="110"/>
      <c r="F69" s="115"/>
      <c r="I69" s="162"/>
      <c r="J69" s="162"/>
      <c r="K69" s="162"/>
      <c r="L69" s="162"/>
    </row>
    <row r="70" spans="1:12" ht="12.75">
      <c r="A70" s="99" t="s">
        <v>364</v>
      </c>
      <c r="B70" s="99"/>
      <c r="C70" s="101" t="s">
        <v>154</v>
      </c>
      <c r="D70" s="113"/>
      <c r="E70" s="110"/>
      <c r="F70" s="115"/>
      <c r="I70" s="162"/>
      <c r="J70" s="162"/>
      <c r="K70" s="162"/>
      <c r="L70" s="162"/>
    </row>
    <row r="71" spans="1:12" ht="12.75">
      <c r="A71" s="99" t="s">
        <v>7</v>
      </c>
      <c r="B71" s="99"/>
      <c r="C71" s="101" t="s">
        <v>365</v>
      </c>
      <c r="D71" s="113"/>
      <c r="E71" s="110"/>
      <c r="F71" s="115"/>
      <c r="I71" s="162"/>
      <c r="J71" s="162"/>
      <c r="K71" s="162"/>
      <c r="L71" s="162"/>
    </row>
    <row r="72" spans="1:12" ht="26.25">
      <c r="A72" s="97" t="s">
        <v>366</v>
      </c>
      <c r="B72" s="97"/>
      <c r="C72" s="98" t="s">
        <v>155</v>
      </c>
      <c r="D72" s="168">
        <f>D46-D59</f>
        <v>180902</v>
      </c>
      <c r="E72" s="169">
        <f>E46-E59</f>
        <v>-376073</v>
      </c>
      <c r="F72" s="118"/>
      <c r="I72" s="162"/>
      <c r="J72" s="162"/>
      <c r="K72" s="162"/>
      <c r="L72" s="162"/>
    </row>
    <row r="73" spans="1:12" ht="12.75" customHeight="1">
      <c r="A73" s="186" t="s">
        <v>17</v>
      </c>
      <c r="B73" s="187"/>
      <c r="C73" s="188"/>
      <c r="D73" s="121"/>
      <c r="E73" s="123"/>
      <c r="F73" s="126"/>
      <c r="I73" s="162"/>
      <c r="J73" s="162"/>
      <c r="K73" s="162"/>
      <c r="L73" s="162"/>
    </row>
    <row r="74" spans="1:12" ht="12.75">
      <c r="A74" s="97" t="s">
        <v>367</v>
      </c>
      <c r="B74" s="97"/>
      <c r="C74" s="98" t="s">
        <v>156</v>
      </c>
      <c r="D74" s="112">
        <f>SUM(D76:D79)</f>
        <v>230000</v>
      </c>
      <c r="E74" s="110">
        <f>SUM(E76:E79)</f>
        <v>0</v>
      </c>
      <c r="F74" s="118"/>
      <c r="I74" s="162"/>
      <c r="J74" s="162"/>
      <c r="K74" s="162"/>
      <c r="L74" s="162"/>
    </row>
    <row r="75" spans="1:12" ht="12.75" customHeight="1">
      <c r="A75" s="99" t="s">
        <v>52</v>
      </c>
      <c r="B75" s="99"/>
      <c r="C75" s="100"/>
      <c r="D75" s="113"/>
      <c r="E75" s="102"/>
      <c r="F75" s="115"/>
      <c r="I75" s="162"/>
      <c r="J75" s="162"/>
      <c r="K75" s="162"/>
      <c r="L75" s="162"/>
    </row>
    <row r="76" spans="1:12" ht="12.75" customHeight="1">
      <c r="A76" s="99" t="s">
        <v>368</v>
      </c>
      <c r="B76" s="99"/>
      <c r="C76" s="101" t="s">
        <v>369</v>
      </c>
      <c r="D76" s="130"/>
      <c r="E76" s="130"/>
      <c r="F76" s="115"/>
      <c r="I76" s="162"/>
      <c r="J76" s="162"/>
      <c r="K76" s="162"/>
      <c r="L76" s="162"/>
    </row>
    <row r="77" spans="1:12" ht="12.75">
      <c r="A77" s="99" t="s">
        <v>18</v>
      </c>
      <c r="B77" s="99"/>
      <c r="C77" s="101" t="s">
        <v>370</v>
      </c>
      <c r="D77" s="130"/>
      <c r="E77" s="130"/>
      <c r="F77" s="115"/>
      <c r="I77" s="162"/>
      <c r="J77" s="162"/>
      <c r="K77" s="162"/>
      <c r="L77" s="162"/>
    </row>
    <row r="78" spans="1:12" ht="12.75">
      <c r="A78" s="99" t="s">
        <v>371</v>
      </c>
      <c r="B78" s="99"/>
      <c r="C78" s="101" t="s">
        <v>372</v>
      </c>
      <c r="D78" s="102">
        <v>230000</v>
      </c>
      <c r="E78" s="102"/>
      <c r="F78" s="115"/>
      <c r="I78" s="162"/>
      <c r="J78" s="162"/>
      <c r="K78" s="162"/>
      <c r="L78" s="162"/>
    </row>
    <row r="79" spans="1:12" ht="12.75">
      <c r="A79" s="99" t="s">
        <v>5</v>
      </c>
      <c r="B79" s="99"/>
      <c r="C79" s="101" t="s">
        <v>373</v>
      </c>
      <c r="D79" s="130">
        <v>0</v>
      </c>
      <c r="E79" s="130">
        <v>0</v>
      </c>
      <c r="F79" s="115"/>
      <c r="I79" s="162"/>
      <c r="J79" s="162"/>
      <c r="K79" s="162"/>
      <c r="L79" s="162"/>
    </row>
    <row r="80" spans="1:12" ht="12.75">
      <c r="A80" s="97" t="s">
        <v>374</v>
      </c>
      <c r="B80" s="97"/>
      <c r="C80" s="98">
        <v>100</v>
      </c>
      <c r="D80" s="168">
        <f>SUM(D82:D86)</f>
        <v>1429484</v>
      </c>
      <c r="E80" s="169">
        <f>SUM(E82:E86)</f>
        <v>0</v>
      </c>
      <c r="F80" s="118"/>
      <c r="I80" s="162"/>
      <c r="J80" s="162"/>
      <c r="K80" s="162"/>
      <c r="L80" s="162"/>
    </row>
    <row r="81" spans="1:12" ht="12.75">
      <c r="A81" s="99" t="s">
        <v>52</v>
      </c>
      <c r="B81" s="99"/>
      <c r="C81" s="100"/>
      <c r="D81" s="113"/>
      <c r="E81" s="102"/>
      <c r="F81" s="115"/>
      <c r="I81" s="162"/>
      <c r="J81" s="162"/>
      <c r="K81" s="162"/>
      <c r="L81" s="162"/>
    </row>
    <row r="82" spans="1:12" ht="12.75">
      <c r="A82" s="99" t="s">
        <v>381</v>
      </c>
      <c r="B82" s="99"/>
      <c r="C82" s="101">
        <v>101</v>
      </c>
      <c r="D82" s="112">
        <v>0</v>
      </c>
      <c r="E82" s="130"/>
      <c r="F82" s="115"/>
      <c r="I82" s="162"/>
      <c r="J82" s="162"/>
      <c r="K82" s="162"/>
      <c r="L82" s="162"/>
    </row>
    <row r="83" spans="1:12" ht="12.75">
      <c r="A83" s="99" t="s">
        <v>335</v>
      </c>
      <c r="B83" s="99"/>
      <c r="C83" s="101">
        <v>102</v>
      </c>
      <c r="D83" s="130">
        <v>0</v>
      </c>
      <c r="E83" s="130"/>
      <c r="F83" s="115"/>
      <c r="I83" s="162"/>
      <c r="J83" s="162"/>
      <c r="K83" s="162"/>
      <c r="L83" s="162"/>
    </row>
    <row r="84" spans="1:12" ht="12.75">
      <c r="A84" s="99" t="s">
        <v>19</v>
      </c>
      <c r="B84" s="101" t="s">
        <v>442</v>
      </c>
      <c r="C84" s="101">
        <v>103</v>
      </c>
      <c r="D84" s="130">
        <v>1429484</v>
      </c>
      <c r="E84" s="130"/>
      <c r="F84" s="115"/>
      <c r="I84" s="162"/>
      <c r="J84" s="162"/>
      <c r="K84" s="162"/>
      <c r="L84" s="162"/>
    </row>
    <row r="85" spans="1:12" ht="12.75">
      <c r="A85" s="99" t="s">
        <v>375</v>
      </c>
      <c r="B85" s="99"/>
      <c r="C85" s="101">
        <v>104</v>
      </c>
      <c r="D85" s="130">
        <v>0</v>
      </c>
      <c r="E85" s="130">
        <v>0</v>
      </c>
      <c r="F85" s="115"/>
      <c r="I85" s="162"/>
      <c r="J85" s="162"/>
      <c r="K85" s="162"/>
      <c r="L85" s="162"/>
    </row>
    <row r="86" spans="1:12" ht="12.75">
      <c r="A86" s="99" t="s">
        <v>376</v>
      </c>
      <c r="B86" s="99"/>
      <c r="C86" s="101">
        <v>105</v>
      </c>
      <c r="D86" s="130">
        <v>0</v>
      </c>
      <c r="E86" s="130">
        <v>0</v>
      </c>
      <c r="F86" s="115"/>
      <c r="I86" s="162"/>
      <c r="J86" s="162"/>
      <c r="K86" s="162"/>
      <c r="L86" s="162"/>
    </row>
    <row r="87" spans="1:12" ht="26.25">
      <c r="A87" s="97" t="s">
        <v>377</v>
      </c>
      <c r="B87" s="156"/>
      <c r="C87" s="156">
        <v>110</v>
      </c>
      <c r="D87" s="168">
        <f>D74-D80</f>
        <v>-1199484</v>
      </c>
      <c r="E87" s="169">
        <f>E74-E80</f>
        <v>0</v>
      </c>
      <c r="F87" s="118"/>
      <c r="I87" s="162"/>
      <c r="J87" s="162"/>
      <c r="K87" s="162"/>
      <c r="L87" s="162"/>
    </row>
    <row r="88" spans="1:12" ht="12.75">
      <c r="A88" s="97" t="s">
        <v>422</v>
      </c>
      <c r="B88" s="156"/>
      <c r="C88" s="156">
        <v>120</v>
      </c>
      <c r="D88" s="168">
        <v>-3983</v>
      </c>
      <c r="E88" s="169">
        <v>7553</v>
      </c>
      <c r="F88" s="114"/>
      <c r="I88" s="162"/>
      <c r="J88" s="162"/>
      <c r="K88" s="162"/>
      <c r="L88" s="162"/>
    </row>
    <row r="89" spans="1:12" ht="26.25">
      <c r="A89" s="97" t="s">
        <v>423</v>
      </c>
      <c r="B89" s="156"/>
      <c r="C89" s="156" t="s">
        <v>158</v>
      </c>
      <c r="D89" s="168">
        <f>D44+D72+D87</f>
        <v>522458.9612599984</v>
      </c>
      <c r="E89" s="169">
        <f>E44+E72+E87</f>
        <v>482240</v>
      </c>
      <c r="F89" s="118"/>
      <c r="I89" s="162"/>
      <c r="J89" s="162"/>
      <c r="K89" s="162"/>
      <c r="L89" s="162"/>
    </row>
    <row r="90" spans="1:12" ht="26.25">
      <c r="A90" s="97" t="s">
        <v>424</v>
      </c>
      <c r="B90" s="156"/>
      <c r="C90" s="156">
        <v>140</v>
      </c>
      <c r="D90" s="168">
        <v>1188706</v>
      </c>
      <c r="E90" s="169">
        <v>402649</v>
      </c>
      <c r="F90" s="114"/>
      <c r="I90" s="162"/>
      <c r="J90" s="162"/>
      <c r="K90" s="162"/>
      <c r="L90" s="162"/>
    </row>
    <row r="91" spans="1:12" ht="26.25">
      <c r="A91" s="97" t="s">
        <v>425</v>
      </c>
      <c r="B91" s="156"/>
      <c r="C91" s="156">
        <v>150</v>
      </c>
      <c r="D91" s="168">
        <f>D89+D90+D88</f>
        <v>1707181.9612599984</v>
      </c>
      <c r="E91" s="169">
        <f>E89+E90+E88</f>
        <v>892442</v>
      </c>
      <c r="F91" s="118"/>
      <c r="I91" s="162"/>
      <c r="J91" s="162"/>
      <c r="K91" s="162"/>
      <c r="L91" s="162"/>
    </row>
    <row r="92" ht="12.75">
      <c r="D92" s="179"/>
    </row>
    <row r="94" spans="1:4" ht="15">
      <c r="A94" s="14" t="s">
        <v>420</v>
      </c>
      <c r="B94" s="15"/>
      <c r="C94" s="15"/>
      <c r="D94" s="151"/>
    </row>
    <row r="95" spans="1:4" ht="15.75" customHeight="1">
      <c r="A95" s="15" t="s">
        <v>409</v>
      </c>
      <c r="B95" s="128"/>
      <c r="C95" s="15"/>
      <c r="D95" s="151"/>
    </row>
    <row r="96" spans="1:4" ht="15">
      <c r="A96" s="14" t="s">
        <v>0</v>
      </c>
      <c r="B96" s="15"/>
      <c r="C96" s="15"/>
      <c r="D96" s="151"/>
    </row>
    <row r="97" spans="1:4" ht="15.75" customHeight="1">
      <c r="A97" s="15" t="s">
        <v>410</v>
      </c>
      <c r="B97" s="128"/>
      <c r="C97" s="15"/>
      <c r="D97" s="151"/>
    </row>
    <row r="98" ht="15">
      <c r="A98" s="14" t="s">
        <v>1</v>
      </c>
    </row>
  </sheetData>
  <sheetProtection/>
  <mergeCells count="5">
    <mergeCell ref="A73:C73"/>
    <mergeCell ref="A11:E11"/>
    <mergeCell ref="A12:E12"/>
    <mergeCell ref="A23:C23"/>
    <mergeCell ref="A45:C45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91"/>
  <sheetViews>
    <sheetView zoomScale="75" zoomScaleNormal="75" zoomScalePageLayoutView="0" workbookViewId="0" topLeftCell="A62">
      <selection activeCell="O84" sqref="O84"/>
    </sheetView>
  </sheetViews>
  <sheetFormatPr defaultColWidth="9.125" defaultRowHeight="12.75" outlineLevelRow="1"/>
  <cols>
    <col min="1" max="1" width="62.125" style="14" customWidth="1"/>
    <col min="2" max="2" width="7.625" style="14" customWidth="1"/>
    <col min="3" max="3" width="8.125" style="47" customWidth="1"/>
    <col min="4" max="8" width="16.625" style="22" customWidth="1"/>
    <col min="9" max="10" width="16.625" style="14" customWidth="1"/>
    <col min="11" max="11" width="6.125" style="14" customWidth="1"/>
    <col min="12" max="16384" width="9.125" style="14" customWidth="1"/>
  </cols>
  <sheetData>
    <row r="1" ht="15" hidden="1" outlineLevel="1">
      <c r="J1" s="153" t="s">
        <v>61</v>
      </c>
    </row>
    <row r="2" ht="15" hidden="1" outlineLevel="1">
      <c r="J2" s="153" t="s">
        <v>62</v>
      </c>
    </row>
    <row r="3" ht="15" hidden="1" outlineLevel="1">
      <c r="J3" s="153" t="s">
        <v>63</v>
      </c>
    </row>
    <row r="4" ht="15" hidden="1" outlineLevel="1">
      <c r="J4" s="153" t="s">
        <v>407</v>
      </c>
    </row>
    <row r="5" ht="15" collapsed="1">
      <c r="J5" s="17" t="s">
        <v>419</v>
      </c>
    </row>
    <row r="6" spans="4:10" ht="15">
      <c r="D6" s="14"/>
      <c r="E6" s="14"/>
      <c r="F6" s="14"/>
      <c r="G6" s="14"/>
      <c r="J6" s="34"/>
    </row>
    <row r="7" spans="1:10" ht="15">
      <c r="A7" s="191"/>
      <c r="B7" s="191"/>
      <c r="C7" s="191"/>
      <c r="D7" s="191"/>
      <c r="E7" s="191"/>
      <c r="F7" s="191"/>
      <c r="G7" s="191"/>
      <c r="J7" s="17"/>
    </row>
    <row r="8" ht="15">
      <c r="J8" s="17"/>
    </row>
    <row r="9" spans="1:10" ht="15">
      <c r="A9" s="185" t="s">
        <v>433</v>
      </c>
      <c r="B9" s="185"/>
      <c r="C9" s="185"/>
      <c r="D9" s="185"/>
      <c r="E9" s="185"/>
      <c r="F9" s="185"/>
      <c r="G9" s="185"/>
      <c r="H9" s="185"/>
      <c r="I9" s="185"/>
      <c r="J9" s="185"/>
    </row>
    <row r="10" spans="1:10" ht="15">
      <c r="A10" s="185" t="s">
        <v>443</v>
      </c>
      <c r="B10" s="185"/>
      <c r="C10" s="185"/>
      <c r="D10" s="185"/>
      <c r="E10" s="185"/>
      <c r="F10" s="185"/>
      <c r="G10" s="185"/>
      <c r="H10" s="185"/>
      <c r="I10" s="185"/>
      <c r="J10" s="185"/>
    </row>
    <row r="11" spans="3:10" ht="15">
      <c r="C11" s="87"/>
      <c r="D11" s="59"/>
      <c r="E11" s="59"/>
      <c r="F11" s="59"/>
      <c r="G11" s="59"/>
      <c r="H11" s="59"/>
      <c r="I11" s="59"/>
      <c r="J11" s="59"/>
    </row>
    <row r="12" spans="1:10" ht="15">
      <c r="A12" s="167" t="s">
        <v>432</v>
      </c>
      <c r="C12" s="87"/>
      <c r="D12" s="59"/>
      <c r="E12" s="59"/>
      <c r="F12" s="59"/>
      <c r="G12" s="59"/>
      <c r="H12" s="59"/>
      <c r="I12" s="59"/>
      <c r="J12" s="59"/>
    </row>
    <row r="13" spans="1:10" ht="15">
      <c r="A13" s="30" t="s">
        <v>428</v>
      </c>
      <c r="C13" s="87"/>
      <c r="D13" s="59"/>
      <c r="E13" s="59"/>
      <c r="F13" s="59"/>
      <c r="G13" s="59"/>
      <c r="H13" s="59"/>
      <c r="I13" s="59"/>
      <c r="J13" s="59"/>
    </row>
    <row r="14" spans="1:10" ht="15">
      <c r="A14" s="30" t="s">
        <v>429</v>
      </c>
      <c r="C14" s="87"/>
      <c r="D14" s="59"/>
      <c r="E14" s="59"/>
      <c r="F14" s="59"/>
      <c r="G14" s="59"/>
      <c r="H14" s="59"/>
      <c r="I14" s="59"/>
      <c r="J14" s="59"/>
    </row>
    <row r="15" spans="1:10" ht="15">
      <c r="A15" s="30" t="s">
        <v>446</v>
      </c>
      <c r="C15" s="87"/>
      <c r="D15" s="59"/>
      <c r="E15" s="59"/>
      <c r="F15" s="59"/>
      <c r="G15" s="59"/>
      <c r="H15" s="59"/>
      <c r="I15" s="59"/>
      <c r="J15" s="59"/>
    </row>
    <row r="16" spans="3:10" ht="15">
      <c r="C16" s="87"/>
      <c r="D16" s="59"/>
      <c r="E16" s="59"/>
      <c r="F16" s="59"/>
      <c r="G16" s="59"/>
      <c r="H16" s="59"/>
      <c r="I16" s="59"/>
      <c r="J16" s="59"/>
    </row>
    <row r="17" spans="3:10" ht="15">
      <c r="C17" s="87"/>
      <c r="D17" s="59"/>
      <c r="E17" s="59"/>
      <c r="F17" s="59"/>
      <c r="G17" s="59"/>
      <c r="H17" s="59"/>
      <c r="I17" s="59"/>
      <c r="J17" s="59"/>
    </row>
    <row r="18" spans="1:10" ht="15">
      <c r="A18" s="5"/>
      <c r="B18" s="5"/>
      <c r="J18" s="28" t="s">
        <v>24</v>
      </c>
    </row>
    <row r="19" spans="1:10" ht="16.5" customHeight="1">
      <c r="A19" s="200"/>
      <c r="B19" s="198" t="s">
        <v>387</v>
      </c>
      <c r="C19" s="198" t="s">
        <v>46</v>
      </c>
      <c r="D19" s="202" t="s">
        <v>39</v>
      </c>
      <c r="E19" s="203"/>
      <c r="F19" s="203"/>
      <c r="G19" s="203"/>
      <c r="H19" s="204"/>
      <c r="I19" s="192" t="s">
        <v>242</v>
      </c>
      <c r="J19" s="192" t="s">
        <v>40</v>
      </c>
    </row>
    <row r="20" spans="1:10" ht="62.25">
      <c r="A20" s="201"/>
      <c r="B20" s="199"/>
      <c r="C20" s="199"/>
      <c r="D20" s="88" t="s">
        <v>233</v>
      </c>
      <c r="E20" s="88" t="s">
        <v>32</v>
      </c>
      <c r="F20" s="88" t="s">
        <v>43</v>
      </c>
      <c r="G20" s="88" t="s">
        <v>119</v>
      </c>
      <c r="H20" s="88" t="s">
        <v>325</v>
      </c>
      <c r="I20" s="193"/>
      <c r="J20" s="193"/>
    </row>
    <row r="21" spans="1:10" ht="15">
      <c r="A21" s="90" t="s">
        <v>44</v>
      </c>
      <c r="B21" s="90"/>
      <c r="C21" s="91" t="s">
        <v>120</v>
      </c>
      <c r="D21" s="111">
        <v>46662</v>
      </c>
      <c r="E21" s="111">
        <v>7009</v>
      </c>
      <c r="F21" s="111"/>
      <c r="G21" s="111">
        <v>7455</v>
      </c>
      <c r="H21" s="111">
        <v>18848892</v>
      </c>
      <c r="I21" s="111"/>
      <c r="J21" s="111">
        <f>SUM(D21:I21)</f>
        <v>18910018</v>
      </c>
    </row>
    <row r="22" spans="1:10" ht="15">
      <c r="A22" s="90" t="s">
        <v>41</v>
      </c>
      <c r="B22" s="90"/>
      <c r="C22" s="91" t="s">
        <v>121</v>
      </c>
      <c r="D22" s="111"/>
      <c r="E22" s="111"/>
      <c r="F22" s="111"/>
      <c r="G22" s="111"/>
      <c r="H22" s="111"/>
      <c r="I22" s="111"/>
      <c r="J22" s="111">
        <f>SUM(D22:I22)</f>
        <v>0</v>
      </c>
    </row>
    <row r="23" spans="1:10" ht="15">
      <c r="A23" s="92" t="s">
        <v>321</v>
      </c>
      <c r="B23" s="92"/>
      <c r="C23" s="93">
        <v>100</v>
      </c>
      <c r="D23" s="105">
        <f aca="true" t="shared" si="0" ref="D23:J23">D21+D22</f>
        <v>46662</v>
      </c>
      <c r="E23" s="105">
        <f t="shared" si="0"/>
        <v>7009</v>
      </c>
      <c r="F23" s="105">
        <f t="shared" si="0"/>
        <v>0</v>
      </c>
      <c r="G23" s="105">
        <f t="shared" si="0"/>
        <v>7455</v>
      </c>
      <c r="H23" s="105">
        <f>H21+H22</f>
        <v>18848892</v>
      </c>
      <c r="I23" s="105">
        <f t="shared" si="0"/>
        <v>0</v>
      </c>
      <c r="J23" s="105">
        <f t="shared" si="0"/>
        <v>18910018</v>
      </c>
    </row>
    <row r="24" spans="1:10" ht="30.75">
      <c r="A24" s="92" t="s">
        <v>295</v>
      </c>
      <c r="B24" s="92"/>
      <c r="C24" s="89" t="s">
        <v>267</v>
      </c>
      <c r="D24" s="105">
        <f aca="true" t="shared" si="1" ref="D24:J24">D25+D26</f>
        <v>0</v>
      </c>
      <c r="E24" s="105">
        <f t="shared" si="1"/>
        <v>0</v>
      </c>
      <c r="F24" s="105">
        <f t="shared" si="1"/>
        <v>0</v>
      </c>
      <c r="G24" s="105">
        <f t="shared" si="1"/>
        <v>0</v>
      </c>
      <c r="H24" s="105">
        <f>H25+H26</f>
        <v>1077419</v>
      </c>
      <c r="I24" s="105">
        <f t="shared" si="1"/>
        <v>0</v>
      </c>
      <c r="J24" s="105">
        <f t="shared" si="1"/>
        <v>1077419</v>
      </c>
    </row>
    <row r="25" spans="1:10" ht="15">
      <c r="A25" s="90" t="s">
        <v>296</v>
      </c>
      <c r="B25" s="90"/>
      <c r="C25" s="94">
        <v>210</v>
      </c>
      <c r="D25" s="111"/>
      <c r="E25" s="111"/>
      <c r="F25" s="111"/>
      <c r="G25" s="111"/>
      <c r="H25" s="111">
        <v>1077419</v>
      </c>
      <c r="I25" s="111"/>
      <c r="J25" s="111">
        <f>SUM(D25:I25)</f>
        <v>1077419</v>
      </c>
    </row>
    <row r="26" spans="1:10" ht="30.75">
      <c r="A26" s="90" t="s">
        <v>297</v>
      </c>
      <c r="B26" s="90"/>
      <c r="C26" s="94">
        <v>220</v>
      </c>
      <c r="D26" s="111">
        <f aca="true" t="shared" si="2" ref="D26:J26">SUM(D28:D36)</f>
        <v>0</v>
      </c>
      <c r="E26" s="111">
        <f t="shared" si="2"/>
        <v>0</v>
      </c>
      <c r="F26" s="111">
        <f t="shared" si="2"/>
        <v>0</v>
      </c>
      <c r="G26" s="111">
        <f t="shared" si="2"/>
        <v>0</v>
      </c>
      <c r="H26" s="111">
        <f t="shared" si="2"/>
        <v>0</v>
      </c>
      <c r="I26" s="111">
        <f t="shared" si="2"/>
        <v>0</v>
      </c>
      <c r="J26" s="111">
        <f t="shared" si="2"/>
        <v>0</v>
      </c>
    </row>
    <row r="27" spans="1:10" ht="15">
      <c r="A27" s="195" t="s">
        <v>52</v>
      </c>
      <c r="B27" s="196"/>
      <c r="C27" s="205"/>
      <c r="D27" s="205"/>
      <c r="E27" s="205"/>
      <c r="F27" s="205"/>
      <c r="G27" s="205"/>
      <c r="H27" s="205"/>
      <c r="I27" s="205"/>
      <c r="J27" s="206"/>
    </row>
    <row r="28" spans="1:10" ht="30.75">
      <c r="A28" s="90" t="s">
        <v>298</v>
      </c>
      <c r="B28" s="90"/>
      <c r="C28" s="94">
        <v>221</v>
      </c>
      <c r="D28" s="111"/>
      <c r="E28" s="111"/>
      <c r="F28" s="111"/>
      <c r="G28" s="111"/>
      <c r="H28" s="111"/>
      <c r="I28" s="111"/>
      <c r="J28" s="111">
        <f>SUM(D28:I28)</f>
        <v>0</v>
      </c>
    </row>
    <row r="29" spans="1:10" ht="30.75">
      <c r="A29" s="90" t="s">
        <v>299</v>
      </c>
      <c r="B29" s="90"/>
      <c r="C29" s="94">
        <v>222</v>
      </c>
      <c r="D29" s="111"/>
      <c r="E29" s="111"/>
      <c r="F29" s="111"/>
      <c r="G29" s="111"/>
      <c r="H29" s="111"/>
      <c r="I29" s="111"/>
      <c r="J29" s="111">
        <f aca="true" t="shared" si="3" ref="J29:J37">SUM(D29:I29)</f>
        <v>0</v>
      </c>
    </row>
    <row r="30" spans="1:10" ht="30.75">
      <c r="A30" s="90" t="s">
        <v>300</v>
      </c>
      <c r="B30" s="90"/>
      <c r="C30" s="94">
        <v>223</v>
      </c>
      <c r="D30" s="111"/>
      <c r="E30" s="111"/>
      <c r="F30" s="111"/>
      <c r="G30" s="111"/>
      <c r="H30" s="111"/>
      <c r="I30" s="111"/>
      <c r="J30" s="111">
        <f t="shared" si="3"/>
        <v>0</v>
      </c>
    </row>
    <row r="31" spans="1:10" ht="46.5">
      <c r="A31" s="90" t="s">
        <v>278</v>
      </c>
      <c r="B31" s="90"/>
      <c r="C31" s="94">
        <v>224</v>
      </c>
      <c r="D31" s="111"/>
      <c r="E31" s="111"/>
      <c r="F31" s="111"/>
      <c r="G31" s="111"/>
      <c r="H31" s="111"/>
      <c r="I31" s="111"/>
      <c r="J31" s="111">
        <f t="shared" si="3"/>
        <v>0</v>
      </c>
    </row>
    <row r="32" spans="1:10" ht="15">
      <c r="A32" s="90" t="s">
        <v>279</v>
      </c>
      <c r="B32" s="90"/>
      <c r="C32" s="94">
        <v>225</v>
      </c>
      <c r="D32" s="111"/>
      <c r="E32" s="111"/>
      <c r="F32" s="111"/>
      <c r="G32" s="111"/>
      <c r="H32" s="111"/>
      <c r="I32" s="111"/>
      <c r="J32" s="111">
        <f t="shared" si="3"/>
        <v>0</v>
      </c>
    </row>
    <row r="33" spans="1:10" ht="30.75">
      <c r="A33" s="90" t="s">
        <v>280</v>
      </c>
      <c r="B33" s="90"/>
      <c r="C33" s="94">
        <v>226</v>
      </c>
      <c r="D33" s="111"/>
      <c r="E33" s="111"/>
      <c r="F33" s="111"/>
      <c r="G33" s="111"/>
      <c r="H33" s="111"/>
      <c r="I33" s="111"/>
      <c r="J33" s="111">
        <f t="shared" si="3"/>
        <v>0</v>
      </c>
    </row>
    <row r="34" spans="1:10" ht="30.75">
      <c r="A34" s="90" t="s">
        <v>301</v>
      </c>
      <c r="B34" s="90"/>
      <c r="C34" s="94">
        <v>227</v>
      </c>
      <c r="D34" s="111"/>
      <c r="E34" s="111"/>
      <c r="F34" s="111"/>
      <c r="G34" s="111"/>
      <c r="H34" s="111"/>
      <c r="I34" s="111"/>
      <c r="J34" s="111">
        <f t="shared" si="3"/>
        <v>0</v>
      </c>
    </row>
    <row r="35" spans="1:10" ht="15">
      <c r="A35" s="90" t="s">
        <v>281</v>
      </c>
      <c r="B35" s="90"/>
      <c r="C35" s="94">
        <v>228</v>
      </c>
      <c r="D35" s="111"/>
      <c r="E35" s="111"/>
      <c r="F35" s="111"/>
      <c r="G35" s="111"/>
      <c r="H35" s="111"/>
      <c r="I35" s="111"/>
      <c r="J35" s="111">
        <f t="shared" si="3"/>
        <v>0</v>
      </c>
    </row>
    <row r="36" spans="1:10" ht="15">
      <c r="A36" s="90" t="s">
        <v>282</v>
      </c>
      <c r="B36" s="90"/>
      <c r="C36" s="94">
        <v>229</v>
      </c>
      <c r="D36" s="111"/>
      <c r="E36" s="111"/>
      <c r="F36" s="111"/>
      <c r="G36" s="111"/>
      <c r="H36" s="111"/>
      <c r="I36" s="111"/>
      <c r="J36" s="111">
        <f t="shared" si="3"/>
        <v>0</v>
      </c>
    </row>
    <row r="37" spans="1:10" ht="21" customHeight="1">
      <c r="A37" s="90" t="s">
        <v>445</v>
      </c>
      <c r="C37" s="94">
        <v>230</v>
      </c>
      <c r="D37" s="111"/>
      <c r="E37" s="111"/>
      <c r="F37" s="111"/>
      <c r="G37" s="111"/>
      <c r="H37" s="111">
        <v>-64468</v>
      </c>
      <c r="I37" s="111"/>
      <c r="J37" s="111">
        <f t="shared" si="3"/>
        <v>-64468</v>
      </c>
    </row>
    <row r="38" spans="1:10" ht="30.75">
      <c r="A38" s="92" t="s">
        <v>302</v>
      </c>
      <c r="B38" s="92"/>
      <c r="C38" s="93">
        <v>300</v>
      </c>
      <c r="D38" s="105">
        <f aca="true" t="shared" si="4" ref="D38:J38">D40+SUM(D45:D52)</f>
        <v>0</v>
      </c>
      <c r="E38" s="105">
        <f t="shared" si="4"/>
        <v>0</v>
      </c>
      <c r="F38" s="105">
        <f t="shared" si="4"/>
        <v>0</v>
      </c>
      <c r="G38" s="105">
        <f t="shared" si="4"/>
        <v>0</v>
      </c>
      <c r="H38" s="105">
        <f t="shared" si="4"/>
        <v>0</v>
      </c>
      <c r="I38" s="105">
        <f t="shared" si="4"/>
        <v>0</v>
      </c>
      <c r="J38" s="105">
        <f t="shared" si="4"/>
        <v>0</v>
      </c>
    </row>
    <row r="39" spans="1:10" ht="15">
      <c r="A39" s="195" t="s">
        <v>52</v>
      </c>
      <c r="B39" s="196"/>
      <c r="C39" s="196"/>
      <c r="D39" s="196"/>
      <c r="E39" s="196"/>
      <c r="F39" s="196"/>
      <c r="G39" s="196"/>
      <c r="H39" s="196"/>
      <c r="I39" s="196"/>
      <c r="J39" s="197"/>
    </row>
    <row r="40" spans="1:10" ht="15">
      <c r="A40" s="90" t="s">
        <v>303</v>
      </c>
      <c r="B40" s="90"/>
      <c r="C40" s="94">
        <v>310</v>
      </c>
      <c r="D40" s="111"/>
      <c r="E40" s="111"/>
      <c r="F40" s="111"/>
      <c r="G40" s="111"/>
      <c r="H40" s="111"/>
      <c r="I40" s="111"/>
      <c r="J40" s="111">
        <f>SUM(D40:I40)</f>
        <v>0</v>
      </c>
    </row>
    <row r="41" spans="1:10" ht="16.5" customHeight="1">
      <c r="A41" s="195" t="s">
        <v>52</v>
      </c>
      <c r="B41" s="196"/>
      <c r="C41" s="196"/>
      <c r="D41" s="196"/>
      <c r="E41" s="196"/>
      <c r="F41" s="196"/>
      <c r="G41" s="196"/>
      <c r="H41" s="196"/>
      <c r="I41" s="196"/>
      <c r="J41" s="197"/>
    </row>
    <row r="42" spans="1:10" ht="15">
      <c r="A42" s="90" t="s">
        <v>304</v>
      </c>
      <c r="B42" s="90"/>
      <c r="C42" s="94" t="s">
        <v>169</v>
      </c>
      <c r="D42" s="111"/>
      <c r="E42" s="111"/>
      <c r="F42" s="111"/>
      <c r="G42" s="111"/>
      <c r="H42" s="111"/>
      <c r="I42" s="111"/>
      <c r="J42" s="111">
        <f>SUM(D42:I42)</f>
        <v>0</v>
      </c>
    </row>
    <row r="43" spans="1:10" ht="15">
      <c r="A43" s="90" t="s">
        <v>305</v>
      </c>
      <c r="B43" s="90"/>
      <c r="C43" s="94" t="s">
        <v>169</v>
      </c>
      <c r="D43" s="111"/>
      <c r="E43" s="111"/>
      <c r="F43" s="111"/>
      <c r="G43" s="111"/>
      <c r="H43" s="111"/>
      <c r="I43" s="111"/>
      <c r="J43" s="111">
        <f aca="true" t="shared" si="5" ref="J43:J52">SUM(D43:I43)</f>
        <v>0</v>
      </c>
    </row>
    <row r="44" spans="1:10" ht="30.75">
      <c r="A44" s="90" t="s">
        <v>306</v>
      </c>
      <c r="B44" s="90"/>
      <c r="C44" s="94" t="s">
        <v>169</v>
      </c>
      <c r="D44" s="111"/>
      <c r="E44" s="111"/>
      <c r="F44" s="111"/>
      <c r="G44" s="111"/>
      <c r="H44" s="111"/>
      <c r="I44" s="111"/>
      <c r="J44" s="111">
        <f t="shared" si="5"/>
        <v>0</v>
      </c>
    </row>
    <row r="45" spans="1:10" ht="15">
      <c r="A45" s="90" t="s">
        <v>307</v>
      </c>
      <c r="B45" s="90"/>
      <c r="C45" s="94">
        <v>311</v>
      </c>
      <c r="D45" s="111"/>
      <c r="E45" s="111"/>
      <c r="F45" s="111"/>
      <c r="G45" s="111"/>
      <c r="H45" s="111"/>
      <c r="I45" s="111"/>
      <c r="J45" s="111">
        <f t="shared" si="5"/>
        <v>0</v>
      </c>
    </row>
    <row r="46" spans="1:10" ht="15">
      <c r="A46" s="90" t="s">
        <v>308</v>
      </c>
      <c r="B46" s="90"/>
      <c r="C46" s="94">
        <v>312</v>
      </c>
      <c r="D46" s="111"/>
      <c r="E46" s="111"/>
      <c r="F46" s="111"/>
      <c r="G46" s="111"/>
      <c r="H46" s="111"/>
      <c r="I46" s="111"/>
      <c r="J46" s="111">
        <f t="shared" si="5"/>
        <v>0</v>
      </c>
    </row>
    <row r="47" spans="1:10" ht="30.75">
      <c r="A47" s="90" t="s">
        <v>309</v>
      </c>
      <c r="B47" s="90"/>
      <c r="C47" s="94">
        <v>313</v>
      </c>
      <c r="D47" s="111"/>
      <c r="E47" s="111"/>
      <c r="F47" s="111"/>
      <c r="G47" s="111"/>
      <c r="H47" s="111"/>
      <c r="I47" s="111"/>
      <c r="J47" s="111">
        <f t="shared" si="5"/>
        <v>0</v>
      </c>
    </row>
    <row r="48" spans="1:10" ht="30.75">
      <c r="A48" s="90" t="s">
        <v>310</v>
      </c>
      <c r="B48" s="90"/>
      <c r="C48" s="94">
        <v>314</v>
      </c>
      <c r="D48" s="111"/>
      <c r="E48" s="111"/>
      <c r="F48" s="111"/>
      <c r="G48" s="111"/>
      <c r="H48" s="111"/>
      <c r="I48" s="111"/>
      <c r="J48" s="111">
        <f t="shared" si="5"/>
        <v>0</v>
      </c>
    </row>
    <row r="49" spans="1:10" ht="15">
      <c r="A49" s="90" t="s">
        <v>67</v>
      </c>
      <c r="B49" s="62" t="s">
        <v>442</v>
      </c>
      <c r="C49" s="94">
        <v>315</v>
      </c>
      <c r="D49" s="111"/>
      <c r="E49" s="111"/>
      <c r="F49" s="111"/>
      <c r="G49" s="111"/>
      <c r="H49" s="125"/>
      <c r="I49" s="111"/>
      <c r="J49" s="111">
        <f t="shared" si="5"/>
        <v>0</v>
      </c>
    </row>
    <row r="50" spans="1:10" ht="15">
      <c r="A50" s="90" t="s">
        <v>311</v>
      </c>
      <c r="B50" s="90"/>
      <c r="C50" s="94">
        <v>316</v>
      </c>
      <c r="D50" s="111"/>
      <c r="E50" s="111"/>
      <c r="F50" s="111"/>
      <c r="G50" s="111"/>
      <c r="H50" s="111"/>
      <c r="I50" s="111"/>
      <c r="J50" s="111">
        <f t="shared" si="5"/>
        <v>0</v>
      </c>
    </row>
    <row r="51" spans="1:10" ht="15">
      <c r="A51" s="90" t="s">
        <v>312</v>
      </c>
      <c r="B51" s="62" t="s">
        <v>392</v>
      </c>
      <c r="C51" s="94">
        <v>317</v>
      </c>
      <c r="D51" s="111"/>
      <c r="E51" s="111"/>
      <c r="F51" s="111"/>
      <c r="G51" s="111"/>
      <c r="H51" s="111"/>
      <c r="I51" s="111"/>
      <c r="J51" s="111">
        <f t="shared" si="5"/>
        <v>0</v>
      </c>
    </row>
    <row r="52" spans="1:10" ht="30.75">
      <c r="A52" s="90" t="s">
        <v>313</v>
      </c>
      <c r="B52" s="90"/>
      <c r="C52" s="94">
        <v>318</v>
      </c>
      <c r="D52" s="111"/>
      <c r="E52" s="111"/>
      <c r="F52" s="111"/>
      <c r="G52" s="111"/>
      <c r="H52" s="111"/>
      <c r="I52" s="111"/>
      <c r="J52" s="111">
        <f t="shared" si="5"/>
        <v>0</v>
      </c>
    </row>
    <row r="53" spans="1:10" ht="30.75">
      <c r="A53" s="92" t="s">
        <v>314</v>
      </c>
      <c r="B53" s="92"/>
      <c r="C53" s="93">
        <v>400</v>
      </c>
      <c r="D53" s="105">
        <f>'Баланс МСФО'!E104</f>
        <v>46662.00499999999</v>
      </c>
      <c r="E53" s="105">
        <f>'Баланс МСФО'!E105</f>
        <v>7009</v>
      </c>
      <c r="F53" s="105"/>
      <c r="G53" s="105">
        <f>'Баланс МСФО'!E107</f>
        <v>7455</v>
      </c>
      <c r="H53" s="105">
        <f>'Баланс МСФО'!E108</f>
        <v>19861843.189379994</v>
      </c>
      <c r="I53" s="105"/>
      <c r="J53" s="105">
        <f>SUM(D53:I53)</f>
        <v>19922969.194379993</v>
      </c>
    </row>
    <row r="54" spans="1:10" ht="15">
      <c r="A54" s="90" t="s">
        <v>294</v>
      </c>
      <c r="B54" s="90"/>
      <c r="C54" s="94">
        <v>401</v>
      </c>
      <c r="D54" s="111"/>
      <c r="E54" s="111"/>
      <c r="F54" s="111"/>
      <c r="G54" s="111"/>
      <c r="H54" s="111"/>
      <c r="I54" s="111"/>
      <c r="J54" s="111">
        <f>SUM(D54:I54)</f>
        <v>0</v>
      </c>
    </row>
    <row r="55" spans="1:10" ht="15">
      <c r="A55" s="92" t="s">
        <v>322</v>
      </c>
      <c r="B55" s="92"/>
      <c r="C55" s="93">
        <v>500</v>
      </c>
      <c r="D55" s="105">
        <f>D53+D54</f>
        <v>46662.00499999999</v>
      </c>
      <c r="E55" s="105">
        <f aca="true" t="shared" si="6" ref="E55:J55">E53+E54</f>
        <v>7009</v>
      </c>
      <c r="F55" s="105">
        <f t="shared" si="6"/>
        <v>0</v>
      </c>
      <c r="G55" s="105">
        <f t="shared" si="6"/>
        <v>7455</v>
      </c>
      <c r="H55" s="105">
        <f>H53+H54</f>
        <v>19861843.189379994</v>
      </c>
      <c r="I55" s="105">
        <f t="shared" si="6"/>
        <v>0</v>
      </c>
      <c r="J55" s="105">
        <f t="shared" si="6"/>
        <v>19922969.194379993</v>
      </c>
    </row>
    <row r="56" spans="1:10" ht="30.75">
      <c r="A56" s="92" t="s">
        <v>315</v>
      </c>
      <c r="B56" s="92"/>
      <c r="C56" s="93">
        <v>600</v>
      </c>
      <c r="D56" s="105">
        <f aca="true" t="shared" si="7" ref="D56:J56">D57+D58</f>
        <v>0</v>
      </c>
      <c r="E56" s="105">
        <f t="shared" si="7"/>
        <v>0</v>
      </c>
      <c r="F56" s="105">
        <f t="shared" si="7"/>
        <v>0</v>
      </c>
      <c r="G56" s="105">
        <f t="shared" si="7"/>
        <v>0</v>
      </c>
      <c r="H56" s="105">
        <f t="shared" si="7"/>
        <v>546442</v>
      </c>
      <c r="I56" s="105">
        <f t="shared" si="7"/>
        <v>0</v>
      </c>
      <c r="J56" s="105">
        <f t="shared" si="7"/>
        <v>546442</v>
      </c>
    </row>
    <row r="57" spans="1:10" ht="15">
      <c r="A57" s="90" t="s">
        <v>296</v>
      </c>
      <c r="B57" s="90"/>
      <c r="C57" s="94">
        <v>610</v>
      </c>
      <c r="D57" s="111"/>
      <c r="E57" s="111"/>
      <c r="F57" s="111"/>
      <c r="G57" s="111"/>
      <c r="H57" s="111">
        <f>'ф2'!D38</f>
        <v>546442</v>
      </c>
      <c r="I57" s="111"/>
      <c r="J57" s="111">
        <f>SUM(D57:I57)</f>
        <v>546442</v>
      </c>
    </row>
    <row r="58" spans="1:10" ht="30.75">
      <c r="A58" s="90" t="s">
        <v>316</v>
      </c>
      <c r="B58" s="90"/>
      <c r="C58" s="94">
        <v>620</v>
      </c>
      <c r="D58" s="111">
        <f aca="true" t="shared" si="8" ref="D58:J58">SUM(D60:D68)</f>
        <v>0</v>
      </c>
      <c r="E58" s="111">
        <f t="shared" si="8"/>
        <v>0</v>
      </c>
      <c r="F58" s="111">
        <f t="shared" si="8"/>
        <v>0</v>
      </c>
      <c r="G58" s="111">
        <f t="shared" si="8"/>
        <v>0</v>
      </c>
      <c r="H58" s="111">
        <f t="shared" si="8"/>
        <v>0</v>
      </c>
      <c r="I58" s="111">
        <f t="shared" si="8"/>
        <v>0</v>
      </c>
      <c r="J58" s="111">
        <f t="shared" si="8"/>
        <v>0</v>
      </c>
    </row>
    <row r="59" spans="1:10" ht="15">
      <c r="A59" s="195" t="s">
        <v>52</v>
      </c>
      <c r="B59" s="196"/>
      <c r="C59" s="196"/>
      <c r="D59" s="196"/>
      <c r="E59" s="196"/>
      <c r="F59" s="196"/>
      <c r="G59" s="196"/>
      <c r="H59" s="196"/>
      <c r="I59" s="196"/>
      <c r="J59" s="197"/>
    </row>
    <row r="60" spans="1:10" ht="30.75">
      <c r="A60" s="90" t="s">
        <v>298</v>
      </c>
      <c r="B60" s="90"/>
      <c r="C60" s="94">
        <v>621</v>
      </c>
      <c r="D60" s="111"/>
      <c r="E60" s="111"/>
      <c r="F60" s="111"/>
      <c r="G60" s="111"/>
      <c r="H60" s="111"/>
      <c r="I60" s="111"/>
      <c r="J60" s="111">
        <f aca="true" t="shared" si="9" ref="J60:J68">SUM(D60:I60)</f>
        <v>0</v>
      </c>
    </row>
    <row r="61" spans="1:10" ht="30.75">
      <c r="A61" s="90" t="s">
        <v>299</v>
      </c>
      <c r="B61" s="90"/>
      <c r="C61" s="94">
        <v>622</v>
      </c>
      <c r="D61" s="111"/>
      <c r="E61" s="111"/>
      <c r="F61" s="111"/>
      <c r="G61" s="111"/>
      <c r="H61" s="111"/>
      <c r="I61" s="111"/>
      <c r="J61" s="111">
        <f t="shared" si="9"/>
        <v>0</v>
      </c>
    </row>
    <row r="62" spans="1:10" ht="30.75">
      <c r="A62" s="90" t="s">
        <v>300</v>
      </c>
      <c r="B62" s="90"/>
      <c r="C62" s="94">
        <v>623</v>
      </c>
      <c r="D62" s="111"/>
      <c r="E62" s="111"/>
      <c r="F62" s="111"/>
      <c r="G62" s="111"/>
      <c r="H62" s="111"/>
      <c r="I62" s="111"/>
      <c r="J62" s="111">
        <f t="shared" si="9"/>
        <v>0</v>
      </c>
    </row>
    <row r="63" spans="1:10" ht="46.5">
      <c r="A63" s="90" t="s">
        <v>278</v>
      </c>
      <c r="B63" s="90"/>
      <c r="C63" s="94">
        <v>624</v>
      </c>
      <c r="D63" s="111"/>
      <c r="E63" s="111"/>
      <c r="F63" s="111"/>
      <c r="G63" s="111"/>
      <c r="H63" s="111"/>
      <c r="I63" s="111"/>
      <c r="J63" s="111">
        <f t="shared" si="9"/>
        <v>0</v>
      </c>
    </row>
    <row r="64" spans="1:10" ht="15">
      <c r="A64" s="90" t="s">
        <v>279</v>
      </c>
      <c r="B64" s="90"/>
      <c r="C64" s="94">
        <v>625</v>
      </c>
      <c r="D64" s="111"/>
      <c r="E64" s="111"/>
      <c r="F64" s="111"/>
      <c r="G64" s="111"/>
      <c r="H64" s="111"/>
      <c r="I64" s="111"/>
      <c r="J64" s="111">
        <f t="shared" si="9"/>
        <v>0</v>
      </c>
    </row>
    <row r="65" spans="1:10" ht="30.75">
      <c r="A65" s="90" t="s">
        <v>317</v>
      </c>
      <c r="B65" s="90"/>
      <c r="C65" s="94">
        <v>626</v>
      </c>
      <c r="D65" s="111"/>
      <c r="E65" s="111"/>
      <c r="F65" s="111"/>
      <c r="G65" s="111"/>
      <c r="H65" s="111"/>
      <c r="I65" s="111"/>
      <c r="J65" s="111">
        <f t="shared" si="9"/>
        <v>0</v>
      </c>
    </row>
    <row r="66" spans="1:10" ht="30.75">
      <c r="A66" s="90" t="s">
        <v>301</v>
      </c>
      <c r="B66" s="90"/>
      <c r="C66" s="94">
        <v>627</v>
      </c>
      <c r="D66" s="111"/>
      <c r="E66" s="111"/>
      <c r="F66" s="111"/>
      <c r="G66" s="111"/>
      <c r="H66" s="111"/>
      <c r="I66" s="111"/>
      <c r="J66" s="111">
        <f t="shared" si="9"/>
        <v>0</v>
      </c>
    </row>
    <row r="67" spans="1:10" ht="15">
      <c r="A67" s="90" t="s">
        <v>281</v>
      </c>
      <c r="B67" s="90"/>
      <c r="C67" s="94">
        <v>628</v>
      </c>
      <c r="D67" s="111"/>
      <c r="E67" s="111"/>
      <c r="F67" s="111"/>
      <c r="G67" s="111"/>
      <c r="H67" s="111"/>
      <c r="I67" s="111"/>
      <c r="J67" s="111">
        <f t="shared" si="9"/>
        <v>0</v>
      </c>
    </row>
    <row r="68" spans="1:10" ht="15">
      <c r="A68" s="90" t="s">
        <v>282</v>
      </c>
      <c r="B68" s="90"/>
      <c r="C68" s="94">
        <v>629</v>
      </c>
      <c r="D68" s="111"/>
      <c r="E68" s="111"/>
      <c r="F68" s="111"/>
      <c r="G68" s="111"/>
      <c r="H68" s="111"/>
      <c r="I68" s="111"/>
      <c r="J68" s="111">
        <f t="shared" si="9"/>
        <v>0</v>
      </c>
    </row>
    <row r="69" spans="1:10" ht="30.75">
      <c r="A69" s="92" t="s">
        <v>318</v>
      </c>
      <c r="B69" s="92"/>
      <c r="C69" s="93">
        <v>700</v>
      </c>
      <c r="D69" s="105">
        <f>D71+SUM(D76:D83)</f>
        <v>0</v>
      </c>
      <c r="E69" s="105">
        <f aca="true" t="shared" si="10" ref="E69:J69">E71+SUM(E76:E83)</f>
        <v>0</v>
      </c>
      <c r="F69" s="105">
        <f t="shared" si="10"/>
        <v>0</v>
      </c>
      <c r="G69" s="105">
        <f t="shared" si="10"/>
        <v>0</v>
      </c>
      <c r="H69" s="105">
        <f t="shared" si="10"/>
        <v>-1430009</v>
      </c>
      <c r="I69" s="105">
        <f t="shared" si="10"/>
        <v>0</v>
      </c>
      <c r="J69" s="105">
        <f t="shared" si="10"/>
        <v>-1430009</v>
      </c>
    </row>
    <row r="70" spans="1:10" ht="15">
      <c r="A70" s="195" t="s">
        <v>52</v>
      </c>
      <c r="B70" s="196"/>
      <c r="C70" s="196"/>
      <c r="D70" s="196"/>
      <c r="E70" s="196"/>
      <c r="F70" s="196"/>
      <c r="G70" s="196"/>
      <c r="H70" s="196"/>
      <c r="I70" s="196"/>
      <c r="J70" s="197"/>
    </row>
    <row r="71" spans="1:10" ht="15">
      <c r="A71" s="90" t="s">
        <v>319</v>
      </c>
      <c r="B71" s="90"/>
      <c r="C71" s="94">
        <v>710</v>
      </c>
      <c r="D71" s="111"/>
      <c r="E71" s="111"/>
      <c r="F71" s="111"/>
      <c r="G71" s="111"/>
      <c r="H71" s="111"/>
      <c r="I71" s="111"/>
      <c r="J71" s="111">
        <f>SUM(D71:I71)</f>
        <v>0</v>
      </c>
    </row>
    <row r="72" spans="1:10" ht="16.5" customHeight="1">
      <c r="A72" s="195" t="s">
        <v>52</v>
      </c>
      <c r="B72" s="196"/>
      <c r="C72" s="196"/>
      <c r="D72" s="196"/>
      <c r="E72" s="196"/>
      <c r="F72" s="196"/>
      <c r="G72" s="196"/>
      <c r="H72" s="196"/>
      <c r="I72" s="196"/>
      <c r="J72" s="197"/>
    </row>
    <row r="73" spans="1:10" ht="15">
      <c r="A73" s="90" t="s">
        <v>304</v>
      </c>
      <c r="B73" s="90"/>
      <c r="C73" s="94" t="s">
        <v>169</v>
      </c>
      <c r="D73" s="111"/>
      <c r="E73" s="111"/>
      <c r="F73" s="111"/>
      <c r="G73" s="111"/>
      <c r="H73" s="111"/>
      <c r="I73" s="111"/>
      <c r="J73" s="111">
        <f>SUM(D73:I73)</f>
        <v>0</v>
      </c>
    </row>
    <row r="74" spans="1:10" ht="15">
      <c r="A74" s="90" t="s">
        <v>305</v>
      </c>
      <c r="B74" s="90"/>
      <c r="C74" s="94" t="s">
        <v>169</v>
      </c>
      <c r="D74" s="111"/>
      <c r="E74" s="111"/>
      <c r="F74" s="111"/>
      <c r="G74" s="111"/>
      <c r="H74" s="111"/>
      <c r="I74" s="111"/>
      <c r="J74" s="111">
        <f aca="true" t="shared" si="11" ref="J74:J83">SUM(D74:I74)</f>
        <v>0</v>
      </c>
    </row>
    <row r="75" spans="1:10" ht="30.75">
      <c r="A75" s="90" t="s">
        <v>306</v>
      </c>
      <c r="B75" s="90"/>
      <c r="C75" s="94" t="s">
        <v>169</v>
      </c>
      <c r="D75" s="111"/>
      <c r="E75" s="111"/>
      <c r="F75" s="111"/>
      <c r="G75" s="111"/>
      <c r="H75" s="111"/>
      <c r="I75" s="111"/>
      <c r="J75" s="111">
        <f t="shared" si="11"/>
        <v>0</v>
      </c>
    </row>
    <row r="76" spans="1:10" ht="15">
      <c r="A76" s="90" t="s">
        <v>307</v>
      </c>
      <c r="B76" s="90"/>
      <c r="C76" s="94">
        <v>711</v>
      </c>
      <c r="D76" s="111"/>
      <c r="E76" s="111"/>
      <c r="F76" s="111"/>
      <c r="G76" s="111"/>
      <c r="H76" s="111"/>
      <c r="I76" s="111"/>
      <c r="J76" s="111">
        <f t="shared" si="11"/>
        <v>0</v>
      </c>
    </row>
    <row r="77" spans="1:10" ht="15">
      <c r="A77" s="90" t="s">
        <v>308</v>
      </c>
      <c r="B77" s="90"/>
      <c r="C77" s="94">
        <v>712</v>
      </c>
      <c r="D77" s="111"/>
      <c r="E77" s="111"/>
      <c r="F77" s="111"/>
      <c r="G77" s="111"/>
      <c r="H77" s="111"/>
      <c r="I77" s="111"/>
      <c r="J77" s="111">
        <f t="shared" si="11"/>
        <v>0</v>
      </c>
    </row>
    <row r="78" spans="1:10" ht="30.75">
      <c r="A78" s="90" t="s">
        <v>320</v>
      </c>
      <c r="B78" s="90"/>
      <c r="C78" s="94">
        <v>713</v>
      </c>
      <c r="D78" s="111"/>
      <c r="E78" s="111"/>
      <c r="F78" s="111"/>
      <c r="G78" s="111"/>
      <c r="H78" s="111"/>
      <c r="I78" s="111"/>
      <c r="J78" s="111">
        <f t="shared" si="11"/>
        <v>0</v>
      </c>
    </row>
    <row r="79" spans="1:10" ht="30.75">
      <c r="A79" s="90" t="s">
        <v>310</v>
      </c>
      <c r="B79" s="90"/>
      <c r="C79" s="94">
        <v>714</v>
      </c>
      <c r="D79" s="111"/>
      <c r="E79" s="111"/>
      <c r="F79" s="111"/>
      <c r="G79" s="111"/>
      <c r="H79" s="111"/>
      <c r="I79" s="111"/>
      <c r="J79" s="111">
        <f t="shared" si="11"/>
        <v>0</v>
      </c>
    </row>
    <row r="80" spans="1:10" ht="15">
      <c r="A80" s="90" t="s">
        <v>67</v>
      </c>
      <c r="B80" s="62" t="s">
        <v>442</v>
      </c>
      <c r="C80" s="94">
        <v>715</v>
      </c>
      <c r="D80" s="111"/>
      <c r="E80" s="111"/>
      <c r="F80" s="111"/>
      <c r="G80" s="111"/>
      <c r="H80" s="125">
        <v>-1430009</v>
      </c>
      <c r="I80" s="111"/>
      <c r="J80" s="111">
        <f t="shared" si="11"/>
        <v>-1430009</v>
      </c>
    </row>
    <row r="81" spans="1:10" ht="15">
      <c r="A81" s="90" t="s">
        <v>311</v>
      </c>
      <c r="B81" s="90"/>
      <c r="C81" s="94">
        <v>716</v>
      </c>
      <c r="D81" s="111"/>
      <c r="E81" s="111"/>
      <c r="F81" s="111"/>
      <c r="G81" s="111"/>
      <c r="H81" s="111"/>
      <c r="I81" s="111"/>
      <c r="J81" s="111">
        <f t="shared" si="11"/>
        <v>0</v>
      </c>
    </row>
    <row r="82" spans="1:10" ht="15">
      <c r="A82" s="90" t="s">
        <v>312</v>
      </c>
      <c r="B82" s="62" t="s">
        <v>392</v>
      </c>
      <c r="C82" s="94">
        <v>717</v>
      </c>
      <c r="D82" s="111"/>
      <c r="E82" s="111"/>
      <c r="F82" s="111"/>
      <c r="G82" s="111"/>
      <c r="H82" s="125"/>
      <c r="I82" s="111"/>
      <c r="J82" s="111">
        <f t="shared" si="11"/>
        <v>0</v>
      </c>
    </row>
    <row r="83" spans="1:10" ht="30.75">
      <c r="A83" s="90" t="s">
        <v>313</v>
      </c>
      <c r="B83" s="90"/>
      <c r="C83" s="94">
        <v>718</v>
      </c>
      <c r="D83" s="111"/>
      <c r="E83" s="111"/>
      <c r="F83" s="111"/>
      <c r="G83" s="111"/>
      <c r="H83" s="111"/>
      <c r="I83" s="111"/>
      <c r="J83" s="111">
        <f t="shared" si="11"/>
        <v>0</v>
      </c>
    </row>
    <row r="84" spans="1:10" ht="30.75">
      <c r="A84" s="92" t="s">
        <v>447</v>
      </c>
      <c r="B84" s="92"/>
      <c r="C84" s="93">
        <v>800</v>
      </c>
      <c r="D84" s="105">
        <f>D55+D56+D69</f>
        <v>46662.00499999999</v>
      </c>
      <c r="E84" s="105">
        <f aca="true" t="shared" si="12" ref="E84:J84">E55+E56+E69</f>
        <v>7009</v>
      </c>
      <c r="F84" s="105">
        <f t="shared" si="12"/>
        <v>0</v>
      </c>
      <c r="G84" s="105">
        <f t="shared" si="12"/>
        <v>7455</v>
      </c>
      <c r="H84" s="105">
        <f>H55+H56+H69</f>
        <v>18978276.189379994</v>
      </c>
      <c r="I84" s="105">
        <f t="shared" si="12"/>
        <v>0</v>
      </c>
      <c r="J84" s="105">
        <f t="shared" si="12"/>
        <v>19039402.194379993</v>
      </c>
    </row>
    <row r="85" spans="3:10" ht="15">
      <c r="C85" s="14"/>
      <c r="D85" s="14"/>
      <c r="E85" s="14"/>
      <c r="F85" s="14"/>
      <c r="G85" s="14"/>
      <c r="H85" s="160"/>
      <c r="I85" s="34"/>
      <c r="J85" s="160"/>
    </row>
    <row r="86" spans="3:10" ht="15">
      <c r="C86" s="14"/>
      <c r="D86" s="14"/>
      <c r="E86" s="14"/>
      <c r="F86" s="14"/>
      <c r="G86" s="14"/>
      <c r="H86" s="158"/>
      <c r="I86" s="158"/>
      <c r="J86" s="158"/>
    </row>
    <row r="87" ht="15">
      <c r="A87" s="14" t="s">
        <v>421</v>
      </c>
    </row>
    <row r="88" spans="1:7" ht="15">
      <c r="A88" s="194" t="s">
        <v>323</v>
      </c>
      <c r="B88" s="194"/>
      <c r="C88" s="194"/>
      <c r="D88" s="194"/>
      <c r="E88" s="194"/>
      <c r="F88" s="194"/>
      <c r="G88" s="194"/>
    </row>
    <row r="89" ht="15">
      <c r="A89" s="14" t="s">
        <v>167</v>
      </c>
    </row>
    <row r="90" spans="1:7" ht="15">
      <c r="A90" s="194" t="s">
        <v>324</v>
      </c>
      <c r="B90" s="194"/>
      <c r="C90" s="194"/>
      <c r="D90" s="194"/>
      <c r="E90" s="194"/>
      <c r="F90" s="194"/>
      <c r="G90" s="194"/>
    </row>
    <row r="91" spans="1:10" ht="15">
      <c r="A91" s="14" t="s">
        <v>1</v>
      </c>
      <c r="D91" s="147"/>
      <c r="E91" s="147"/>
      <c r="F91" s="147"/>
      <c r="G91" s="147"/>
      <c r="H91" s="147"/>
      <c r="I91" s="148"/>
      <c r="J91" s="148"/>
    </row>
  </sheetData>
  <sheetProtection/>
  <mergeCells count="17">
    <mergeCell ref="A90:G90"/>
    <mergeCell ref="A19:A20"/>
    <mergeCell ref="C19:C20"/>
    <mergeCell ref="D19:H19"/>
    <mergeCell ref="I19:I20"/>
    <mergeCell ref="A27:J27"/>
    <mergeCell ref="A39:J39"/>
    <mergeCell ref="A41:J41"/>
    <mergeCell ref="A59:J59"/>
    <mergeCell ref="A70:J70"/>
    <mergeCell ref="A9:J9"/>
    <mergeCell ref="A7:G7"/>
    <mergeCell ref="J19:J20"/>
    <mergeCell ref="A88:G88"/>
    <mergeCell ref="A72:J72"/>
    <mergeCell ref="B19:B20"/>
    <mergeCell ref="A10:J10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2019-07-16T04:09:09Z</cp:lastPrinted>
  <dcterms:created xsi:type="dcterms:W3CDTF">2004-04-20T09:08:56Z</dcterms:created>
  <dcterms:modified xsi:type="dcterms:W3CDTF">2019-07-16T04:45:50Z</dcterms:modified>
  <cp:category/>
  <cp:version/>
  <cp:contentType/>
  <cp:contentStatus/>
</cp:coreProperties>
</file>