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3395" windowHeight="7485" activeTab="3"/>
  </bookViews>
  <sheets>
    <sheet name="Баланс" sheetId="1" r:id="rId1"/>
    <sheet name="ОСД" sheetId="2" r:id="rId2"/>
    <sheet name="ДДС" sheetId="3" r:id="rId3"/>
    <sheet name="Капитал" sheetId="4" r:id="rId4"/>
  </sheets>
  <calcPr calcId="144525"/>
</workbook>
</file>

<file path=xl/calcChain.xml><?xml version="1.0" encoding="utf-8"?>
<calcChain xmlns="http://schemas.openxmlformats.org/spreadsheetml/2006/main">
  <c r="G23" i="4" l="1"/>
  <c r="F23" i="4"/>
  <c r="E23" i="4"/>
  <c r="D23" i="4"/>
  <c r="C23" i="4"/>
  <c r="G18" i="4"/>
  <c r="F18" i="4"/>
  <c r="E18" i="4"/>
  <c r="D18" i="4"/>
  <c r="C18" i="4"/>
  <c r="G13" i="4"/>
  <c r="F13" i="4"/>
  <c r="E13" i="4"/>
  <c r="D13" i="4"/>
  <c r="C13" i="4"/>
  <c r="G8" i="4"/>
  <c r="F8" i="4"/>
  <c r="E8" i="4"/>
  <c r="D8" i="4"/>
  <c r="C8" i="4"/>
  <c r="G22" i="4"/>
  <c r="G21" i="4"/>
  <c r="G17" i="4"/>
  <c r="G15" i="4"/>
  <c r="G12" i="4"/>
  <c r="G11" i="4"/>
  <c r="G7" i="4"/>
  <c r="G5" i="4"/>
  <c r="D40" i="3"/>
  <c r="C40" i="3"/>
  <c r="D37" i="3"/>
  <c r="C37" i="3"/>
  <c r="D34" i="3"/>
  <c r="C34" i="3"/>
  <c r="D26" i="3"/>
  <c r="C26" i="3"/>
  <c r="D17" i="3"/>
  <c r="C17" i="3"/>
  <c r="D25" i="2"/>
  <c r="C25" i="2"/>
  <c r="D22" i="2"/>
  <c r="C22" i="2"/>
  <c r="D19" i="2"/>
  <c r="C19" i="2"/>
  <c r="D13" i="2"/>
  <c r="C13" i="2"/>
  <c r="D8" i="2"/>
  <c r="C62" i="1"/>
  <c r="C63" i="1" s="1"/>
  <c r="C29" i="1"/>
  <c r="C8" i="2"/>
  <c r="D62" i="1"/>
  <c r="D63" i="1" s="1"/>
  <c r="D49" i="1"/>
  <c r="C49" i="1"/>
  <c r="D38" i="1"/>
  <c r="C38" i="1"/>
  <c r="D29" i="1"/>
  <c r="D17" i="1"/>
  <c r="D30" i="1" s="1"/>
  <c r="C17" i="1"/>
  <c r="C30" i="1" l="1"/>
</calcChain>
</file>

<file path=xl/sharedStrings.xml><?xml version="1.0" encoding="utf-8"?>
<sst xmlns="http://schemas.openxmlformats.org/spreadsheetml/2006/main" count="150" uniqueCount="116">
  <si>
    <t>В тысячах тенге</t>
  </si>
  <si>
    <t>2017 года</t>
  </si>
  <si>
    <t xml:space="preserve"> </t>
  </si>
  <si>
    <t>Активы</t>
  </si>
  <si>
    <t>Долгосрочные активы</t>
  </si>
  <si>
    <t>Основные средства</t>
  </si>
  <si>
    <t>Активы по разведке и оценке</t>
  </si>
  <si>
    <t xml:space="preserve">Нематериальные активы </t>
  </si>
  <si>
    <t>Инвестиции в совместные предприятия</t>
  </si>
  <si>
    <t>Авансы, выданные за долгосрочные активы</t>
  </si>
  <si>
    <t>Займы связанной стороне</t>
  </si>
  <si>
    <t>Долгосрочные финансовые активы</t>
  </si>
  <si>
    <t>НДС к возмещению</t>
  </si>
  <si>
    <t>Активы по отсроченному налогу</t>
  </si>
  <si>
    <t>Прочие долгосрочные активы</t>
  </si>
  <si>
    <t>Банковские вклады</t>
  </si>
  <si>
    <t>Краткосрочные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</si>
  <si>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</si>
  <si>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</si>
  <si>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</si>
  <si>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Предоплата по налогам, помимо подоходного налога</t>
  </si>
  <si>
    <t>Предоплата по корпоративному подоходному налогу</t>
  </si>
  <si>
    <t>Прочие текущие активы</t>
  </si>
  <si>
    <t>Денежные средства и их эквиваленты</t>
  </si>
  <si>
    <t>Итого активы</t>
  </si>
  <si>
    <t xml:space="preserve">Капитал и обязательства </t>
  </si>
  <si>
    <t>Капитал</t>
  </si>
  <si>
    <t>Уставный капитал</t>
  </si>
  <si>
    <t>Дополнительный оплаченный капитал</t>
  </si>
  <si>
    <t>Резерв по пересчёту валюты отчётности</t>
  </si>
  <si>
    <t>Нераспределённая прибыль</t>
  </si>
  <si>
    <t>Долгосрочные обязательства</t>
  </si>
  <si>
    <t>Выпущенные долговые ценные бумаги</t>
  </si>
  <si>
    <t xml:space="preserve">Процентные займы </t>
  </si>
  <si>
    <t>Займы от связанной стороны</t>
  </si>
  <si>
    <t>Обязательства по вознаграждениям работников</t>
  </si>
  <si>
    <t>Резервы</t>
  </si>
  <si>
    <t>Прочие долгосрочные финансовые обязательства</t>
  </si>
  <si>
    <t>Прочие долгосрочные обязательства</t>
  </si>
  <si>
    <t>Обязательства по отсроченному подоходному налогу</t>
  </si>
  <si>
    <t xml:space="preserve">31 марта 2018 года (неаудированные) </t>
  </si>
  <si>
    <t>31 декабря 2017 года (аудированные)</t>
  </si>
  <si>
    <t>Текущие обязательства</t>
  </si>
  <si>
    <t>Процентные займы</t>
  </si>
  <si>
    <t>Торговая и прочая кредиторская задолженность</t>
  </si>
  <si>
    <t>Корпоративный подоходный налог к уплате</t>
  </si>
  <si>
    <t>−</t>
  </si>
  <si>
    <t>Налоги к уплате, помимо подоходного налога</t>
  </si>
  <si>
    <t>Авансы полученные</t>
  </si>
  <si>
    <t>Прочие краткосрочные финансовые обязательства</t>
  </si>
  <si>
    <t>Прочие краткосрочные обязательства</t>
  </si>
  <si>
    <t>Итого капитал и обязательств</t>
  </si>
  <si>
    <t>Балансовая стоимость простой акции, в тысячах тенге</t>
  </si>
  <si>
    <t>2018 года</t>
  </si>
  <si>
    <t>Доходы от реализации продукции и оказания услуг</t>
  </si>
  <si>
    <t>Себестоимость реализованной продукции и оказанных услуг</t>
  </si>
  <si>
    <t>Валовая прибыль</t>
  </si>
  <si>
    <t>Общие и административные расходы</t>
  </si>
  <si>
    <t xml:space="preserve">Прочие операционные доходы </t>
  </si>
  <si>
    <t>Прочие операционные расходы</t>
  </si>
  <si>
    <t>Операционная прибыль</t>
  </si>
  <si>
    <t>Финансовый доход</t>
  </si>
  <si>
    <t>Финансовые затраты</t>
  </si>
  <si>
    <t>Доля в прибыли совместных предприятий</t>
  </si>
  <si>
    <t>Положительная курсовая разница, нетто</t>
  </si>
  <si>
    <t xml:space="preserve">Прибыль до налогообложения </t>
  </si>
  <si>
    <t>Расходы по подоходному налогу</t>
  </si>
  <si>
    <t>Чистая прибыль за период после налогообложения</t>
  </si>
  <si>
    <t>Прочий совокупный доход</t>
  </si>
  <si>
    <t>Итого совокупный доход за период, за вычетом подоходного налога</t>
  </si>
  <si>
    <t>Прибыль на акцию</t>
  </si>
  <si>
    <t>Базовая и разводнённая прибыль на акцию за период, приходящаяся на материнскую компанию</t>
  </si>
  <si>
    <t>За три месяца, закончившихся 31 марта (неаудированные)</t>
  </si>
  <si>
    <t>Денежные потоки от операционной деятельности:</t>
  </si>
  <si>
    <t>Денежные поступления от покупателей</t>
  </si>
  <si>
    <t>Денежные поступления по доверительному управлению</t>
  </si>
  <si>
    <t>Вознаграждение полученное</t>
  </si>
  <si>
    <t>Прочие поступления</t>
  </si>
  <si>
    <t>Денежные платежи поставщикам</t>
  </si>
  <si>
    <t>Уплаченный подоходный налог</t>
  </si>
  <si>
    <t>Прочие налоги и выплаты в бюджет</t>
  </si>
  <si>
    <t>Вознаграждение уплаченное</t>
  </si>
  <si>
    <t>Выплаты работникам</t>
  </si>
  <si>
    <t>Прочие выплаты</t>
  </si>
  <si>
    <t>Чистые денежные потоки, полученные от операционной деятельности</t>
  </si>
  <si>
    <t>Денежные потоки от инвестиционной деятельности:</t>
  </si>
  <si>
    <t>Возврат банковских вкладов</t>
  </si>
  <si>
    <t>Поступления денежных средств от продажи основных средств и нематериальных активов</t>
  </si>
  <si>
    <t>Займы, погашенные связанными сторонами</t>
  </si>
  <si>
    <t>Размещение банковских вкладов</t>
  </si>
  <si>
    <t>Приобретение основных средств, нематериальных активов и активов по разведке и оценке</t>
  </si>
  <si>
    <t>Займы, выданные связанной стороне</t>
  </si>
  <si>
    <t>Чистые денежные потоки, использованные в инвестиционной деятельности</t>
  </si>
  <si>
    <t>Денежные потоки от финансовой деятельности:</t>
  </si>
  <si>
    <t>Поступления по процентным займам</t>
  </si>
  <si>
    <t>Поступления по займам от связанной стороны</t>
  </si>
  <si>
    <t>Погашение процентных займов</t>
  </si>
  <si>
    <t>Погашение займов от связанной стороны</t>
  </si>
  <si>
    <t>Комиссия за организацию займа</t>
  </si>
  <si>
    <t>Чистые денежные потоки, полученные/(использованные) от/(в) финансовой деятельности</t>
  </si>
  <si>
    <t>Влияние изменения обменных курсов на денежные средства и их эквиваленты</t>
  </si>
  <si>
    <t xml:space="preserve">Чистое изменение в денежных средствах и их эквивалентах 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</si>
  <si>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</si>
  <si>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</si>
  <si>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Итого </t>
  </si>
  <si>
    <t>На 1 января 2017 года (аудированные)</t>
  </si>
  <si>
    <t>Чистая прибыль за период</t>
  </si>
  <si>
    <t>Итого совокупный доход</t>
  </si>
  <si>
    <t>за период</t>
  </si>
  <si>
    <t>На 31 марта 2017 года (неаудированные)</t>
  </si>
  <si>
    <t>На 1 января 2018 года (аудированные)</t>
  </si>
  <si>
    <t>На 31 марта 2018 года (неаудированные)</t>
  </si>
  <si>
    <r>
      <t>Выпуск акций (</t>
    </r>
    <r>
      <rPr>
        <i/>
        <sz val="10"/>
        <rFont val="Arial"/>
        <family val="2"/>
        <charset val="204"/>
      </rPr>
      <t>Примечание 14</t>
    </r>
    <r>
      <rPr>
        <sz val="10"/>
        <rFont val="Arial"/>
        <family val="2"/>
        <charset val="204"/>
      </rPr>
      <t>)</t>
    </r>
  </si>
  <si>
    <r>
      <t>Взнос со стороны Акционера (</t>
    </r>
    <r>
      <rPr>
        <i/>
        <sz val="10"/>
        <rFont val="Arial"/>
        <family val="2"/>
        <charset val="204"/>
      </rPr>
      <t>Примечание 14</t>
    </r>
    <r>
      <rPr>
        <sz val="10"/>
        <rFont val="Arial"/>
        <family val="2"/>
        <charset val="204"/>
      </rPr>
      <t>)</t>
    </r>
  </si>
  <si>
    <r>
      <t xml:space="preserve">Взнос со стороны Акционера </t>
    </r>
    <r>
      <rPr>
        <i/>
        <sz val="10"/>
        <rFont val="Arial"/>
        <family val="2"/>
        <charset val="204"/>
      </rPr>
      <t>(Примечание 14)</t>
    </r>
    <r>
      <rPr>
        <sz val="10"/>
        <rFont val="Arial"/>
        <family val="2"/>
        <charset val="204"/>
      </rPr>
      <t xml:space="preserve"> </t>
    </r>
  </si>
  <si>
    <r>
      <t>Корректировки начального сальдо (</t>
    </r>
    <r>
      <rPr>
        <i/>
        <sz val="10"/>
        <rFont val="Arial"/>
        <family val="2"/>
        <charset val="204"/>
      </rPr>
      <t>Примечание 3 и 14</t>
    </r>
    <r>
      <rPr>
        <sz val="10"/>
        <rFont val="Arial"/>
        <family val="2"/>
        <charset val="204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</si>
</sst>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70" formatCode="_-* #,##0.00_р_._-;\-* #,##0.00_р_._-;_-* &quot;-&quot;??_р_._-;_-@_-"/>
    <numFmt numFmtId="171" formatCode="_-* #,##0.000_р_._-;\-* #,##0.000_р_._-;_-* &quot;-&quot;??_р_._-;_-@_-"/>
  </numFmts>
  <fonts count="6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left" vertical="center"/>
    </xf>
    <xf numFmtId="164" fontId="4" fillId="0" borderId="2" xfId="1" applyNumberFormat="1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left" vertical="center"/>
    </xf>
    <xf numFmtId="164" fontId="3" fillId="0" borderId="3" xfId="1" applyNumberFormat="1" applyFont="1" applyBorder="1" applyAlignment="1">
      <alignment horizontal="left" vertical="center"/>
    </xf>
    <xf numFmtId="164" fontId="4" fillId="0" borderId="3" xfId="1" applyNumberFormat="1" applyFont="1" applyBorder="1" applyAlignment="1">
      <alignment horizontal="left" vertical="center"/>
    </xf>
    <xf numFmtId="164" fontId="3" fillId="0" borderId="4" xfId="1" applyNumberFormat="1" applyFont="1" applyBorder="1" applyAlignment="1">
      <alignment horizontal="left" vertical="center"/>
    </xf>
    <xf numFmtId="164" fontId="4" fillId="0" borderId="4" xfId="1" applyNumberFormat="1" applyFont="1" applyBorder="1" applyAlignment="1">
      <alignment horizontal="left" vertical="center"/>
    </xf>
    <xf numFmtId="164" fontId="3" fillId="0" borderId="0" xfId="1" applyNumberFormat="1" applyFont="1" applyAlignment="1">
      <alignment horizontal="left" vertical="center" wrapText="1"/>
    </xf>
    <xf numFmtId="164" fontId="4" fillId="0" borderId="0" xfId="1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64" fontId="3" fillId="0" borderId="0" xfId="1" applyNumberFormat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left" vertical="center"/>
    </xf>
    <xf numFmtId="164" fontId="4" fillId="0" borderId="5" xfId="1" applyNumberFormat="1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4" fillId="0" borderId="6" xfId="1" applyNumberFormat="1" applyFont="1" applyBorder="1" applyAlignment="1">
      <alignment horizontal="left" vertical="center"/>
    </xf>
    <xf numFmtId="164" fontId="3" fillId="0" borderId="6" xfId="1" applyNumberFormat="1" applyFont="1" applyBorder="1" applyAlignment="1">
      <alignment horizontal="left" vertical="center"/>
    </xf>
    <xf numFmtId="170" fontId="3" fillId="0" borderId="7" xfId="1" applyNumberFormat="1" applyFont="1" applyBorder="1" applyAlignment="1">
      <alignment horizontal="left" vertical="center"/>
    </xf>
    <xf numFmtId="170" fontId="4" fillId="0" borderId="7" xfId="1" applyNumberFormat="1" applyFont="1" applyBorder="1" applyAlignment="1">
      <alignment horizontal="left" vertical="center"/>
    </xf>
    <xf numFmtId="164" fontId="3" fillId="0" borderId="0" xfId="1" applyNumberFormat="1" applyFont="1" applyAlignment="1">
      <alignment horizontal="centerContinuous" vertical="center" wrapText="1"/>
    </xf>
    <xf numFmtId="0" fontId="0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71" fontId="3" fillId="0" borderId="7" xfId="1" applyNumberFormat="1" applyFont="1" applyBorder="1" applyAlignment="1">
      <alignment horizontal="left" vertical="center"/>
    </xf>
    <xf numFmtId="171" fontId="4" fillId="0" borderId="7" xfId="1" applyNumberFormat="1" applyFont="1" applyBorder="1" applyAlignment="1">
      <alignment horizontal="left" vertical="center"/>
    </xf>
    <xf numFmtId="164" fontId="4" fillId="0" borderId="7" xfId="1" applyNumberFormat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164" fontId="3" fillId="0" borderId="6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5"/>
  <sheetViews>
    <sheetView topLeftCell="A28" workbookViewId="0">
      <selection activeCell="D63" sqref="D63"/>
    </sheetView>
  </sheetViews>
  <sheetFormatPr defaultRowHeight="12.75" x14ac:dyDescent="0.2"/>
  <cols>
    <col min="1" max="1" width="9.140625" style="30"/>
    <col min="2" max="2" width="48" style="30" customWidth="1"/>
    <col min="3" max="3" width="30.140625" style="30" customWidth="1"/>
    <col min="4" max="4" width="18.28515625" style="30" bestFit="1" customWidth="1"/>
    <col min="5" max="16384" width="9.140625" style="30"/>
  </cols>
  <sheetData>
    <row r="3" spans="2:4" ht="38.25" x14ac:dyDescent="0.2">
      <c r="B3" s="1" t="s">
        <v>0</v>
      </c>
      <c r="C3" s="15" t="s">
        <v>40</v>
      </c>
      <c r="D3" s="16" t="s">
        <v>41</v>
      </c>
    </row>
    <row r="4" spans="2:4" x14ac:dyDescent="0.2">
      <c r="B4" s="19" t="s">
        <v>3</v>
      </c>
      <c r="C4" s="19"/>
      <c r="D4" s="20"/>
    </row>
    <row r="5" spans="2:4" x14ac:dyDescent="0.2">
      <c r="B5" s="2" t="s">
        <v>4</v>
      </c>
      <c r="C5" s="3"/>
      <c r="D5" s="3"/>
    </row>
    <row r="6" spans="2:4" x14ac:dyDescent="0.2">
      <c r="B6" s="3" t="s">
        <v>5</v>
      </c>
      <c r="C6" s="2">
        <v>869756835</v>
      </c>
      <c r="D6" s="3">
        <v>873582370</v>
      </c>
    </row>
    <row r="7" spans="2:4" x14ac:dyDescent="0.2">
      <c r="B7" s="3" t="s">
        <v>6</v>
      </c>
      <c r="C7" s="2">
        <v>12234830</v>
      </c>
      <c r="D7" s="3">
        <v>12051402</v>
      </c>
    </row>
    <row r="8" spans="2:4" x14ac:dyDescent="0.2">
      <c r="B8" s="3" t="s">
        <v>7</v>
      </c>
      <c r="C8" s="2">
        <v>4569161</v>
      </c>
      <c r="D8" s="3">
        <v>4747183</v>
      </c>
    </row>
    <row r="9" spans="2:4" x14ac:dyDescent="0.2">
      <c r="B9" s="3" t="s">
        <v>8</v>
      </c>
      <c r="C9" s="2">
        <v>22849931</v>
      </c>
      <c r="D9" s="3">
        <v>5185395</v>
      </c>
    </row>
    <row r="10" spans="2:4" x14ac:dyDescent="0.2">
      <c r="B10" s="3" t="s">
        <v>9</v>
      </c>
      <c r="C10" s="2">
        <v>16005649</v>
      </c>
      <c r="D10" s="3">
        <v>2928599</v>
      </c>
    </row>
    <row r="11" spans="2:4" x14ac:dyDescent="0.2">
      <c r="B11" s="3" t="s">
        <v>10</v>
      </c>
      <c r="C11" s="2">
        <v>130919566</v>
      </c>
      <c r="D11" s="3">
        <v>135190963</v>
      </c>
    </row>
    <row r="12" spans="2:4" x14ac:dyDescent="0.2">
      <c r="B12" s="3" t="s">
        <v>11</v>
      </c>
      <c r="C12" s="2">
        <v>2245521</v>
      </c>
      <c r="D12" s="3">
        <v>2078177</v>
      </c>
    </row>
    <row r="13" spans="2:4" x14ac:dyDescent="0.2">
      <c r="B13" s="3" t="s">
        <v>12</v>
      </c>
      <c r="C13" s="2">
        <v>52547824</v>
      </c>
      <c r="D13" s="3">
        <v>48321910</v>
      </c>
    </row>
    <row r="14" spans="2:4" x14ac:dyDescent="0.2">
      <c r="B14" s="3" t="s">
        <v>13</v>
      </c>
      <c r="C14" s="2">
        <v>3565921</v>
      </c>
      <c r="D14" s="3">
        <v>3527073</v>
      </c>
    </row>
    <row r="15" spans="2:4" x14ac:dyDescent="0.2">
      <c r="B15" s="3" t="s">
        <v>14</v>
      </c>
      <c r="C15" s="2">
        <v>264003</v>
      </c>
      <c r="D15" s="3">
        <v>265735</v>
      </c>
    </row>
    <row r="16" spans="2:4" ht="13.5" thickBot="1" x14ac:dyDescent="0.25">
      <c r="B16" s="3" t="s">
        <v>15</v>
      </c>
      <c r="C16" s="2">
        <v>5093022</v>
      </c>
      <c r="D16" s="3">
        <v>5404411</v>
      </c>
    </row>
    <row r="17" spans="2:4" ht="13.5" thickBot="1" x14ac:dyDescent="0.25">
      <c r="B17" s="7"/>
      <c r="C17" s="8">
        <f>SUM(C6:C16)</f>
        <v>1120052263</v>
      </c>
      <c r="D17" s="7">
        <f>SUM(D6:D16)</f>
        <v>1093283218</v>
      </c>
    </row>
    <row r="18" spans="2:4" x14ac:dyDescent="0.2">
      <c r="B18" s="2" t="s">
        <v>2</v>
      </c>
      <c r="C18" s="2"/>
      <c r="D18" s="3"/>
    </row>
    <row r="19" spans="2:4" x14ac:dyDescent="0.2">
      <c r="B19" s="2" t="s">
        <v>16</v>
      </c>
      <c r="C19" s="2"/>
      <c r="D19" s="3"/>
    </row>
    <row r="20" spans="2:4" x14ac:dyDescent="0.2">
      <c r="B20" s="3" t="s">
        <v>17</v>
      </c>
      <c r="C20" s="2">
        <v>10197212</v>
      </c>
      <c r="D20" s="3">
        <v>17539716</v>
      </c>
    </row>
    <row r="21" spans="2:4" x14ac:dyDescent="0.2">
      <c r="B21" s="3" t="s">
        <v>18</v>
      </c>
      <c r="C21" s="2">
        <v>144459141</v>
      </c>
      <c r="D21" s="3">
        <v>160458349</v>
      </c>
    </row>
    <row r="22" spans="2:4" x14ac:dyDescent="0.2">
      <c r="B22" s="3" t="s">
        <v>10</v>
      </c>
      <c r="C22" s="2">
        <v>73422716</v>
      </c>
      <c r="D22" s="3">
        <v>72366122</v>
      </c>
    </row>
    <row r="23" spans="2:4" x14ac:dyDescent="0.2">
      <c r="B23" s="3" t="s">
        <v>19</v>
      </c>
      <c r="C23" s="2">
        <v>3503135</v>
      </c>
      <c r="D23" s="3">
        <v>4843166</v>
      </c>
    </row>
    <row r="24" spans="2:4" x14ac:dyDescent="0.2">
      <c r="B24" s="3" t="s">
        <v>20</v>
      </c>
      <c r="C24" s="2">
        <v>4401742</v>
      </c>
      <c r="D24" s="3">
        <v>7846304</v>
      </c>
    </row>
    <row r="25" spans="2:4" x14ac:dyDescent="0.2">
      <c r="B25" s="3" t="s">
        <v>21</v>
      </c>
      <c r="C25" s="2">
        <v>17723103</v>
      </c>
      <c r="D25" s="3">
        <v>16731818</v>
      </c>
    </row>
    <row r="26" spans="2:4" x14ac:dyDescent="0.2">
      <c r="B26" s="3" t="s">
        <v>22</v>
      </c>
      <c r="C26" s="2">
        <v>1092886</v>
      </c>
      <c r="D26" s="3">
        <v>151853</v>
      </c>
    </row>
    <row r="27" spans="2:4" x14ac:dyDescent="0.2">
      <c r="B27" s="3" t="s">
        <v>15</v>
      </c>
      <c r="C27" s="2">
        <v>83426</v>
      </c>
      <c r="D27" s="3">
        <v>148116</v>
      </c>
    </row>
    <row r="28" spans="2:4" ht="13.5" thickBot="1" x14ac:dyDescent="0.25">
      <c r="B28" s="3" t="s">
        <v>23</v>
      </c>
      <c r="C28" s="2">
        <v>82913709</v>
      </c>
      <c r="D28" s="3">
        <v>23974879</v>
      </c>
    </row>
    <row r="29" spans="2:4" ht="13.5" thickBot="1" x14ac:dyDescent="0.25">
      <c r="B29" s="9"/>
      <c r="C29" s="9">
        <f>SUM(C20:C28)</f>
        <v>337797070</v>
      </c>
      <c r="D29" s="10">
        <f>SUM(D20:D28)</f>
        <v>304060323</v>
      </c>
    </row>
    <row r="30" spans="2:4" ht="13.5" thickBot="1" x14ac:dyDescent="0.25">
      <c r="B30" s="11" t="s">
        <v>24</v>
      </c>
      <c r="C30" s="11">
        <f>C17+C29</f>
        <v>1457849333</v>
      </c>
      <c r="D30" s="12">
        <f>D17+D29</f>
        <v>1397343541</v>
      </c>
    </row>
    <row r="31" spans="2:4" ht="13.5" thickTop="1" x14ac:dyDescent="0.2">
      <c r="B31" s="2" t="s">
        <v>2</v>
      </c>
      <c r="C31" s="2"/>
      <c r="D31" s="3"/>
    </row>
    <row r="32" spans="2:4" x14ac:dyDescent="0.2">
      <c r="B32" s="2" t="s">
        <v>25</v>
      </c>
      <c r="C32" s="2"/>
      <c r="D32" s="3"/>
    </row>
    <row r="33" spans="2:4" x14ac:dyDescent="0.2">
      <c r="B33" s="2" t="s">
        <v>26</v>
      </c>
      <c r="C33" s="2"/>
      <c r="D33" s="3"/>
    </row>
    <row r="34" spans="2:4" x14ac:dyDescent="0.2">
      <c r="B34" s="3" t="s">
        <v>27</v>
      </c>
      <c r="C34" s="2">
        <v>192623055</v>
      </c>
      <c r="D34" s="3">
        <v>192623055</v>
      </c>
    </row>
    <row r="35" spans="2:4" x14ac:dyDescent="0.2">
      <c r="B35" s="3" t="s">
        <v>28</v>
      </c>
      <c r="C35" s="2">
        <v>248919735</v>
      </c>
      <c r="D35" s="3">
        <v>243148277</v>
      </c>
    </row>
    <row r="36" spans="2:4" x14ac:dyDescent="0.2">
      <c r="B36" s="3" t="s">
        <v>29</v>
      </c>
      <c r="C36" s="2">
        <v>546149</v>
      </c>
      <c r="D36" s="3">
        <v>546149</v>
      </c>
    </row>
    <row r="37" spans="2:4" ht="13.5" thickBot="1" x14ac:dyDescent="0.25">
      <c r="B37" s="3" t="s">
        <v>30</v>
      </c>
      <c r="C37" s="2">
        <v>248427420</v>
      </c>
      <c r="D37" s="3">
        <v>210707808</v>
      </c>
    </row>
    <row r="38" spans="2:4" ht="13.5" thickBot="1" x14ac:dyDescent="0.25">
      <c r="B38" s="8"/>
      <c r="C38" s="8">
        <f>SUM(C34:C37)</f>
        <v>690516359</v>
      </c>
      <c r="D38" s="7">
        <f>SUM(D34:D37)</f>
        <v>647025289</v>
      </c>
    </row>
    <row r="39" spans="2:4" x14ac:dyDescent="0.2">
      <c r="B39" s="2" t="s">
        <v>2</v>
      </c>
      <c r="C39" s="2"/>
      <c r="D39" s="3"/>
    </row>
    <row r="40" spans="2:4" x14ac:dyDescent="0.2">
      <c r="B40" s="2" t="s">
        <v>31</v>
      </c>
      <c r="C40" s="2"/>
      <c r="D40" s="3"/>
    </row>
    <row r="41" spans="2:4" x14ac:dyDescent="0.2">
      <c r="B41" s="3" t="s">
        <v>32</v>
      </c>
      <c r="C41" s="2">
        <v>242184355</v>
      </c>
      <c r="D41" s="3">
        <v>252649513</v>
      </c>
    </row>
    <row r="42" spans="2:4" x14ac:dyDescent="0.2">
      <c r="B42" s="3" t="s">
        <v>33</v>
      </c>
      <c r="C42" s="2">
        <v>123459618</v>
      </c>
      <c r="D42" s="3">
        <v>113304947</v>
      </c>
    </row>
    <row r="43" spans="2:4" x14ac:dyDescent="0.2">
      <c r="B43" s="3" t="s">
        <v>34</v>
      </c>
      <c r="C43" s="2">
        <v>9468755</v>
      </c>
      <c r="D43" s="3">
        <v>9335226</v>
      </c>
    </row>
    <row r="44" spans="2:4" x14ac:dyDescent="0.2">
      <c r="B44" s="3" t="s">
        <v>35</v>
      </c>
      <c r="C44" s="2">
        <v>1160123</v>
      </c>
      <c r="D44" s="3">
        <v>1110423</v>
      </c>
    </row>
    <row r="45" spans="2:4" x14ac:dyDescent="0.2">
      <c r="B45" s="3" t="s">
        <v>36</v>
      </c>
      <c r="C45" s="2">
        <v>52957887</v>
      </c>
      <c r="D45" s="3">
        <v>51674958</v>
      </c>
    </row>
    <row r="46" spans="2:4" x14ac:dyDescent="0.2">
      <c r="B46" s="3" t="s">
        <v>37</v>
      </c>
      <c r="C46" s="2">
        <v>1858114</v>
      </c>
      <c r="D46" s="3">
        <v>1570175</v>
      </c>
    </row>
    <row r="47" spans="2:4" x14ac:dyDescent="0.2">
      <c r="B47" s="3" t="s">
        <v>38</v>
      </c>
      <c r="C47" s="2">
        <v>8292046</v>
      </c>
      <c r="D47" s="3">
        <v>8327738</v>
      </c>
    </row>
    <row r="48" spans="2:4" ht="13.5" thickBot="1" x14ac:dyDescent="0.25">
      <c r="B48" s="3" t="s">
        <v>39</v>
      </c>
      <c r="C48" s="2">
        <v>42122519</v>
      </c>
      <c r="D48" s="3">
        <v>41101462</v>
      </c>
    </row>
    <row r="49" spans="2:4" ht="13.5" thickBot="1" x14ac:dyDescent="0.25">
      <c r="B49" s="8"/>
      <c r="C49" s="8">
        <f>SUM(C41:C48)</f>
        <v>481503417</v>
      </c>
      <c r="D49" s="7">
        <f>SUM(D41:D48)</f>
        <v>479074442</v>
      </c>
    </row>
    <row r="51" spans="2:4" x14ac:dyDescent="0.2">
      <c r="B51" s="22" t="s">
        <v>42</v>
      </c>
      <c r="C51" s="21"/>
      <c r="D51" s="23"/>
    </row>
    <row r="52" spans="2:4" x14ac:dyDescent="0.2">
      <c r="B52" s="23" t="s">
        <v>32</v>
      </c>
      <c r="C52" s="2">
        <v>8898574</v>
      </c>
      <c r="D52" s="3">
        <v>11871439</v>
      </c>
    </row>
    <row r="53" spans="2:4" x14ac:dyDescent="0.2">
      <c r="B53" s="23" t="s">
        <v>43</v>
      </c>
      <c r="C53" s="2">
        <v>21636841</v>
      </c>
      <c r="D53" s="3">
        <v>19321945</v>
      </c>
    </row>
    <row r="54" spans="2:4" x14ac:dyDescent="0.2">
      <c r="B54" s="23" t="s">
        <v>34</v>
      </c>
      <c r="C54" s="2">
        <v>40389221</v>
      </c>
      <c r="D54" s="3">
        <v>43386615</v>
      </c>
    </row>
    <row r="55" spans="2:4" x14ac:dyDescent="0.2">
      <c r="B55" s="23" t="s">
        <v>36</v>
      </c>
      <c r="C55" s="2">
        <v>23744132</v>
      </c>
      <c r="D55" s="3">
        <v>24629398</v>
      </c>
    </row>
    <row r="56" spans="2:4" x14ac:dyDescent="0.2">
      <c r="B56" s="23" t="s">
        <v>44</v>
      </c>
      <c r="C56" s="2">
        <v>170225967</v>
      </c>
      <c r="D56" s="3">
        <v>149109414</v>
      </c>
    </row>
    <row r="57" spans="2:4" x14ac:dyDescent="0.2">
      <c r="B57" s="23" t="s">
        <v>45</v>
      </c>
      <c r="C57" s="2">
        <v>1098769</v>
      </c>
      <c r="D57" s="3">
        <v>0</v>
      </c>
    </row>
    <row r="58" spans="2:4" x14ac:dyDescent="0.2">
      <c r="B58" s="23" t="s">
        <v>47</v>
      </c>
      <c r="C58" s="2">
        <v>1164169</v>
      </c>
      <c r="D58" s="3">
        <v>1642303</v>
      </c>
    </row>
    <row r="59" spans="2:4" x14ac:dyDescent="0.2">
      <c r="B59" s="23" t="s">
        <v>48</v>
      </c>
      <c r="C59" s="2">
        <v>3765227</v>
      </c>
      <c r="D59" s="3">
        <v>5635991</v>
      </c>
    </row>
    <row r="60" spans="2:4" x14ac:dyDescent="0.2">
      <c r="B60" s="23" t="s">
        <v>49</v>
      </c>
      <c r="C60" s="2">
        <v>3207851</v>
      </c>
      <c r="D60" s="3">
        <v>2634602</v>
      </c>
    </row>
    <row r="61" spans="2:4" ht="13.5" thickBot="1" x14ac:dyDescent="0.25">
      <c r="B61" s="24" t="s">
        <v>50</v>
      </c>
      <c r="C61" s="5">
        <v>11698806</v>
      </c>
      <c r="D61" s="6">
        <v>13012103</v>
      </c>
    </row>
    <row r="62" spans="2:4" ht="13.5" thickBot="1" x14ac:dyDescent="0.25">
      <c r="B62" s="31"/>
      <c r="C62" s="5">
        <f>SUM(C52:C61)</f>
        <v>285829557</v>
      </c>
      <c r="D62" s="6">
        <f>SUM(D52:D61)</f>
        <v>271243810</v>
      </c>
    </row>
    <row r="63" spans="2:4" ht="13.5" thickBot="1" x14ac:dyDescent="0.25">
      <c r="B63" s="32" t="s">
        <v>51</v>
      </c>
      <c r="C63" s="5">
        <f>C38+C49+C62</f>
        <v>1457849333</v>
      </c>
      <c r="D63" s="6">
        <f>D38+D49+D62</f>
        <v>1397343541</v>
      </c>
    </row>
    <row r="64" spans="2:4" x14ac:dyDescent="0.2">
      <c r="B64" s="33"/>
      <c r="C64" s="17"/>
      <c r="D64" s="18"/>
    </row>
    <row r="65" spans="2:4" ht="25.5" x14ac:dyDescent="0.2">
      <c r="B65" s="34" t="s">
        <v>52</v>
      </c>
      <c r="C65" s="35">
        <v>1.9510000000000001</v>
      </c>
      <c r="D65" s="36">
        <v>1.827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9"/>
  <sheetViews>
    <sheetView zoomScale="80" zoomScaleNormal="80" workbookViewId="0">
      <selection activeCell="C3" sqref="C3"/>
    </sheetView>
  </sheetViews>
  <sheetFormatPr defaultRowHeight="12.75" x14ac:dyDescent="0.2"/>
  <cols>
    <col min="2" max="2" width="72.5703125" customWidth="1"/>
    <col min="3" max="4" width="16.5703125" bestFit="1" customWidth="1"/>
  </cols>
  <sheetData>
    <row r="3" spans="2:4" ht="36" customHeight="1" x14ac:dyDescent="0.2">
      <c r="B3" s="1"/>
      <c r="C3" s="29" t="s">
        <v>72</v>
      </c>
      <c r="D3" s="29"/>
    </row>
    <row r="4" spans="2:4" ht="13.5" thickBot="1" x14ac:dyDescent="0.25">
      <c r="B4" s="4" t="s">
        <v>0</v>
      </c>
      <c r="C4" s="42" t="s">
        <v>53</v>
      </c>
      <c r="D4" s="43" t="s">
        <v>1</v>
      </c>
    </row>
    <row r="5" spans="2:4" x14ac:dyDescent="0.2">
      <c r="B5" s="2" t="s">
        <v>2</v>
      </c>
      <c r="C5" s="2"/>
      <c r="D5" s="3"/>
    </row>
    <row r="6" spans="2:4" x14ac:dyDescent="0.2">
      <c r="B6" s="3" t="s">
        <v>54</v>
      </c>
      <c r="C6" s="2">
        <v>209899848</v>
      </c>
      <c r="D6" s="3">
        <v>150874193</v>
      </c>
    </row>
    <row r="7" spans="2:4" ht="13.5" thickBot="1" x14ac:dyDescent="0.25">
      <c r="B7" s="6" t="s">
        <v>55</v>
      </c>
      <c r="C7" s="5">
        <v>-167380867</v>
      </c>
      <c r="D7" s="6">
        <v>-124234508</v>
      </c>
    </row>
    <row r="8" spans="2:4" x14ac:dyDescent="0.2">
      <c r="B8" s="2" t="s">
        <v>56</v>
      </c>
      <c r="C8" s="2">
        <f>SUM(C6:C7)</f>
        <v>42518981</v>
      </c>
      <c r="D8" s="3">
        <f>SUM(D6:D7)</f>
        <v>26639685</v>
      </c>
    </row>
    <row r="9" spans="2:4" x14ac:dyDescent="0.2">
      <c r="B9" s="2" t="s">
        <v>2</v>
      </c>
      <c r="C9" s="2"/>
      <c r="D9" s="3"/>
    </row>
    <row r="10" spans="2:4" x14ac:dyDescent="0.2">
      <c r="B10" s="3" t="s">
        <v>57</v>
      </c>
      <c r="C10" s="2">
        <v>-3868550</v>
      </c>
      <c r="D10" s="3">
        <v>-3834294</v>
      </c>
    </row>
    <row r="11" spans="2:4" x14ac:dyDescent="0.2">
      <c r="B11" s="3" t="s">
        <v>58</v>
      </c>
      <c r="C11" s="2">
        <v>865539</v>
      </c>
      <c r="D11" s="3">
        <v>1222537</v>
      </c>
    </row>
    <row r="12" spans="2:4" ht="13.5" thickBot="1" x14ac:dyDescent="0.25">
      <c r="B12" s="6" t="s">
        <v>59</v>
      </c>
      <c r="C12" s="5">
        <v>-4086874</v>
      </c>
      <c r="D12" s="6">
        <v>-401874</v>
      </c>
    </row>
    <row r="13" spans="2:4" x14ac:dyDescent="0.2">
      <c r="B13" s="2" t="s">
        <v>60</v>
      </c>
      <c r="C13" s="2">
        <f>SUM(C8:C12)</f>
        <v>35429096</v>
      </c>
      <c r="D13" s="3">
        <f>SUM(D8:D12)</f>
        <v>23626054</v>
      </c>
    </row>
    <row r="14" spans="2:4" x14ac:dyDescent="0.2">
      <c r="B14" s="2" t="s">
        <v>2</v>
      </c>
      <c r="C14" s="2"/>
      <c r="D14" s="3"/>
    </row>
    <row r="15" spans="2:4" x14ac:dyDescent="0.2">
      <c r="B15" s="3" t="s">
        <v>61</v>
      </c>
      <c r="C15" s="2">
        <v>4690990</v>
      </c>
      <c r="D15" s="3">
        <v>3416591</v>
      </c>
    </row>
    <row r="16" spans="2:4" x14ac:dyDescent="0.2">
      <c r="B16" s="3" t="s">
        <v>62</v>
      </c>
      <c r="C16" s="2">
        <v>-10709206</v>
      </c>
      <c r="D16" s="3">
        <v>-7148311</v>
      </c>
    </row>
    <row r="17" spans="2:4" x14ac:dyDescent="0.2">
      <c r="B17" s="3" t="s">
        <v>63</v>
      </c>
      <c r="C17" s="2">
        <v>16873737</v>
      </c>
      <c r="D17" s="3">
        <v>1019784</v>
      </c>
    </row>
    <row r="18" spans="2:4" ht="13.5" thickBot="1" x14ac:dyDescent="0.25">
      <c r="B18" s="6" t="s">
        <v>64</v>
      </c>
      <c r="C18" s="5">
        <v>3096031</v>
      </c>
      <c r="D18" s="6">
        <v>13235808</v>
      </c>
    </row>
    <row r="19" spans="2:4" x14ac:dyDescent="0.2">
      <c r="B19" s="2" t="s">
        <v>65</v>
      </c>
      <c r="C19" s="2">
        <f>SUM(C13:C18)</f>
        <v>49380648</v>
      </c>
      <c r="D19" s="3">
        <f>SUM(D13:D18)</f>
        <v>34149926</v>
      </c>
    </row>
    <row r="20" spans="2:4" x14ac:dyDescent="0.2">
      <c r="B20" s="3" t="s">
        <v>2</v>
      </c>
      <c r="C20" s="2"/>
      <c r="D20" s="3"/>
    </row>
    <row r="21" spans="2:4" ht="13.5" thickBot="1" x14ac:dyDescent="0.25">
      <c r="B21" s="3" t="s">
        <v>66</v>
      </c>
      <c r="C21" s="2">
        <v>-7794809</v>
      </c>
      <c r="D21" s="3">
        <v>-7992117</v>
      </c>
    </row>
    <row r="22" spans="2:4" x14ac:dyDescent="0.2">
      <c r="B22" s="9" t="s">
        <v>67</v>
      </c>
      <c r="C22" s="9">
        <f>SUM(C19:C21)</f>
        <v>41585839</v>
      </c>
      <c r="D22" s="10">
        <f>SUM(D19:D21)</f>
        <v>26157809</v>
      </c>
    </row>
    <row r="23" spans="2:4" x14ac:dyDescent="0.2">
      <c r="B23" s="2" t="s">
        <v>2</v>
      </c>
      <c r="C23" s="2"/>
      <c r="D23" s="3"/>
    </row>
    <row r="24" spans="2:4" ht="13.5" thickBot="1" x14ac:dyDescent="0.25">
      <c r="B24" s="3" t="s">
        <v>68</v>
      </c>
      <c r="C24" s="2">
        <v>0</v>
      </c>
      <c r="D24" s="3">
        <v>0</v>
      </c>
    </row>
    <row r="25" spans="2:4" ht="13.5" thickBot="1" x14ac:dyDescent="0.25">
      <c r="B25" s="11" t="s">
        <v>69</v>
      </c>
      <c r="C25" s="11">
        <f>SUM(C22:C24)</f>
        <v>41585839</v>
      </c>
      <c r="D25" s="12">
        <f>SUM(D22:D24)</f>
        <v>26157809</v>
      </c>
    </row>
    <row r="26" spans="2:4" ht="13.5" thickTop="1" x14ac:dyDescent="0.2">
      <c r="B26" s="2"/>
      <c r="C26" s="2"/>
      <c r="D26" s="3"/>
    </row>
    <row r="27" spans="2:4" x14ac:dyDescent="0.2">
      <c r="B27" s="2" t="s">
        <v>70</v>
      </c>
      <c r="C27" s="2"/>
      <c r="D27" s="3"/>
    </row>
    <row r="28" spans="2:4" ht="25.5" x14ac:dyDescent="0.2">
      <c r="B28" s="37" t="s">
        <v>71</v>
      </c>
      <c r="C28" s="27">
        <v>0.12</v>
      </c>
      <c r="D28" s="28">
        <v>7.0000000000000007E-2</v>
      </c>
    </row>
    <row r="29" spans="2:4" x14ac:dyDescent="0.2">
      <c r="B29" s="2"/>
      <c r="C29" s="2"/>
      <c r="D2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1"/>
  <sheetViews>
    <sheetView zoomScale="80" zoomScaleNormal="80" workbookViewId="0">
      <selection activeCell="D40" sqref="D40"/>
    </sheetView>
  </sheetViews>
  <sheetFormatPr defaultRowHeight="12.75" x14ac:dyDescent="0.2"/>
  <cols>
    <col min="2" max="2" width="73.85546875" customWidth="1"/>
    <col min="3" max="4" width="17.85546875" bestFit="1" customWidth="1"/>
  </cols>
  <sheetData>
    <row r="3" spans="2:4" ht="36" customHeight="1" x14ac:dyDescent="0.2">
      <c r="B3" s="1"/>
      <c r="C3" s="29" t="s">
        <v>72</v>
      </c>
      <c r="D3" s="29"/>
    </row>
    <row r="4" spans="2:4" ht="13.5" thickBot="1" x14ac:dyDescent="0.25">
      <c r="B4" s="4" t="s">
        <v>0</v>
      </c>
      <c r="C4" s="42" t="s">
        <v>53</v>
      </c>
      <c r="D4" s="43" t="s">
        <v>1</v>
      </c>
    </row>
    <row r="5" spans="2:4" x14ac:dyDescent="0.2">
      <c r="B5" s="2" t="s">
        <v>2</v>
      </c>
      <c r="C5" s="2"/>
      <c r="D5" s="3"/>
    </row>
    <row r="6" spans="2:4" x14ac:dyDescent="0.2">
      <c r="B6" s="2" t="s">
        <v>73</v>
      </c>
      <c r="C6" s="3"/>
      <c r="D6" s="3"/>
    </row>
    <row r="7" spans="2:4" x14ac:dyDescent="0.2">
      <c r="B7" s="3" t="s">
        <v>74</v>
      </c>
      <c r="C7" s="2">
        <v>226806928</v>
      </c>
      <c r="D7" s="3">
        <v>185472869</v>
      </c>
    </row>
    <row r="8" spans="2:4" x14ac:dyDescent="0.2">
      <c r="B8" s="3" t="s">
        <v>75</v>
      </c>
      <c r="C8" s="2">
        <v>14180747</v>
      </c>
      <c r="D8" s="3">
        <v>0</v>
      </c>
    </row>
    <row r="9" spans="2:4" x14ac:dyDescent="0.2">
      <c r="B9" s="3" t="s">
        <v>76</v>
      </c>
      <c r="C9" s="2">
        <v>711451</v>
      </c>
      <c r="D9" s="3">
        <v>1534496</v>
      </c>
    </row>
    <row r="10" spans="2:4" x14ac:dyDescent="0.2">
      <c r="B10" s="3" t="s">
        <v>77</v>
      </c>
      <c r="C10" s="2">
        <v>108524</v>
      </c>
      <c r="D10" s="3">
        <v>146868</v>
      </c>
    </row>
    <row r="11" spans="2:4" x14ac:dyDescent="0.2">
      <c r="B11" s="3" t="s">
        <v>78</v>
      </c>
      <c r="C11" s="2">
        <v>-142172074</v>
      </c>
      <c r="D11" s="3">
        <v>-121921148</v>
      </c>
    </row>
    <row r="12" spans="2:4" x14ac:dyDescent="0.2">
      <c r="B12" s="3" t="s">
        <v>79</v>
      </c>
      <c r="C12" s="2">
        <v>-6601309</v>
      </c>
      <c r="D12" s="3">
        <v>-4604944</v>
      </c>
    </row>
    <row r="13" spans="2:4" x14ac:dyDescent="0.2">
      <c r="B13" s="3" t="s">
        <v>80</v>
      </c>
      <c r="C13" s="2">
        <v>-7218866</v>
      </c>
      <c r="D13" s="3">
        <v>-8928425</v>
      </c>
    </row>
    <row r="14" spans="2:4" x14ac:dyDescent="0.2">
      <c r="B14" s="3" t="s">
        <v>81</v>
      </c>
      <c r="C14" s="2">
        <v>-11247825</v>
      </c>
      <c r="D14" s="3">
        <v>-2303425</v>
      </c>
    </row>
    <row r="15" spans="2:4" x14ac:dyDescent="0.2">
      <c r="B15" s="3" t="s">
        <v>82</v>
      </c>
      <c r="C15" s="2">
        <v>-9735569</v>
      </c>
      <c r="D15" s="3">
        <v>-6145254</v>
      </c>
    </row>
    <row r="16" spans="2:4" ht="13.5" thickBot="1" x14ac:dyDescent="0.25">
      <c r="B16" s="6" t="s">
        <v>83</v>
      </c>
      <c r="C16" s="5">
        <v>-947183</v>
      </c>
      <c r="D16" s="6">
        <v>-670553</v>
      </c>
    </row>
    <row r="17" spans="2:4" ht="13.5" thickBot="1" x14ac:dyDescent="0.25">
      <c r="B17" s="5" t="s">
        <v>84</v>
      </c>
      <c r="C17" s="5">
        <f>SUM(C7:C16)</f>
        <v>63884824</v>
      </c>
      <c r="D17" s="6">
        <f>SUM(D7:D16)</f>
        <v>42580484</v>
      </c>
    </row>
    <row r="18" spans="2:4" x14ac:dyDescent="0.2">
      <c r="B18" s="3" t="s">
        <v>2</v>
      </c>
      <c r="C18" s="3"/>
      <c r="D18" s="3"/>
    </row>
    <row r="19" spans="2:4" x14ac:dyDescent="0.2">
      <c r="B19" s="2" t="s">
        <v>85</v>
      </c>
      <c r="C19" s="3"/>
      <c r="D19" s="3"/>
    </row>
    <row r="20" spans="2:4" x14ac:dyDescent="0.2">
      <c r="B20" s="3" t="s">
        <v>86</v>
      </c>
      <c r="C20" s="2">
        <v>796649</v>
      </c>
      <c r="D20" s="3">
        <v>29464304</v>
      </c>
    </row>
    <row r="21" spans="2:4" ht="25.5" x14ac:dyDescent="0.2">
      <c r="B21" s="14" t="s">
        <v>87</v>
      </c>
      <c r="C21" s="2">
        <v>5641</v>
      </c>
      <c r="D21" s="3">
        <v>1157</v>
      </c>
    </row>
    <row r="22" spans="2:4" x14ac:dyDescent="0.2">
      <c r="B22" s="14" t="s">
        <v>88</v>
      </c>
      <c r="C22" s="2">
        <v>126</v>
      </c>
      <c r="D22" s="3">
        <v>0</v>
      </c>
    </row>
    <row r="23" spans="2:4" x14ac:dyDescent="0.2">
      <c r="B23" s="14" t="s">
        <v>89</v>
      </c>
      <c r="C23" s="2">
        <v>-498923</v>
      </c>
      <c r="D23" s="3">
        <v>-64206571</v>
      </c>
    </row>
    <row r="24" spans="2:4" ht="25.5" x14ac:dyDescent="0.2">
      <c r="B24" s="14" t="s">
        <v>90</v>
      </c>
      <c r="C24" s="2">
        <v>-15686982</v>
      </c>
      <c r="D24" s="3">
        <v>-10596189</v>
      </c>
    </row>
    <row r="25" spans="2:4" ht="13.5" thickBot="1" x14ac:dyDescent="0.25">
      <c r="B25" s="38" t="s">
        <v>91</v>
      </c>
      <c r="C25" s="5">
        <v>-1249893</v>
      </c>
      <c r="D25" s="6" t="s">
        <v>46</v>
      </c>
    </row>
    <row r="26" spans="2:4" ht="26.25" thickBot="1" x14ac:dyDescent="0.25">
      <c r="B26" s="39" t="s">
        <v>92</v>
      </c>
      <c r="C26" s="5">
        <f>SUM(C20:C25)</f>
        <v>-16633382</v>
      </c>
      <c r="D26" s="6">
        <f>SUM(D20:D25)</f>
        <v>-45337299</v>
      </c>
    </row>
    <row r="27" spans="2:4" x14ac:dyDescent="0.2">
      <c r="B27" s="14" t="s">
        <v>2</v>
      </c>
      <c r="C27" s="3"/>
      <c r="D27" s="3"/>
    </row>
    <row r="28" spans="2:4" x14ac:dyDescent="0.2">
      <c r="B28" s="13" t="s">
        <v>93</v>
      </c>
      <c r="C28" s="3"/>
      <c r="D28" s="3"/>
    </row>
    <row r="29" spans="2:4" x14ac:dyDescent="0.2">
      <c r="B29" s="14" t="s">
        <v>94</v>
      </c>
      <c r="C29" s="2">
        <v>15932821</v>
      </c>
      <c r="D29" s="3">
        <v>0</v>
      </c>
    </row>
    <row r="30" spans="2:4" x14ac:dyDescent="0.2">
      <c r="B30" s="14" t="s">
        <v>95</v>
      </c>
      <c r="C30" s="2">
        <v>0</v>
      </c>
      <c r="D30" s="3">
        <v>25321800</v>
      </c>
    </row>
    <row r="31" spans="2:4" x14ac:dyDescent="0.2">
      <c r="B31" s="14" t="s">
        <v>96</v>
      </c>
      <c r="C31" s="2">
        <v>-3736429</v>
      </c>
      <c r="D31" s="3">
        <v>-1546585</v>
      </c>
    </row>
    <row r="32" spans="2:4" x14ac:dyDescent="0.2">
      <c r="B32" s="14" t="s">
        <v>97</v>
      </c>
      <c r="C32" s="2">
        <v>0</v>
      </c>
      <c r="D32" s="3">
        <v>-25321800</v>
      </c>
    </row>
    <row r="33" spans="2:4" ht="13.5" thickBot="1" x14ac:dyDescent="0.25">
      <c r="B33" s="14" t="s">
        <v>98</v>
      </c>
      <c r="C33" s="2">
        <v>-91608</v>
      </c>
      <c r="D33" s="3">
        <v>-35263</v>
      </c>
    </row>
    <row r="34" spans="2:4" ht="26.25" thickBot="1" x14ac:dyDescent="0.25">
      <c r="B34" s="40" t="s">
        <v>99</v>
      </c>
      <c r="C34" s="8">
        <f>SUM(C29:C33)</f>
        <v>12104784</v>
      </c>
      <c r="D34" s="7">
        <f>SUM(D29:D33)</f>
        <v>-1581848</v>
      </c>
    </row>
    <row r="35" spans="2:4" x14ac:dyDescent="0.2">
      <c r="B35" s="13"/>
      <c r="C35" s="3"/>
      <c r="D35" s="3"/>
    </row>
    <row r="36" spans="2:4" ht="13.5" thickBot="1" x14ac:dyDescent="0.25">
      <c r="B36" s="38" t="s">
        <v>100</v>
      </c>
      <c r="C36" s="5">
        <v>-417396</v>
      </c>
      <c r="D36" s="6">
        <v>-900033</v>
      </c>
    </row>
    <row r="37" spans="2:4" x14ac:dyDescent="0.2">
      <c r="B37" s="13" t="s">
        <v>101</v>
      </c>
      <c r="C37" s="2">
        <f>C17+C26+C34+C36</f>
        <v>58938830</v>
      </c>
      <c r="D37" s="3">
        <f>D17+D26+D34+D36</f>
        <v>-5238696</v>
      </c>
    </row>
    <row r="38" spans="2:4" x14ac:dyDescent="0.2">
      <c r="B38" s="14"/>
      <c r="C38" s="2"/>
      <c r="D38" s="3"/>
    </row>
    <row r="39" spans="2:4" ht="13.5" thickBot="1" x14ac:dyDescent="0.25">
      <c r="B39" s="38" t="s">
        <v>102</v>
      </c>
      <c r="C39" s="5">
        <v>23974879</v>
      </c>
      <c r="D39" s="6">
        <v>61988460</v>
      </c>
    </row>
    <row r="40" spans="2:4" ht="13.5" thickBot="1" x14ac:dyDescent="0.25">
      <c r="B40" s="41" t="s">
        <v>103</v>
      </c>
      <c r="C40" s="26">
        <f>C37+C39</f>
        <v>82913709</v>
      </c>
      <c r="D40" s="25">
        <f>D37+D39</f>
        <v>56749764</v>
      </c>
    </row>
    <row r="41" spans="2:4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tabSelected="1" zoomScale="80" zoomScaleNormal="80" workbookViewId="0">
      <selection activeCell="G24" sqref="G24"/>
    </sheetView>
  </sheetViews>
  <sheetFormatPr defaultRowHeight="12.75" x14ac:dyDescent="0.2"/>
  <cols>
    <col min="2" max="2" width="55.85546875" bestFit="1" customWidth="1"/>
    <col min="3" max="3" width="17.85546875" bestFit="1" customWidth="1"/>
    <col min="4" max="4" width="19.140625" customWidth="1"/>
    <col min="5" max="5" width="19.5703125" customWidth="1"/>
    <col min="6" max="6" width="22.42578125" customWidth="1"/>
    <col min="7" max="7" width="17.85546875" bestFit="1" customWidth="1"/>
  </cols>
  <sheetData>
    <row r="3" spans="2:7" ht="51" x14ac:dyDescent="0.2">
      <c r="B3" s="1" t="s">
        <v>0</v>
      </c>
      <c r="C3" s="15" t="s">
        <v>27</v>
      </c>
      <c r="D3" s="15" t="s">
        <v>28</v>
      </c>
      <c r="E3" s="15" t="s">
        <v>29</v>
      </c>
      <c r="F3" s="15" t="s">
        <v>30</v>
      </c>
      <c r="G3" s="15" t="s">
        <v>104</v>
      </c>
    </row>
    <row r="4" spans="2:7" x14ac:dyDescent="0.2">
      <c r="B4" s="1" t="s">
        <v>2</v>
      </c>
      <c r="C4" s="2"/>
      <c r="D4" s="2"/>
      <c r="E4" s="2"/>
      <c r="F4" s="2"/>
      <c r="G4" s="2"/>
    </row>
    <row r="5" spans="2:7" ht="13.5" thickBot="1" x14ac:dyDescent="0.25">
      <c r="B5" s="5" t="s">
        <v>105</v>
      </c>
      <c r="C5" s="6">
        <v>179655175</v>
      </c>
      <c r="D5" s="6">
        <v>241030926</v>
      </c>
      <c r="E5" s="6">
        <v>546149</v>
      </c>
      <c r="F5" s="6">
        <v>144552528</v>
      </c>
      <c r="G5" s="6">
        <f>SUM(C5:F5)</f>
        <v>565784778</v>
      </c>
    </row>
    <row r="6" spans="2:7" x14ac:dyDescent="0.2">
      <c r="B6" s="2" t="s">
        <v>2</v>
      </c>
      <c r="C6" s="3"/>
      <c r="D6" s="3"/>
      <c r="E6" s="3"/>
      <c r="F6" s="3"/>
      <c r="G6" s="3"/>
    </row>
    <row r="7" spans="2:7" ht="13.5" thickBot="1" x14ac:dyDescent="0.25">
      <c r="B7" s="3" t="s">
        <v>106</v>
      </c>
      <c r="C7" s="3">
        <v>0</v>
      </c>
      <c r="D7" s="3">
        <v>0</v>
      </c>
      <c r="E7" s="3">
        <v>0</v>
      </c>
      <c r="F7" s="3">
        <v>26157809</v>
      </c>
      <c r="G7" s="6">
        <f>SUM(C7:F7)</f>
        <v>26157809</v>
      </c>
    </row>
    <row r="8" spans="2:7" x14ac:dyDescent="0.2">
      <c r="B8" s="9" t="s">
        <v>107</v>
      </c>
      <c r="C8" s="10">
        <f>C7</f>
        <v>0</v>
      </c>
      <c r="D8" s="10">
        <f t="shared" ref="D8:G8" si="0">D7</f>
        <v>0</v>
      </c>
      <c r="E8" s="10">
        <f t="shared" si="0"/>
        <v>0</v>
      </c>
      <c r="F8" s="10">
        <f t="shared" si="0"/>
        <v>26157809</v>
      </c>
      <c r="G8" s="10">
        <f t="shared" si="0"/>
        <v>26157809</v>
      </c>
    </row>
    <row r="9" spans="2:7" ht="13.5" thickBot="1" x14ac:dyDescent="0.25">
      <c r="B9" s="5" t="s">
        <v>108</v>
      </c>
      <c r="C9" s="6"/>
      <c r="D9" s="6"/>
      <c r="E9" s="6"/>
      <c r="F9" s="6"/>
      <c r="G9" s="6"/>
    </row>
    <row r="10" spans="2:7" x14ac:dyDescent="0.2">
      <c r="B10" s="2" t="s">
        <v>2</v>
      </c>
      <c r="C10" s="3"/>
      <c r="D10" s="3"/>
      <c r="E10" s="3"/>
      <c r="F10" s="3"/>
      <c r="G10" s="3"/>
    </row>
    <row r="11" spans="2:7" x14ac:dyDescent="0.2">
      <c r="B11" s="3" t="s">
        <v>112</v>
      </c>
      <c r="C11" s="3">
        <v>12967880</v>
      </c>
      <c r="D11" s="3">
        <v>-12967880</v>
      </c>
      <c r="E11" s="3">
        <v>0</v>
      </c>
      <c r="F11" s="3">
        <v>0</v>
      </c>
      <c r="G11" s="3">
        <f>SUM(C11:F11)</f>
        <v>0</v>
      </c>
    </row>
    <row r="12" spans="2:7" ht="13.5" thickBot="1" x14ac:dyDescent="0.25">
      <c r="B12" s="6" t="s">
        <v>113</v>
      </c>
      <c r="C12" s="6">
        <v>0</v>
      </c>
      <c r="D12" s="6">
        <v>13054459</v>
      </c>
      <c r="E12" s="6">
        <v>0</v>
      </c>
      <c r="F12" s="6">
        <v>0</v>
      </c>
      <c r="G12" s="6">
        <f>SUM(C12:F12)</f>
        <v>13054459</v>
      </c>
    </row>
    <row r="13" spans="2:7" ht="13.5" thickBot="1" x14ac:dyDescent="0.25">
      <c r="B13" s="26" t="s">
        <v>109</v>
      </c>
      <c r="C13" s="25">
        <f>C5+C8+C11+C12</f>
        <v>192623055</v>
      </c>
      <c r="D13" s="25">
        <f t="shared" ref="D13:G13" si="1">D5+D8+D11+D12</f>
        <v>241117505</v>
      </c>
      <c r="E13" s="25">
        <f t="shared" si="1"/>
        <v>546149</v>
      </c>
      <c r="F13" s="25">
        <f t="shared" si="1"/>
        <v>170710337</v>
      </c>
      <c r="G13" s="25">
        <f t="shared" si="1"/>
        <v>604997046</v>
      </c>
    </row>
    <row r="14" spans="2:7" ht="13.5" thickTop="1" x14ac:dyDescent="0.2">
      <c r="B14" s="3" t="s">
        <v>2</v>
      </c>
      <c r="C14" s="3"/>
      <c r="D14" s="3"/>
      <c r="E14" s="3"/>
      <c r="F14" s="3"/>
      <c r="G14" s="2"/>
    </row>
    <row r="15" spans="2:7" ht="13.5" thickBot="1" x14ac:dyDescent="0.25">
      <c r="B15" s="5" t="s">
        <v>110</v>
      </c>
      <c r="C15" s="5">
        <v>192623055</v>
      </c>
      <c r="D15" s="5">
        <v>243148277</v>
      </c>
      <c r="E15" s="5">
        <v>546149</v>
      </c>
      <c r="F15" s="5">
        <v>210707808</v>
      </c>
      <c r="G15" s="5">
        <f>SUM(C15:F15)</f>
        <v>647025289</v>
      </c>
    </row>
    <row r="16" spans="2:7" x14ac:dyDescent="0.2">
      <c r="B16" s="2" t="s">
        <v>2</v>
      </c>
      <c r="C16" s="2"/>
      <c r="D16" s="2"/>
      <c r="E16" s="2"/>
      <c r="F16" s="2"/>
      <c r="G16" s="2"/>
    </row>
    <row r="17" spans="2:7" ht="13.5" thickBot="1" x14ac:dyDescent="0.25">
      <c r="B17" s="6" t="s">
        <v>106</v>
      </c>
      <c r="C17" s="5">
        <v>0</v>
      </c>
      <c r="D17" s="5">
        <v>0</v>
      </c>
      <c r="E17" s="5">
        <v>0</v>
      </c>
      <c r="F17" s="5">
        <v>41585839</v>
      </c>
      <c r="G17" s="5">
        <f>SUM(C17:F17)</f>
        <v>41585839</v>
      </c>
    </row>
    <row r="18" spans="2:7" x14ac:dyDescent="0.2">
      <c r="B18" s="2" t="s">
        <v>107</v>
      </c>
      <c r="C18" s="9">
        <f>C17</f>
        <v>0</v>
      </c>
      <c r="D18" s="9">
        <f t="shared" ref="D18:G18" si="2">D17</f>
        <v>0</v>
      </c>
      <c r="E18" s="9">
        <f t="shared" si="2"/>
        <v>0</v>
      </c>
      <c r="F18" s="9">
        <f t="shared" si="2"/>
        <v>41585839</v>
      </c>
      <c r="G18" s="9">
        <f t="shared" si="2"/>
        <v>41585839</v>
      </c>
    </row>
    <row r="19" spans="2:7" ht="13.5" thickBot="1" x14ac:dyDescent="0.25">
      <c r="B19" s="5" t="s">
        <v>108</v>
      </c>
      <c r="C19" s="5"/>
      <c r="D19" s="5"/>
      <c r="E19" s="5"/>
      <c r="F19" s="5"/>
      <c r="G19" s="5"/>
    </row>
    <row r="20" spans="2:7" x14ac:dyDescent="0.2">
      <c r="B20" s="2" t="s">
        <v>2</v>
      </c>
      <c r="C20" s="2"/>
      <c r="D20" s="2"/>
      <c r="E20" s="2"/>
      <c r="F20" s="2"/>
      <c r="G20" s="2"/>
    </row>
    <row r="21" spans="2:7" x14ac:dyDescent="0.2">
      <c r="B21" s="3" t="s">
        <v>114</v>
      </c>
      <c r="C21" s="2">
        <v>0</v>
      </c>
      <c r="D21" s="2">
        <v>5771458</v>
      </c>
      <c r="E21" s="2">
        <v>0</v>
      </c>
      <c r="F21" s="2">
        <v>0</v>
      </c>
      <c r="G21" s="2">
        <f>SUM(C21:F21)</f>
        <v>5771458</v>
      </c>
    </row>
    <row r="22" spans="2:7" ht="13.5" thickBot="1" x14ac:dyDescent="0.25">
      <c r="B22" s="6" t="s">
        <v>115</v>
      </c>
      <c r="C22" s="5">
        <v>0</v>
      </c>
      <c r="D22" s="5">
        <v>0</v>
      </c>
      <c r="E22" s="5">
        <v>0</v>
      </c>
      <c r="F22" s="5">
        <v>-3866227</v>
      </c>
      <c r="G22" s="5">
        <f>SUM(C22:F22)</f>
        <v>-3866227</v>
      </c>
    </row>
    <row r="23" spans="2:7" ht="13.5" thickBot="1" x14ac:dyDescent="0.25">
      <c r="B23" s="26" t="s">
        <v>111</v>
      </c>
      <c r="C23" s="26">
        <f>C15+C18+C21+C22</f>
        <v>192623055</v>
      </c>
      <c r="D23" s="26">
        <f>D15+D18+D21+D22</f>
        <v>248919735</v>
      </c>
      <c r="E23" s="26">
        <f>E15+E18+E21+E22</f>
        <v>546149</v>
      </c>
      <c r="F23" s="26">
        <f>F15+F18+F21+F22</f>
        <v>248427420</v>
      </c>
      <c r="G23" s="26">
        <f>G15+G18+G21+G22</f>
        <v>690516359</v>
      </c>
    </row>
    <row r="24" spans="2:7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ОСД</vt:lpstr>
      <vt:lpstr>ДДС</vt:lpstr>
      <vt:lpstr>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Ким</dc:creator>
  <cp:lastModifiedBy>Илья Ким</cp:lastModifiedBy>
  <dcterms:created xsi:type="dcterms:W3CDTF">2018-05-10T10:58:58Z</dcterms:created>
  <dcterms:modified xsi:type="dcterms:W3CDTF">2018-05-10T11:32:10Z</dcterms:modified>
</cp:coreProperties>
</file>