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3395" windowHeight="7485"/>
  </bookViews>
  <sheets>
    <sheet name="ФО" sheetId="1" r:id="rId1"/>
  </sheets>
  <calcPr calcId="144525"/>
</workbook>
</file>

<file path=xl/calcChain.xml><?xml version="1.0" encoding="utf-8"?>
<calcChain xmlns="http://schemas.openxmlformats.org/spreadsheetml/2006/main">
  <c r="D146" i="1" l="1"/>
  <c r="F79" i="1"/>
  <c r="D30" i="1"/>
  <c r="C30" i="1"/>
  <c r="G160" i="1" l="1"/>
  <c r="F160" i="1"/>
  <c r="E160" i="1"/>
  <c r="D160" i="1"/>
  <c r="C160" i="1"/>
  <c r="G157" i="1"/>
  <c r="F157" i="1"/>
  <c r="E157" i="1"/>
  <c r="D157" i="1"/>
  <c r="C157" i="1"/>
  <c r="G154" i="1"/>
  <c r="F154" i="1"/>
  <c r="E154" i="1"/>
  <c r="D154" i="1"/>
  <c r="C154" i="1"/>
  <c r="G159" i="1"/>
  <c r="G156" i="1"/>
  <c r="G153" i="1"/>
  <c r="G152" i="1"/>
  <c r="G150" i="1"/>
  <c r="F150" i="1"/>
  <c r="E150" i="1"/>
  <c r="D150" i="1"/>
  <c r="F146" i="1"/>
  <c r="E146" i="1"/>
  <c r="C146" i="1"/>
  <c r="C150" i="1" s="1"/>
  <c r="G148" i="1"/>
  <c r="G149" i="1"/>
  <c r="G145" i="1"/>
  <c r="G146" i="1" s="1"/>
  <c r="G143" i="1"/>
  <c r="D132" i="1" l="1"/>
  <c r="C132" i="1"/>
  <c r="D124" i="1"/>
  <c r="C124" i="1"/>
  <c r="D113" i="1"/>
  <c r="D135" i="1" s="1"/>
  <c r="D138" i="1" s="1"/>
  <c r="C113" i="1"/>
  <c r="C135" i="1" s="1"/>
  <c r="C138" i="1" s="1"/>
  <c r="F85" i="1"/>
  <c r="F88" i="1" s="1"/>
  <c r="F91" i="1" s="1"/>
  <c r="D73" i="1"/>
  <c r="D79" i="1" s="1"/>
  <c r="D85" i="1" s="1"/>
  <c r="D88" i="1" s="1"/>
  <c r="D91" i="1" s="1"/>
  <c r="F73" i="1"/>
  <c r="E73" i="1"/>
  <c r="E79" i="1" s="1"/>
  <c r="E85" i="1" s="1"/>
  <c r="E88" i="1" s="1"/>
  <c r="E91" i="1" s="1"/>
  <c r="C73" i="1"/>
  <c r="C79" i="1" s="1"/>
  <c r="C85" i="1" s="1"/>
  <c r="C88" i="1" s="1"/>
  <c r="C91" i="1" s="1"/>
  <c r="D62" i="1"/>
  <c r="C62" i="1"/>
  <c r="D49" i="1"/>
  <c r="C49" i="1"/>
  <c r="D38" i="1"/>
  <c r="D63" i="1" s="1"/>
  <c r="C38" i="1"/>
  <c r="C63" i="1" s="1"/>
  <c r="C29" i="1"/>
  <c r="D29" i="1"/>
  <c r="D17" i="1"/>
  <c r="C17" i="1"/>
</calcChain>
</file>

<file path=xl/sharedStrings.xml><?xml version="1.0" encoding="utf-8"?>
<sst xmlns="http://schemas.openxmlformats.org/spreadsheetml/2006/main" count="160" uniqueCount="122">
  <si>
    <t>В тысячах тенге</t>
  </si>
  <si>
    <t xml:space="preserve"> </t>
  </si>
  <si>
    <t>Активы</t>
  </si>
  <si>
    <t>Внеоборотные активы</t>
  </si>
  <si>
    <t>Основные средства</t>
  </si>
  <si>
    <t>Разведочные и оценочные активы</t>
  </si>
  <si>
    <t xml:space="preserve">Нематериальные активы </t>
  </si>
  <si>
    <t>Инвестиции в совместные предприятия</t>
  </si>
  <si>
    <t>Авансы, выданные за внеоборотные активы</t>
  </si>
  <si>
    <t>Займы связанным сторонам</t>
  </si>
  <si>
    <t>Внеоборотные финансовые активы</t>
  </si>
  <si>
    <t>НДС к возмещению</t>
  </si>
  <si>
    <t>Активы по отложенному налогу</t>
  </si>
  <si>
    <t>Прочие внеоборотные активы</t>
  </si>
  <si>
    <t>Банковские вклады</t>
  </si>
  <si>
    <t>Оборотные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</si>
  <si>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</si>
  <si>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</si>
  <si>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</si>
  <si>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налогам, помимо подоходного налога</t>
  </si>
  <si>
    <t>Предоплата по корпоративному подоходному налогу</t>
  </si>
  <si>
    <t>Прочие оборотные активы</t>
  </si>
  <si>
    <t>Денежные средства и их эквиваленты</t>
  </si>
  <si>
    <t>Итого активы</t>
  </si>
  <si>
    <t xml:space="preserve">Капитал и обязательства </t>
  </si>
  <si>
    <t>Капитал</t>
  </si>
  <si>
    <t>Уставный капитал</t>
  </si>
  <si>
    <t>Дополнительный оплаченный капитал</t>
  </si>
  <si>
    <t>Резерв по пересчёту валюты отчётности</t>
  </si>
  <si>
    <t>Нераспределённая прибыль</t>
  </si>
  <si>
    <t>Долгосрочные обязательства</t>
  </si>
  <si>
    <t>Выпущенные долговые ценные бумаги</t>
  </si>
  <si>
    <t xml:space="preserve">Процентные займы </t>
  </si>
  <si>
    <t>Займы от связанной стороны</t>
  </si>
  <si>
    <t>Обязательства по вознаграждениям работников</t>
  </si>
  <si>
    <t>Резервы</t>
  </si>
  <si>
    <t>Прочие долгосрочные финансовые обязательства</t>
  </si>
  <si>
    <t>Прочие долгосрочные обязательства</t>
  </si>
  <si>
    <t>Обязательства по отложенному подоходному налогу</t>
  </si>
  <si>
    <t>2017 года</t>
  </si>
  <si>
    <t>Краткосрочные обязательства</t>
  </si>
  <si>
    <t>Процентные займы</t>
  </si>
  <si>
    <t>Торговая и прочая кредиторская задолженность</t>
  </si>
  <si>
    <t>Корпоративный подоходный налог к уплате</t>
  </si>
  <si>
    <t>Налоги к уплате, помимо подоходного налога</t>
  </si>
  <si>
    <t>Контрактные обязательства*</t>
  </si>
  <si>
    <t>Прочие краткосрочные финансовые обязательства</t>
  </si>
  <si>
    <t>Прочие краткосрочные обязательства</t>
  </si>
  <si>
    <t>Итого капитал и обязательства</t>
  </si>
  <si>
    <t>Балансовая стоимость простой акции, в тысячах тенге</t>
  </si>
  <si>
    <t>За три месяца, закончившихся 30 июня (неаудированные)</t>
  </si>
  <si>
    <t>За шесть месяцев, закончившихся 30 июня (неаудированные)</t>
  </si>
  <si>
    <t>2018 года</t>
  </si>
  <si>
    <t>Доходы от реализации продукции и оказания услуг</t>
  </si>
  <si>
    <t>Себестоимость реализованной продукции и оказанных услуг</t>
  </si>
  <si>
    <t>Валовая прибыль</t>
  </si>
  <si>
    <t>Общие и административные расходы</t>
  </si>
  <si>
    <t xml:space="preserve">Прочие операционные доходы </t>
  </si>
  <si>
    <t>Прочие операционные расходы</t>
  </si>
  <si>
    <t>Операционная прибыль</t>
  </si>
  <si>
    <t>Финансовые доходы</t>
  </si>
  <si>
    <t>Финансовые затраты</t>
  </si>
  <si>
    <t>Доля в (убытке)/доходе совместных предприятий</t>
  </si>
  <si>
    <t>(Отрицательная)/положительная курсовая разница, нетто</t>
  </si>
  <si>
    <t>Прибыль до налогообложения</t>
  </si>
  <si>
    <t>Расходы по подоходному налогу</t>
  </si>
  <si>
    <t>Чистая прибыль за период после налогообложения</t>
  </si>
  <si>
    <t>Прочий совокупный доход</t>
  </si>
  <si>
    <t>Итого совокупный доход за период, за вычетом подоходного налога</t>
  </si>
  <si>
    <t>Прибыль на акцию</t>
  </si>
  <si>
    <t>Базовая и разводнённая прибыль на акцию за период, приходящаяся на материнскую компанию</t>
  </si>
  <si>
    <t>Денежные потоки от операционной деятельности</t>
  </si>
  <si>
    <t>Поступления от клиентов</t>
  </si>
  <si>
    <t>Возврат авансов, выданных поставщикам</t>
  </si>
  <si>
    <t>Денежные поступления по управленческому гонорару</t>
  </si>
  <si>
    <t>Проценты полученные</t>
  </si>
  <si>
    <t>Возврат налогов из бюджета</t>
  </si>
  <si>
    <t>Прочие поступления</t>
  </si>
  <si>
    <t>Платежи поставщикам</t>
  </si>
  <si>
    <t>Подоходный налог уплаченный</t>
  </si>
  <si>
    <t>Прочие налоги и платежи в бюджет и фонд</t>
  </si>
  <si>
    <t>Проценты уплаченные</t>
  </si>
  <si>
    <t>Выплаты работникам</t>
  </si>
  <si>
    <t>Прочие выплаты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</si>
  <si>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</si>
  <si>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</si>
  <si>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Возврат банковских вкладов</t>
  </si>
  <si>
    <t>Поступления от продажи основных средств и нематериальных активов</t>
  </si>
  <si>
    <t>Дивиденды, полученные от совместного предприятия</t>
  </si>
  <si>
    <t>Поступления от продажи инвестиционных ценных бумаг</t>
  </si>
  <si>
    <t>Размещение банковских вкладов</t>
  </si>
  <si>
    <t>Приобретение основных средств, нематериальных активов и разведочных и оценочных активов</t>
  </si>
  <si>
    <t>Займы, выданные связанным сторонам</t>
  </si>
  <si>
    <t>Приобретение инвестиционных ценных бумаг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</si>
  <si>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</si>
  <si>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</si>
  <si>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Поступления по процентным займам и выпущенным долговым ценным бумагам</t>
  </si>
  <si>
    <t>Поступления по займам от связанной стороны</t>
  </si>
  <si>
    <t>Погашение процентных займов и выпущенных долговых ценных бумаг</t>
  </si>
  <si>
    <t>Погашение займов от связанной стороны</t>
  </si>
  <si>
    <t>Комиссия за организацию займа</t>
  </si>
  <si>
    <t>Чистые денежные потоки, полученные/(использованные) от/(в) финансовой деятельности</t>
  </si>
  <si>
    <t>Чистая курсовая разница по денежным средствам и их эквивалентам</t>
  </si>
  <si>
    <t>Чистое изменение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</si>
  <si>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</si>
  <si>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</si>
  <si>
    <t>Нераспре-делённая прибыль</t>
  </si>
  <si>
    <t xml:space="preserve">Итого </t>
  </si>
  <si>
    <t>На 1 января 2017 года (аудированные)</t>
  </si>
  <si>
    <t>Чистая прибыль за период</t>
  </si>
  <si>
    <t>Выпуск акций</t>
  </si>
  <si>
    <t>Взнос со стороны Акционера</t>
  </si>
  <si>
    <t>На 30 июня 2017 года (неаудированные)</t>
  </si>
  <si>
    <t>На 31 декабря 2017 года (аудированные)</t>
  </si>
  <si>
    <t>На 1 января 2018 года (пересчитано)</t>
  </si>
  <si>
    <t>На 30 июня 2018 года (неаудированные)</t>
  </si>
  <si>
    <t xml:space="preserve">30 июня 2018 года (неаудированные) </t>
  </si>
  <si>
    <t xml:space="preserve"> 31 декабря 2017 года (аудированные)</t>
  </si>
  <si>
    <r>
      <t>Взнос со стороны Акционера</t>
    </r>
    <r>
      <rPr>
        <i/>
        <sz val="10"/>
        <rFont val="Arial"/>
        <family val="2"/>
        <charset val="204"/>
      </rPr>
      <t/>
    </r>
  </si>
  <si>
    <t>Итого совокупный доход за период</t>
  </si>
  <si>
    <t>Изменение в учётной политике</t>
  </si>
  <si>
    <t>Чистые убытки от обесценения финансовых активов по амортизированной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</si>
</sst>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  <numFmt numFmtId="166" formatCode="_-* #,##0.000_р_._-;\-* #,##0.000_р_._-;_-* &quot;-&quot;??_р_._-;_-@_-"/>
  </numFmts>
  <fonts count="5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2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 wrapText="1"/>
    </xf>
    <xf numFmtId="164" fontId="4" fillId="0" borderId="0" xfId="1" applyNumberFormat="1" applyFont="1" applyAlignment="1">
      <alignment horizontal="left" vertical="center" wrapText="1"/>
    </xf>
    <xf numFmtId="164" fontId="3" fillId="0" borderId="0" xfId="1" applyNumberFormat="1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left" vertical="center"/>
    </xf>
    <xf numFmtId="164" fontId="4" fillId="0" borderId="2" xfId="1" applyNumberFormat="1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left" vertical="center"/>
    </xf>
    <xf numFmtId="164" fontId="3" fillId="0" borderId="3" xfId="1" applyNumberFormat="1" applyFont="1" applyBorder="1" applyAlignment="1">
      <alignment horizontal="left" vertical="center"/>
    </xf>
    <xf numFmtId="164" fontId="4" fillId="0" borderId="3" xfId="1" applyNumberFormat="1" applyFont="1" applyBorder="1" applyAlignment="1">
      <alignment horizontal="left" vertical="center"/>
    </xf>
    <xf numFmtId="166" fontId="3" fillId="0" borderId="0" xfId="1" applyNumberFormat="1" applyFont="1" applyBorder="1" applyAlignment="1">
      <alignment horizontal="left" vertical="center"/>
    </xf>
    <xf numFmtId="166" fontId="4" fillId="0" borderId="0" xfId="1" applyNumberFormat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left" vertical="center"/>
    </xf>
    <xf numFmtId="0" fontId="3" fillId="0" borderId="3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65" fontId="3" fillId="0" borderId="0" xfId="1" applyNumberFormat="1" applyFont="1" applyAlignment="1">
      <alignment horizontal="left" vertical="center"/>
    </xf>
    <xf numFmtId="165" fontId="4" fillId="0" borderId="0" xfId="1" applyNumberFormat="1" applyFont="1" applyAlignment="1">
      <alignment horizontal="left" vertical="center"/>
    </xf>
    <xf numFmtId="164" fontId="3" fillId="0" borderId="0" xfId="1" applyNumberFormat="1" applyFont="1" applyBorder="1" applyAlignment="1">
      <alignment horizontal="centerContinuous" vertical="center" wrapText="1"/>
    </xf>
    <xf numFmtId="164" fontId="3" fillId="0" borderId="0" xfId="1" applyNumberFormat="1" applyFont="1" applyBorder="1" applyAlignment="1">
      <alignment horizontal="centerContinuous" vertical="center"/>
    </xf>
    <xf numFmtId="164" fontId="3" fillId="0" borderId="0" xfId="1" applyNumberFormat="1" applyFont="1" applyAlignment="1">
      <alignment horizontal="centerContinuous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/>
    </xf>
    <xf numFmtId="164" fontId="3" fillId="0" borderId="4" xfId="1" applyNumberFormat="1" applyFont="1" applyBorder="1" applyAlignment="1">
      <alignment horizontal="left" vertical="center"/>
    </xf>
    <xf numFmtId="164" fontId="4" fillId="0" borderId="4" xfId="1" applyNumberFormat="1" applyFont="1" applyBorder="1" applyAlignment="1">
      <alignment horizontal="left" vertical="center"/>
    </xf>
    <xf numFmtId="164" fontId="3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1"/>
  <sheetViews>
    <sheetView tabSelected="1" topLeftCell="A109" zoomScale="80" zoomScaleNormal="80" workbookViewId="0">
      <selection activeCell="B160" sqref="B160"/>
    </sheetView>
  </sheetViews>
  <sheetFormatPr defaultRowHeight="12.75" x14ac:dyDescent="0.2"/>
  <cols>
    <col min="2" max="2" width="92.42578125" customWidth="1"/>
    <col min="3" max="3" width="21" bestFit="1" customWidth="1"/>
    <col min="4" max="5" width="20.42578125" bestFit="1" customWidth="1"/>
    <col min="6" max="7" width="18.28515625" bestFit="1" customWidth="1"/>
  </cols>
  <sheetData>
    <row r="2" spans="2:4" x14ac:dyDescent="0.2">
      <c r="B2" s="1" t="s">
        <v>0</v>
      </c>
      <c r="C2" s="2"/>
      <c r="D2" s="3"/>
    </row>
    <row r="3" spans="2:4" ht="29.25" customHeight="1" x14ac:dyDescent="0.2">
      <c r="B3" s="1"/>
      <c r="C3" s="4" t="s">
        <v>116</v>
      </c>
      <c r="D3" s="5" t="s">
        <v>117</v>
      </c>
    </row>
    <row r="4" spans="2:4" x14ac:dyDescent="0.2">
      <c r="B4" s="8" t="s">
        <v>2</v>
      </c>
      <c r="C4" s="8"/>
      <c r="D4" s="9"/>
    </row>
    <row r="5" spans="2:4" x14ac:dyDescent="0.2">
      <c r="B5" s="2" t="s">
        <v>3</v>
      </c>
      <c r="C5" s="3"/>
      <c r="D5" s="3"/>
    </row>
    <row r="6" spans="2:4" x14ac:dyDescent="0.2">
      <c r="B6" s="3" t="s">
        <v>4</v>
      </c>
      <c r="C6" s="2">
        <v>866596043</v>
      </c>
      <c r="D6" s="3">
        <v>873582370</v>
      </c>
    </row>
    <row r="7" spans="2:4" x14ac:dyDescent="0.2">
      <c r="B7" s="3" t="s">
        <v>5</v>
      </c>
      <c r="C7" s="2">
        <v>12760174</v>
      </c>
      <c r="D7" s="3">
        <v>12051402</v>
      </c>
    </row>
    <row r="8" spans="2:4" x14ac:dyDescent="0.2">
      <c r="B8" s="3" t="s">
        <v>6</v>
      </c>
      <c r="C8" s="2">
        <v>4365488</v>
      </c>
      <c r="D8" s="3">
        <v>4747183</v>
      </c>
    </row>
    <row r="9" spans="2:4" x14ac:dyDescent="0.2">
      <c r="B9" s="3" t="s">
        <v>7</v>
      </c>
      <c r="C9" s="2">
        <v>18402455</v>
      </c>
      <c r="D9" s="3">
        <v>5185395</v>
      </c>
    </row>
    <row r="10" spans="2:4" x14ac:dyDescent="0.2">
      <c r="B10" s="3" t="s">
        <v>8</v>
      </c>
      <c r="C10" s="2">
        <v>77474511</v>
      </c>
      <c r="D10" s="3">
        <v>2928599</v>
      </c>
    </row>
    <row r="11" spans="2:4" x14ac:dyDescent="0.2">
      <c r="B11" s="3" t="s">
        <v>9</v>
      </c>
      <c r="C11" s="2">
        <v>138009496</v>
      </c>
      <c r="D11" s="3">
        <v>135190963</v>
      </c>
    </row>
    <row r="12" spans="2:4" x14ac:dyDescent="0.2">
      <c r="B12" s="3" t="s">
        <v>10</v>
      </c>
      <c r="C12" s="2">
        <v>2241218</v>
      </c>
      <c r="D12" s="3">
        <v>2078177</v>
      </c>
    </row>
    <row r="13" spans="2:4" x14ac:dyDescent="0.2">
      <c r="B13" s="3" t="s">
        <v>11</v>
      </c>
      <c r="C13" s="2">
        <v>64331439</v>
      </c>
      <c r="D13" s="3">
        <v>48321910</v>
      </c>
    </row>
    <row r="14" spans="2:4" x14ac:dyDescent="0.2">
      <c r="B14" s="3" t="s">
        <v>12</v>
      </c>
      <c r="C14" s="2">
        <v>1181310</v>
      </c>
      <c r="D14" s="3">
        <v>3527073</v>
      </c>
    </row>
    <row r="15" spans="2:4" x14ac:dyDescent="0.2">
      <c r="B15" s="3" t="s">
        <v>13</v>
      </c>
      <c r="C15" s="2">
        <v>210145</v>
      </c>
      <c r="D15" s="3">
        <v>265735</v>
      </c>
    </row>
    <row r="16" spans="2:4" x14ac:dyDescent="0.2">
      <c r="B16" s="3" t="s">
        <v>14</v>
      </c>
      <c r="C16" s="2">
        <v>4999658</v>
      </c>
      <c r="D16" s="3">
        <v>5404411</v>
      </c>
    </row>
    <row r="17" spans="2:4" ht="13.5" thickBot="1" x14ac:dyDescent="0.25">
      <c r="B17" s="10"/>
      <c r="C17" s="11">
        <f>SUM(C6:C16)</f>
        <v>1190571937</v>
      </c>
      <c r="D17" s="10">
        <f>SUM(D6:D16)</f>
        <v>1093283218</v>
      </c>
    </row>
    <row r="18" spans="2:4" ht="13.5" thickTop="1" x14ac:dyDescent="0.2">
      <c r="B18" s="2" t="s">
        <v>1</v>
      </c>
      <c r="C18" s="2"/>
      <c r="D18" s="3"/>
    </row>
    <row r="19" spans="2:4" x14ac:dyDescent="0.2">
      <c r="B19" s="2" t="s">
        <v>15</v>
      </c>
      <c r="C19" s="2"/>
      <c r="D19" s="3"/>
    </row>
    <row r="20" spans="2:4" x14ac:dyDescent="0.2">
      <c r="B20" s="3" t="s">
        <v>16</v>
      </c>
      <c r="C20" s="2">
        <v>13036751</v>
      </c>
      <c r="D20" s="3">
        <v>17539716</v>
      </c>
    </row>
    <row r="21" spans="2:4" x14ac:dyDescent="0.2">
      <c r="B21" s="3" t="s">
        <v>17</v>
      </c>
      <c r="C21" s="2">
        <v>188142431</v>
      </c>
      <c r="D21" s="3">
        <v>160458349</v>
      </c>
    </row>
    <row r="22" spans="2:4" x14ac:dyDescent="0.2">
      <c r="B22" s="3" t="s">
        <v>9</v>
      </c>
      <c r="C22" s="2">
        <v>85818667</v>
      </c>
      <c r="D22" s="3">
        <v>72366122</v>
      </c>
    </row>
    <row r="23" spans="2:4" x14ac:dyDescent="0.2">
      <c r="B23" s="3" t="s">
        <v>18</v>
      </c>
      <c r="C23" s="2">
        <v>5525793</v>
      </c>
      <c r="D23" s="3">
        <v>4843166</v>
      </c>
    </row>
    <row r="24" spans="2:4" x14ac:dyDescent="0.2">
      <c r="B24" s="3" t="s">
        <v>19</v>
      </c>
      <c r="C24" s="2">
        <v>3628492</v>
      </c>
      <c r="D24" s="3">
        <v>7846304</v>
      </c>
    </row>
    <row r="25" spans="2:4" x14ac:dyDescent="0.2">
      <c r="B25" s="3" t="s">
        <v>20</v>
      </c>
      <c r="C25" s="2">
        <v>14233050</v>
      </c>
      <c r="D25" s="3">
        <v>16731818</v>
      </c>
    </row>
    <row r="26" spans="2:4" x14ac:dyDescent="0.2">
      <c r="B26" s="3" t="s">
        <v>21</v>
      </c>
      <c r="C26" s="2">
        <v>776794</v>
      </c>
      <c r="D26" s="3">
        <v>151853</v>
      </c>
    </row>
    <row r="27" spans="2:4" x14ac:dyDescent="0.2">
      <c r="B27" s="3" t="s">
        <v>14</v>
      </c>
      <c r="C27" s="2">
        <v>30268</v>
      </c>
      <c r="D27" s="3">
        <v>148116</v>
      </c>
    </row>
    <row r="28" spans="2:4" x14ac:dyDescent="0.2">
      <c r="B28" s="3" t="s">
        <v>22</v>
      </c>
      <c r="C28" s="2">
        <v>91513907</v>
      </c>
      <c r="D28" s="3">
        <v>23974879</v>
      </c>
    </row>
    <row r="29" spans="2:4" x14ac:dyDescent="0.2">
      <c r="B29" s="8"/>
      <c r="C29" s="8">
        <f>SUM(C20:C28)</f>
        <v>402706153</v>
      </c>
      <c r="D29" s="9">
        <f>SUM(D20:D28)</f>
        <v>304060323</v>
      </c>
    </row>
    <row r="30" spans="2:4" ht="13.5" thickBot="1" x14ac:dyDescent="0.25">
      <c r="B30" s="11" t="s">
        <v>23</v>
      </c>
      <c r="C30" s="11">
        <f>C17+C29</f>
        <v>1593278090</v>
      </c>
      <c r="D30" s="10">
        <f>D17+D29</f>
        <v>1397343541</v>
      </c>
    </row>
    <row r="31" spans="2:4" ht="13.5" thickTop="1" x14ac:dyDescent="0.2">
      <c r="B31" s="2" t="s">
        <v>1</v>
      </c>
      <c r="C31" s="2"/>
      <c r="D31" s="3"/>
    </row>
    <row r="32" spans="2:4" x14ac:dyDescent="0.2">
      <c r="B32" s="2" t="s">
        <v>24</v>
      </c>
      <c r="C32" s="2"/>
      <c r="D32" s="3"/>
    </row>
    <row r="33" spans="2:4" x14ac:dyDescent="0.2">
      <c r="B33" s="2" t="s">
        <v>25</v>
      </c>
      <c r="C33" s="2"/>
      <c r="D33" s="3"/>
    </row>
    <row r="34" spans="2:4" x14ac:dyDescent="0.2">
      <c r="B34" s="3" t="s">
        <v>26</v>
      </c>
      <c r="C34" s="2">
        <v>192623055</v>
      </c>
      <c r="D34" s="3">
        <v>192623055</v>
      </c>
    </row>
    <row r="35" spans="2:4" x14ac:dyDescent="0.2">
      <c r="B35" s="3" t="s">
        <v>27</v>
      </c>
      <c r="C35" s="2">
        <v>248919735</v>
      </c>
      <c r="D35" s="3">
        <v>243148277</v>
      </c>
    </row>
    <row r="36" spans="2:4" x14ac:dyDescent="0.2">
      <c r="B36" s="3" t="s">
        <v>28</v>
      </c>
      <c r="C36" s="2">
        <v>546149</v>
      </c>
      <c r="D36" s="3">
        <v>546149</v>
      </c>
    </row>
    <row r="37" spans="2:4" x14ac:dyDescent="0.2">
      <c r="B37" s="3" t="s">
        <v>29</v>
      </c>
      <c r="C37" s="2">
        <v>276449560</v>
      </c>
      <c r="D37" s="3">
        <v>210707808</v>
      </c>
    </row>
    <row r="38" spans="2:4" x14ac:dyDescent="0.2">
      <c r="B38" s="12"/>
      <c r="C38" s="12">
        <f>SUM(C34:C37)</f>
        <v>718538499</v>
      </c>
      <c r="D38" s="13">
        <f>SUM(D34:D37)</f>
        <v>647025289</v>
      </c>
    </row>
    <row r="39" spans="2:4" x14ac:dyDescent="0.2">
      <c r="B39" s="2" t="s">
        <v>1</v>
      </c>
      <c r="C39" s="2"/>
      <c r="D39" s="3"/>
    </row>
    <row r="40" spans="2:4" x14ac:dyDescent="0.2">
      <c r="B40" s="2" t="s">
        <v>30</v>
      </c>
      <c r="C40" s="2"/>
      <c r="D40" s="3"/>
    </row>
    <row r="41" spans="2:4" x14ac:dyDescent="0.2">
      <c r="B41" s="3" t="s">
        <v>31</v>
      </c>
      <c r="C41" s="2">
        <v>259264694</v>
      </c>
      <c r="D41" s="3">
        <v>252649513</v>
      </c>
    </row>
    <row r="42" spans="2:4" x14ac:dyDescent="0.2">
      <c r="B42" s="3" t="s">
        <v>32</v>
      </c>
      <c r="C42" s="2">
        <v>190602345</v>
      </c>
      <c r="D42" s="3">
        <v>113304947</v>
      </c>
    </row>
    <row r="43" spans="2:4" x14ac:dyDescent="0.2">
      <c r="B43" s="3" t="s">
        <v>33</v>
      </c>
      <c r="C43" s="2">
        <v>9606877</v>
      </c>
      <c r="D43" s="3">
        <v>9335226</v>
      </c>
    </row>
    <row r="44" spans="2:4" x14ac:dyDescent="0.2">
      <c r="B44" s="3" t="s">
        <v>34</v>
      </c>
      <c r="C44" s="2">
        <v>1210573</v>
      </c>
      <c r="D44" s="3">
        <v>1110423</v>
      </c>
    </row>
    <row r="45" spans="2:4" x14ac:dyDescent="0.2">
      <c r="B45" s="3" t="s">
        <v>35</v>
      </c>
      <c r="C45" s="2">
        <v>54391961</v>
      </c>
      <c r="D45" s="3">
        <v>51674958</v>
      </c>
    </row>
    <row r="46" spans="2:4" x14ac:dyDescent="0.2">
      <c r="B46" s="3" t="s">
        <v>36</v>
      </c>
      <c r="C46" s="2">
        <v>1818507</v>
      </c>
      <c r="D46" s="3">
        <v>1570175</v>
      </c>
    </row>
    <row r="47" spans="2:4" x14ac:dyDescent="0.2">
      <c r="B47" s="3" t="s">
        <v>37</v>
      </c>
      <c r="C47" s="2">
        <v>8225610</v>
      </c>
      <c r="D47" s="3">
        <v>8327738</v>
      </c>
    </row>
    <row r="48" spans="2:4" x14ac:dyDescent="0.2">
      <c r="B48" s="3" t="s">
        <v>38</v>
      </c>
      <c r="C48" s="2">
        <v>43590971</v>
      </c>
      <c r="D48" s="3">
        <v>41101462</v>
      </c>
    </row>
    <row r="49" spans="2:4" x14ac:dyDescent="0.2">
      <c r="B49" s="12"/>
      <c r="C49" s="12">
        <f>SUM(C41:C48)</f>
        <v>568711538</v>
      </c>
      <c r="D49" s="13">
        <f>SUM(D41:D48)</f>
        <v>479074442</v>
      </c>
    </row>
    <row r="51" spans="2:4" x14ac:dyDescent="0.2">
      <c r="B51" s="2" t="s">
        <v>40</v>
      </c>
      <c r="C51" s="2"/>
      <c r="D51" s="3"/>
    </row>
    <row r="52" spans="2:4" x14ac:dyDescent="0.2">
      <c r="B52" s="3" t="s">
        <v>31</v>
      </c>
      <c r="C52" s="2">
        <v>11653907</v>
      </c>
      <c r="D52" s="3">
        <v>11871439</v>
      </c>
    </row>
    <row r="53" spans="2:4" x14ac:dyDescent="0.2">
      <c r="B53" s="3" t="s">
        <v>41</v>
      </c>
      <c r="C53" s="2">
        <v>24447985</v>
      </c>
      <c r="D53" s="3">
        <v>19321945</v>
      </c>
    </row>
    <row r="54" spans="2:4" x14ac:dyDescent="0.2">
      <c r="B54" s="3" t="s">
        <v>33</v>
      </c>
      <c r="C54" s="2">
        <v>41726697</v>
      </c>
      <c r="D54" s="3">
        <v>43386615</v>
      </c>
    </row>
    <row r="55" spans="2:4" x14ac:dyDescent="0.2">
      <c r="B55" s="3" t="s">
        <v>35</v>
      </c>
      <c r="C55" s="2">
        <v>29570247</v>
      </c>
      <c r="D55" s="3">
        <v>24629398</v>
      </c>
    </row>
    <row r="56" spans="2:4" x14ac:dyDescent="0.2">
      <c r="B56" s="3" t="s">
        <v>42</v>
      </c>
      <c r="C56" s="2">
        <v>174927469</v>
      </c>
      <c r="D56" s="3">
        <v>149109414</v>
      </c>
    </row>
    <row r="57" spans="2:4" x14ac:dyDescent="0.2">
      <c r="B57" s="3" t="s">
        <v>43</v>
      </c>
      <c r="C57" s="2">
        <v>226097</v>
      </c>
      <c r="D57" s="3">
        <v>0</v>
      </c>
    </row>
    <row r="58" spans="2:4" x14ac:dyDescent="0.2">
      <c r="B58" s="3" t="s">
        <v>44</v>
      </c>
      <c r="C58" s="2">
        <v>877064</v>
      </c>
      <c r="D58" s="3">
        <v>1642303</v>
      </c>
    </row>
    <row r="59" spans="2:4" x14ac:dyDescent="0.2">
      <c r="B59" s="3" t="s">
        <v>45</v>
      </c>
      <c r="C59" s="2">
        <v>6610693</v>
      </c>
      <c r="D59" s="3">
        <v>5635991</v>
      </c>
    </row>
    <row r="60" spans="2:4" x14ac:dyDescent="0.2">
      <c r="B60" s="3" t="s">
        <v>46</v>
      </c>
      <c r="C60" s="2">
        <v>3891188</v>
      </c>
      <c r="D60" s="3">
        <v>2634602</v>
      </c>
    </row>
    <row r="61" spans="2:4" x14ac:dyDescent="0.2">
      <c r="B61" s="7" t="s">
        <v>47</v>
      </c>
      <c r="C61" s="6">
        <v>12096706</v>
      </c>
      <c r="D61" s="7">
        <v>13012103</v>
      </c>
    </row>
    <row r="62" spans="2:4" x14ac:dyDescent="0.2">
      <c r="B62" s="8"/>
      <c r="C62" s="8">
        <f>SUM(C52:C61)</f>
        <v>306028053</v>
      </c>
      <c r="D62" s="9">
        <f>SUM(D52:D61)</f>
        <v>271243810</v>
      </c>
    </row>
    <row r="63" spans="2:4" ht="13.5" thickBot="1" x14ac:dyDescent="0.25">
      <c r="B63" s="11" t="s">
        <v>48</v>
      </c>
      <c r="C63" s="11">
        <f>C38+C49+C62</f>
        <v>1593278090</v>
      </c>
      <c r="D63" s="10">
        <f>D38+D49+D62</f>
        <v>1397343541</v>
      </c>
    </row>
    <row r="64" spans="2:4" ht="13.5" thickTop="1" x14ac:dyDescent="0.2">
      <c r="B64" s="2" t="s">
        <v>1</v>
      </c>
      <c r="C64" s="2"/>
      <c r="D64" s="3"/>
    </row>
    <row r="65" spans="2:6" x14ac:dyDescent="0.2">
      <c r="B65" s="6" t="s">
        <v>49</v>
      </c>
      <c r="C65" s="14">
        <v>2.032</v>
      </c>
      <c r="D65" s="15">
        <v>1.827</v>
      </c>
    </row>
    <row r="66" spans="2:6" x14ac:dyDescent="0.2">
      <c r="B66" s="8" t="s">
        <v>1</v>
      </c>
      <c r="C66" s="9"/>
      <c r="D66" s="8"/>
      <c r="E66" s="3"/>
    </row>
    <row r="68" spans="2:6" ht="48" customHeight="1" x14ac:dyDescent="0.2">
      <c r="B68" s="1"/>
      <c r="C68" s="22" t="s">
        <v>50</v>
      </c>
      <c r="D68" s="23"/>
      <c r="E68" s="22" t="s">
        <v>51</v>
      </c>
      <c r="F68" s="23"/>
    </row>
    <row r="69" spans="2:6" x14ac:dyDescent="0.2">
      <c r="B69" s="16" t="s">
        <v>0</v>
      </c>
      <c r="C69" s="17" t="s">
        <v>52</v>
      </c>
      <c r="D69" s="18" t="s">
        <v>39</v>
      </c>
      <c r="E69" s="17" t="s">
        <v>52</v>
      </c>
      <c r="F69" s="18" t="s">
        <v>39</v>
      </c>
    </row>
    <row r="70" spans="2:6" x14ac:dyDescent="0.2">
      <c r="B70" s="8" t="s">
        <v>1</v>
      </c>
      <c r="C70" s="6"/>
      <c r="D70" s="7"/>
      <c r="E70" s="6"/>
      <c r="F70" s="7"/>
    </row>
    <row r="71" spans="2:6" x14ac:dyDescent="0.2">
      <c r="B71" s="3" t="s">
        <v>53</v>
      </c>
      <c r="C71" s="2">
        <v>218893419</v>
      </c>
      <c r="D71" s="3">
        <v>104973090</v>
      </c>
      <c r="E71" s="2">
        <v>428793267</v>
      </c>
      <c r="F71" s="3">
        <v>255847283</v>
      </c>
    </row>
    <row r="72" spans="2:6" x14ac:dyDescent="0.2">
      <c r="B72" s="7" t="s">
        <v>54</v>
      </c>
      <c r="C72" s="6">
        <v>-151633576</v>
      </c>
      <c r="D72" s="7">
        <v>-66881675</v>
      </c>
      <c r="E72" s="6">
        <v>-319014443</v>
      </c>
      <c r="F72" s="7">
        <v>-191116183</v>
      </c>
    </row>
    <row r="73" spans="2:6" x14ac:dyDescent="0.2">
      <c r="B73" s="8" t="s">
        <v>55</v>
      </c>
      <c r="C73" s="8">
        <f>SUM(C71:C72)</f>
        <v>67259843</v>
      </c>
      <c r="D73" s="9">
        <f>SUM(D71:D72)</f>
        <v>38091415</v>
      </c>
      <c r="E73" s="8">
        <f>SUM(E71:E72)</f>
        <v>109778824</v>
      </c>
      <c r="F73" s="9">
        <f>SUM(F71:F72)</f>
        <v>64731100</v>
      </c>
    </row>
    <row r="74" spans="2:6" x14ac:dyDescent="0.2">
      <c r="B74" s="2" t="s">
        <v>1</v>
      </c>
      <c r="C74" s="2"/>
      <c r="D74" s="3"/>
      <c r="E74" s="2"/>
      <c r="F74" s="3"/>
    </row>
    <row r="75" spans="2:6" x14ac:dyDescent="0.2">
      <c r="B75" s="3" t="s">
        <v>56</v>
      </c>
      <c r="C75" s="2">
        <v>-6413216</v>
      </c>
      <c r="D75" s="3">
        <v>-6972192</v>
      </c>
      <c r="E75" s="2">
        <v>-11145543</v>
      </c>
      <c r="F75" s="3">
        <v>-10806486</v>
      </c>
    </row>
    <row r="76" spans="2:6" x14ac:dyDescent="0.2">
      <c r="B76" s="3" t="s">
        <v>121</v>
      </c>
      <c r="C76" s="2">
        <v>-2766350</v>
      </c>
      <c r="D76" s="3">
        <v>0</v>
      </c>
      <c r="E76" s="2">
        <v>-1780836</v>
      </c>
      <c r="F76" s="3">
        <v>0</v>
      </c>
    </row>
    <row r="77" spans="2:6" x14ac:dyDescent="0.2">
      <c r="B77" s="3" t="s">
        <v>57</v>
      </c>
      <c r="C77" s="2">
        <v>1061569</v>
      </c>
      <c r="D77" s="3">
        <v>619277</v>
      </c>
      <c r="E77" s="2">
        <v>1927108</v>
      </c>
      <c r="F77" s="3">
        <v>1841814</v>
      </c>
    </row>
    <row r="78" spans="2:6" x14ac:dyDescent="0.2">
      <c r="B78" s="7" t="s">
        <v>58</v>
      </c>
      <c r="C78" s="6">
        <v>-1356897</v>
      </c>
      <c r="D78" s="7">
        <v>-3342744</v>
      </c>
      <c r="E78" s="6">
        <v>-5443771</v>
      </c>
      <c r="F78" s="7">
        <v>-3744618</v>
      </c>
    </row>
    <row r="79" spans="2:6" x14ac:dyDescent="0.2">
      <c r="B79" s="8" t="s">
        <v>59</v>
      </c>
      <c r="C79" s="8">
        <f>SUM(C73:C78)</f>
        <v>57784949</v>
      </c>
      <c r="D79" s="9">
        <f>SUM(D73:D78)</f>
        <v>28395756</v>
      </c>
      <c r="E79" s="8">
        <f>SUM(E73:E78)</f>
        <v>93335782</v>
      </c>
      <c r="F79" s="9">
        <f>SUM(F73:F78)</f>
        <v>52021810</v>
      </c>
    </row>
    <row r="80" spans="2:6" x14ac:dyDescent="0.2">
      <c r="B80" s="2" t="s">
        <v>1</v>
      </c>
      <c r="C80" s="2"/>
      <c r="D80" s="3"/>
      <c r="E80" s="2"/>
      <c r="F80" s="3"/>
    </row>
    <row r="81" spans="2:7" x14ac:dyDescent="0.2">
      <c r="B81" s="3" t="s">
        <v>60</v>
      </c>
      <c r="C81" s="2">
        <v>5016356</v>
      </c>
      <c r="D81" s="3">
        <v>2894627</v>
      </c>
      <c r="E81" s="2">
        <v>9574287</v>
      </c>
      <c r="F81" s="3">
        <v>6311218</v>
      </c>
    </row>
    <row r="82" spans="2:7" x14ac:dyDescent="0.2">
      <c r="B82" s="3" t="s">
        <v>61</v>
      </c>
      <c r="C82" s="2">
        <v>-11462956</v>
      </c>
      <c r="D82" s="3">
        <v>-7425876</v>
      </c>
      <c r="E82" s="2">
        <v>-22160840</v>
      </c>
      <c r="F82" s="3">
        <v>-14574187</v>
      </c>
    </row>
    <row r="83" spans="2:7" x14ac:dyDescent="0.2">
      <c r="B83" s="3" t="s">
        <v>62</v>
      </c>
      <c r="C83" s="2">
        <v>-5293646</v>
      </c>
      <c r="D83" s="3">
        <v>-3817186</v>
      </c>
      <c r="E83" s="2">
        <v>11580091</v>
      </c>
      <c r="F83" s="3">
        <v>-2797402</v>
      </c>
    </row>
    <row r="84" spans="2:7" x14ac:dyDescent="0.2">
      <c r="B84" s="7" t="s">
        <v>63</v>
      </c>
      <c r="C84" s="6">
        <v>-5291724</v>
      </c>
      <c r="D84" s="7">
        <v>-4612969</v>
      </c>
      <c r="E84" s="6">
        <v>-2195693</v>
      </c>
      <c r="F84" s="7">
        <v>8622839</v>
      </c>
    </row>
    <row r="85" spans="2:7" x14ac:dyDescent="0.2">
      <c r="B85" s="8" t="s">
        <v>64</v>
      </c>
      <c r="C85" s="8">
        <f>SUM(C79:C84)</f>
        <v>40752979</v>
      </c>
      <c r="D85" s="9">
        <f>SUM(D79:D84)</f>
        <v>15434352</v>
      </c>
      <c r="E85" s="8">
        <f>SUM(E79:E84)</f>
        <v>90133627</v>
      </c>
      <c r="F85" s="9">
        <f>SUM(F79:F84)</f>
        <v>49584278</v>
      </c>
    </row>
    <row r="86" spans="2:7" x14ac:dyDescent="0.2">
      <c r="B86" s="3" t="s">
        <v>1</v>
      </c>
      <c r="C86" s="2"/>
      <c r="D86" s="3"/>
      <c r="E86" s="2"/>
      <c r="F86" s="3"/>
    </row>
    <row r="87" spans="2:7" x14ac:dyDescent="0.2">
      <c r="B87" s="3" t="s">
        <v>65</v>
      </c>
      <c r="C87" s="2">
        <v>-11481907</v>
      </c>
      <c r="D87" s="3">
        <v>-4810027</v>
      </c>
      <c r="E87" s="2">
        <v>-19276716</v>
      </c>
      <c r="F87" s="3">
        <v>-12802144</v>
      </c>
    </row>
    <row r="88" spans="2:7" x14ac:dyDescent="0.2">
      <c r="B88" s="8" t="s">
        <v>66</v>
      </c>
      <c r="C88" s="8">
        <f>SUM(C85:C87)</f>
        <v>29271072</v>
      </c>
      <c r="D88" s="9">
        <f>SUM(D85:D87)</f>
        <v>10624325</v>
      </c>
      <c r="E88" s="8">
        <f>SUM(E85:E87)</f>
        <v>70856911</v>
      </c>
      <c r="F88" s="9">
        <f>SUM(F85:F87)</f>
        <v>36782134</v>
      </c>
    </row>
    <row r="89" spans="2:7" x14ac:dyDescent="0.2">
      <c r="B89" s="2" t="s">
        <v>1</v>
      </c>
      <c r="C89" s="2"/>
      <c r="D89" s="3"/>
      <c r="E89" s="2"/>
      <c r="F89" s="3"/>
    </row>
    <row r="90" spans="2:7" x14ac:dyDescent="0.2">
      <c r="B90" s="7" t="s">
        <v>67</v>
      </c>
      <c r="C90" s="6">
        <v>0</v>
      </c>
      <c r="D90" s="7">
        <v>0</v>
      </c>
      <c r="E90" s="6">
        <v>0</v>
      </c>
      <c r="F90" s="7">
        <v>0</v>
      </c>
    </row>
    <row r="91" spans="2:7" ht="13.5" thickBot="1" x14ac:dyDescent="0.25">
      <c r="B91" s="11" t="s">
        <v>68</v>
      </c>
      <c r="C91" s="11">
        <f>SUM(C88:C90)</f>
        <v>29271072</v>
      </c>
      <c r="D91" s="10">
        <f>SUM(D88:D90)</f>
        <v>10624325</v>
      </c>
      <c r="E91" s="11">
        <f>SUM(E88:E90)</f>
        <v>70856911</v>
      </c>
      <c r="F91" s="10">
        <f>SUM(F88:F90)</f>
        <v>36782134</v>
      </c>
    </row>
    <row r="92" spans="2:7" ht="13.5" thickTop="1" x14ac:dyDescent="0.2">
      <c r="B92" s="2" t="s">
        <v>1</v>
      </c>
      <c r="C92" s="2"/>
      <c r="D92" s="3"/>
      <c r="E92" s="2"/>
      <c r="F92" s="3"/>
    </row>
    <row r="93" spans="2:7" x14ac:dyDescent="0.2">
      <c r="B93" s="2" t="s">
        <v>69</v>
      </c>
      <c r="C93" s="2"/>
      <c r="D93" s="3"/>
      <c r="E93" s="2"/>
      <c r="F93" s="3"/>
    </row>
    <row r="94" spans="2:7" x14ac:dyDescent="0.2">
      <c r="B94" s="3" t="s">
        <v>70</v>
      </c>
      <c r="C94" s="20">
        <v>0.08</v>
      </c>
      <c r="D94" s="21">
        <v>0.03</v>
      </c>
      <c r="E94" s="20">
        <v>0.2</v>
      </c>
      <c r="F94" s="21">
        <v>0.1</v>
      </c>
    </row>
    <row r="95" spans="2:7" x14ac:dyDescent="0.2">
      <c r="B95" s="8" t="s">
        <v>1</v>
      </c>
      <c r="C95" s="9"/>
      <c r="D95" s="8"/>
      <c r="E95" s="9"/>
      <c r="F95" s="8"/>
      <c r="G95" s="19"/>
    </row>
    <row r="97" spans="2:5" ht="51" customHeight="1" x14ac:dyDescent="0.2">
      <c r="B97" s="1"/>
      <c r="C97" s="29" t="s">
        <v>51</v>
      </c>
      <c r="D97" s="29"/>
      <c r="E97" s="24"/>
    </row>
    <row r="98" spans="2:5" x14ac:dyDescent="0.2">
      <c r="B98" s="16" t="s">
        <v>0</v>
      </c>
      <c r="C98" s="17" t="s">
        <v>52</v>
      </c>
      <c r="D98" s="18" t="s">
        <v>39</v>
      </c>
    </row>
    <row r="99" spans="2:5" x14ac:dyDescent="0.2">
      <c r="B99" s="8" t="s">
        <v>1</v>
      </c>
      <c r="C99" s="3"/>
      <c r="D99" s="3"/>
    </row>
    <row r="100" spans="2:5" x14ac:dyDescent="0.2">
      <c r="B100" s="2" t="s">
        <v>71</v>
      </c>
      <c r="C100" s="3"/>
      <c r="D100" s="3"/>
    </row>
    <row r="101" spans="2:5" x14ac:dyDescent="0.2">
      <c r="B101" s="3" t="s">
        <v>72</v>
      </c>
      <c r="C101" s="2">
        <v>413625315</v>
      </c>
      <c r="D101" s="3">
        <v>327343014</v>
      </c>
    </row>
    <row r="102" spans="2:5" x14ac:dyDescent="0.2">
      <c r="B102" s="3" t="s">
        <v>73</v>
      </c>
      <c r="C102" s="2">
        <v>0</v>
      </c>
      <c r="D102" s="3">
        <v>30078757</v>
      </c>
    </row>
    <row r="103" spans="2:5" x14ac:dyDescent="0.2">
      <c r="B103" s="3" t="s">
        <v>74</v>
      </c>
      <c r="C103" s="2">
        <v>14180747</v>
      </c>
      <c r="D103" s="3">
        <v>18647418</v>
      </c>
    </row>
    <row r="104" spans="2:5" x14ac:dyDescent="0.2">
      <c r="B104" s="3" t="s">
        <v>75</v>
      </c>
      <c r="C104" s="2">
        <v>1532427</v>
      </c>
      <c r="D104" s="3">
        <v>2994512</v>
      </c>
    </row>
    <row r="105" spans="2:5" x14ac:dyDescent="0.2">
      <c r="B105" s="3" t="s">
        <v>76</v>
      </c>
      <c r="C105" s="2">
        <v>0</v>
      </c>
      <c r="D105" s="3">
        <v>439015</v>
      </c>
    </row>
    <row r="106" spans="2:5" x14ac:dyDescent="0.2">
      <c r="B106" s="3" t="s">
        <v>77</v>
      </c>
      <c r="C106" s="2">
        <v>497622</v>
      </c>
      <c r="D106" s="3">
        <v>543635</v>
      </c>
    </row>
    <row r="107" spans="2:5" x14ac:dyDescent="0.2">
      <c r="B107" s="3" t="s">
        <v>78</v>
      </c>
      <c r="C107" s="2">
        <v>-289740391</v>
      </c>
      <c r="D107" s="3">
        <v>-247909979</v>
      </c>
    </row>
    <row r="108" spans="2:5" x14ac:dyDescent="0.2">
      <c r="B108" s="3" t="s">
        <v>79</v>
      </c>
      <c r="C108" s="2">
        <v>-10539970</v>
      </c>
      <c r="D108" s="3">
        <v>-10418209</v>
      </c>
    </row>
    <row r="109" spans="2:5" x14ac:dyDescent="0.2">
      <c r="B109" s="3" t="s">
        <v>80</v>
      </c>
      <c r="C109" s="2">
        <v>-17457316</v>
      </c>
      <c r="D109" s="3">
        <v>-16103349</v>
      </c>
    </row>
    <row r="110" spans="2:5" x14ac:dyDescent="0.2">
      <c r="B110" s="3" t="s">
        <v>81</v>
      </c>
      <c r="C110" s="2">
        <v>-15325776</v>
      </c>
      <c r="D110" s="3">
        <v>-7688699</v>
      </c>
    </row>
    <row r="111" spans="2:5" x14ac:dyDescent="0.2">
      <c r="B111" s="3" t="s">
        <v>82</v>
      </c>
      <c r="C111" s="2">
        <v>-19088549</v>
      </c>
      <c r="D111" s="3">
        <v>-15025719</v>
      </c>
    </row>
    <row r="112" spans="2:5" x14ac:dyDescent="0.2">
      <c r="B112" s="7" t="s">
        <v>83</v>
      </c>
      <c r="C112" s="6">
        <v>-2930575</v>
      </c>
      <c r="D112" s="7">
        <v>-1653757</v>
      </c>
    </row>
    <row r="113" spans="2:4" x14ac:dyDescent="0.2">
      <c r="B113" s="12" t="s">
        <v>84</v>
      </c>
      <c r="C113" s="12">
        <f>SUM(C101:C112)</f>
        <v>74753534</v>
      </c>
      <c r="D113" s="13">
        <f>SUM(D101:D112)</f>
        <v>81246639</v>
      </c>
    </row>
    <row r="114" spans="2:4" x14ac:dyDescent="0.2">
      <c r="B114" s="3" t="s">
        <v>1</v>
      </c>
      <c r="C114" s="2"/>
      <c r="D114" s="3"/>
    </row>
    <row r="115" spans="2:4" x14ac:dyDescent="0.2">
      <c r="B115" s="2" t="s">
        <v>85</v>
      </c>
      <c r="C115" s="3"/>
      <c r="D115" s="3"/>
    </row>
    <row r="116" spans="2:4" x14ac:dyDescent="0.2">
      <c r="B116" s="3" t="s">
        <v>86</v>
      </c>
      <c r="C116" s="2">
        <v>1106312</v>
      </c>
      <c r="D116" s="3">
        <v>89984350</v>
      </c>
    </row>
    <row r="117" spans="2:4" x14ac:dyDescent="0.2">
      <c r="B117" s="3" t="s">
        <v>87</v>
      </c>
      <c r="C117" s="2">
        <v>67132</v>
      </c>
      <c r="D117" s="3">
        <v>1167</v>
      </c>
    </row>
    <row r="118" spans="2:4" x14ac:dyDescent="0.2">
      <c r="B118" s="3" t="s">
        <v>88</v>
      </c>
      <c r="C118" s="2">
        <v>35000</v>
      </c>
      <c r="D118" s="3">
        <v>0</v>
      </c>
    </row>
    <row r="119" spans="2:4" x14ac:dyDescent="0.2">
      <c r="B119" s="3" t="s">
        <v>89</v>
      </c>
      <c r="C119" s="2">
        <v>2000000</v>
      </c>
      <c r="D119" s="3">
        <v>0</v>
      </c>
    </row>
    <row r="120" spans="2:4" x14ac:dyDescent="0.2">
      <c r="B120" s="3" t="s">
        <v>90</v>
      </c>
      <c r="C120" s="2">
        <v>-649588</v>
      </c>
      <c r="D120" s="3">
        <v>-82107155</v>
      </c>
    </row>
    <row r="121" spans="2:4" x14ac:dyDescent="0.2">
      <c r="B121" s="3" t="s">
        <v>91</v>
      </c>
      <c r="C121" s="2">
        <v>-77775851</v>
      </c>
      <c r="D121" s="3">
        <v>-31356083</v>
      </c>
    </row>
    <row r="122" spans="2:4" x14ac:dyDescent="0.2">
      <c r="B122" s="3" t="s">
        <v>92</v>
      </c>
      <c r="C122" s="2">
        <v>-11032435</v>
      </c>
      <c r="D122" s="3">
        <v>-728293</v>
      </c>
    </row>
    <row r="123" spans="2:4" x14ac:dyDescent="0.2">
      <c r="B123" s="7" t="s">
        <v>93</v>
      </c>
      <c r="C123" s="6">
        <v>-2000000</v>
      </c>
      <c r="D123" s="7">
        <v>0</v>
      </c>
    </row>
    <row r="124" spans="2:4" x14ac:dyDescent="0.2">
      <c r="B124" s="12" t="s">
        <v>94</v>
      </c>
      <c r="C124" s="12">
        <f>SUM(C116:C123)</f>
        <v>-88249430</v>
      </c>
      <c r="D124" s="13">
        <f>SUM(D116:D123)</f>
        <v>-24206014</v>
      </c>
    </row>
    <row r="125" spans="2:4" x14ac:dyDescent="0.2">
      <c r="B125" s="6" t="s">
        <v>1</v>
      </c>
      <c r="C125" s="6"/>
      <c r="D125" s="7"/>
    </row>
    <row r="126" spans="2:4" x14ac:dyDescent="0.2">
      <c r="B126" s="2" t="s">
        <v>95</v>
      </c>
      <c r="C126" s="2"/>
      <c r="D126" s="3"/>
    </row>
    <row r="127" spans="2:4" x14ac:dyDescent="0.2">
      <c r="B127" s="3" t="s">
        <v>96</v>
      </c>
      <c r="C127" s="2">
        <v>115019917</v>
      </c>
      <c r="D127" s="3">
        <v>37741669</v>
      </c>
    </row>
    <row r="128" spans="2:4" x14ac:dyDescent="0.2">
      <c r="B128" s="3" t="s">
        <v>97</v>
      </c>
      <c r="C128" s="2">
        <v>0</v>
      </c>
      <c r="D128" s="3">
        <v>25321800</v>
      </c>
    </row>
    <row r="129" spans="2:7" x14ac:dyDescent="0.2">
      <c r="B129" s="3" t="s">
        <v>98</v>
      </c>
      <c r="C129" s="2">
        <v>-35789533</v>
      </c>
      <c r="D129" s="3">
        <v>-102280128</v>
      </c>
    </row>
    <row r="130" spans="2:7" x14ac:dyDescent="0.2">
      <c r="B130" s="3" t="s">
        <v>99</v>
      </c>
      <c r="C130" s="2">
        <v>-458728</v>
      </c>
      <c r="D130" s="3">
        <v>-25321800</v>
      </c>
    </row>
    <row r="131" spans="2:7" x14ac:dyDescent="0.2">
      <c r="B131" s="7" t="s">
        <v>100</v>
      </c>
      <c r="C131" s="6">
        <v>-91608</v>
      </c>
      <c r="D131" s="7">
        <v>0</v>
      </c>
    </row>
    <row r="132" spans="2:7" x14ac:dyDescent="0.2">
      <c r="B132" s="12" t="s">
        <v>101</v>
      </c>
      <c r="C132" s="12">
        <f>SUM(C127:C131)</f>
        <v>78680048</v>
      </c>
      <c r="D132" s="13">
        <f>SUM(D127:D131)</f>
        <v>-64538459</v>
      </c>
    </row>
    <row r="133" spans="2:7" x14ac:dyDescent="0.2">
      <c r="B133" s="3" t="s">
        <v>102</v>
      </c>
      <c r="C133" s="6">
        <v>2354876</v>
      </c>
      <c r="D133" s="7">
        <v>4775156</v>
      </c>
    </row>
    <row r="134" spans="2:7" x14ac:dyDescent="0.2">
      <c r="B134" s="7"/>
      <c r="C134" s="6"/>
      <c r="D134" s="7"/>
    </row>
    <row r="135" spans="2:7" x14ac:dyDescent="0.2">
      <c r="B135" s="8" t="s">
        <v>103</v>
      </c>
      <c r="C135" s="8">
        <f>C113+C124+C132+C133</f>
        <v>67539028</v>
      </c>
      <c r="D135" s="9">
        <f>D113+D124+D132+D133</f>
        <v>-2722678</v>
      </c>
    </row>
    <row r="137" spans="2:7" x14ac:dyDescent="0.2">
      <c r="B137" s="3" t="s">
        <v>104</v>
      </c>
      <c r="C137" s="2">
        <v>23974879</v>
      </c>
      <c r="D137" s="3">
        <v>61988460</v>
      </c>
    </row>
    <row r="138" spans="2:7" ht="13.5" thickBot="1" x14ac:dyDescent="0.25">
      <c r="B138" s="11" t="s">
        <v>105</v>
      </c>
      <c r="C138" s="11">
        <f>SUM(C135:C137)</f>
        <v>91513907</v>
      </c>
      <c r="D138" s="10">
        <f>SUM(D135:D137)</f>
        <v>59265782</v>
      </c>
    </row>
    <row r="139" spans="2:7" ht="13.5" thickTop="1" x14ac:dyDescent="0.2"/>
    <row r="141" spans="2:7" ht="38.25" x14ac:dyDescent="0.2">
      <c r="B141" s="16" t="s">
        <v>0</v>
      </c>
      <c r="C141" s="25" t="s">
        <v>26</v>
      </c>
      <c r="D141" s="25" t="s">
        <v>27</v>
      </c>
      <c r="E141" s="25" t="s">
        <v>28</v>
      </c>
      <c r="F141" s="25" t="s">
        <v>106</v>
      </c>
      <c r="G141" s="25" t="s">
        <v>107</v>
      </c>
    </row>
    <row r="142" spans="2:7" x14ac:dyDescent="0.2">
      <c r="B142" s="26" t="s">
        <v>1</v>
      </c>
      <c r="C142" s="8"/>
      <c r="D142" s="8"/>
      <c r="E142" s="8"/>
      <c r="F142" s="8"/>
      <c r="G142" s="8"/>
    </row>
    <row r="143" spans="2:7" x14ac:dyDescent="0.2">
      <c r="B143" s="27" t="s">
        <v>108</v>
      </c>
      <c r="C143" s="28">
        <v>179655175</v>
      </c>
      <c r="D143" s="28">
        <v>241030926</v>
      </c>
      <c r="E143" s="28">
        <v>546149</v>
      </c>
      <c r="F143" s="28">
        <v>144552528</v>
      </c>
      <c r="G143" s="28">
        <f>SUM(C143:F143)</f>
        <v>565784778</v>
      </c>
    </row>
    <row r="144" spans="2:7" x14ac:dyDescent="0.2">
      <c r="B144" s="2" t="s">
        <v>1</v>
      </c>
      <c r="C144" s="3"/>
      <c r="D144" s="3"/>
      <c r="E144" s="3"/>
      <c r="F144" s="3"/>
      <c r="G144" s="3"/>
    </row>
    <row r="145" spans="2:7" x14ac:dyDescent="0.2">
      <c r="B145" s="3" t="s">
        <v>109</v>
      </c>
      <c r="C145" s="3">
        <v>0</v>
      </c>
      <c r="D145" s="3">
        <v>0</v>
      </c>
      <c r="E145" s="3">
        <v>0</v>
      </c>
      <c r="F145" s="3">
        <v>36782134</v>
      </c>
      <c r="G145" s="28">
        <f>SUM(C145:F145)</f>
        <v>36782134</v>
      </c>
    </row>
    <row r="146" spans="2:7" x14ac:dyDescent="0.2">
      <c r="B146" s="8" t="s">
        <v>119</v>
      </c>
      <c r="C146" s="9">
        <f>SUM(C145)</f>
        <v>0</v>
      </c>
      <c r="D146" s="9">
        <f>SUM(D145)</f>
        <v>0</v>
      </c>
      <c r="E146" s="9">
        <f>SUM(E145)</f>
        <v>0</v>
      </c>
      <c r="F146" s="9">
        <f>SUM(F145)</f>
        <v>36782134</v>
      </c>
      <c r="G146" s="9">
        <f>SUM(G145)</f>
        <v>36782134</v>
      </c>
    </row>
    <row r="147" spans="2:7" x14ac:dyDescent="0.2">
      <c r="B147" s="2" t="s">
        <v>1</v>
      </c>
      <c r="C147" s="3"/>
      <c r="D147" s="3"/>
      <c r="E147" s="3"/>
      <c r="F147" s="3"/>
      <c r="G147" s="19"/>
    </row>
    <row r="148" spans="2:7" x14ac:dyDescent="0.2">
      <c r="B148" s="3" t="s">
        <v>110</v>
      </c>
      <c r="C148" s="3">
        <v>12967880</v>
      </c>
      <c r="D148" s="3">
        <v>-12967880</v>
      </c>
      <c r="E148" s="3">
        <v>0</v>
      </c>
      <c r="F148" s="3">
        <v>0</v>
      </c>
      <c r="G148" s="3">
        <f>SUM(C148:F148)</f>
        <v>0</v>
      </c>
    </row>
    <row r="149" spans="2:7" x14ac:dyDescent="0.2">
      <c r="B149" s="7" t="s">
        <v>111</v>
      </c>
      <c r="C149" s="7">
        <v>0</v>
      </c>
      <c r="D149" s="7">
        <v>13091981</v>
      </c>
      <c r="E149" s="7">
        <v>0</v>
      </c>
      <c r="F149" s="7">
        <v>0</v>
      </c>
      <c r="G149" s="7">
        <f>SUM(C149:F149)</f>
        <v>13091981</v>
      </c>
    </row>
    <row r="150" spans="2:7" ht="13.5" thickBot="1" x14ac:dyDescent="0.25">
      <c r="B150" s="11" t="s">
        <v>112</v>
      </c>
      <c r="C150" s="10">
        <f>C143+C146+C148+C149</f>
        <v>192623055</v>
      </c>
      <c r="D150" s="10">
        <f>D143+D146+D148+D149</f>
        <v>241155027</v>
      </c>
      <c r="E150" s="10">
        <f>E143+E146+E148+E149</f>
        <v>546149</v>
      </c>
      <c r="F150" s="10">
        <f>F143+F146+F148+F149</f>
        <v>181334662</v>
      </c>
      <c r="G150" s="10">
        <f>G143+G146+G148+G149</f>
        <v>615658893</v>
      </c>
    </row>
    <row r="151" spans="2:7" ht="13.5" thickTop="1" x14ac:dyDescent="0.2">
      <c r="B151" s="3" t="s">
        <v>1</v>
      </c>
      <c r="C151" s="3"/>
      <c r="D151" s="3"/>
      <c r="E151" s="3"/>
      <c r="F151" s="3"/>
      <c r="G151" s="2"/>
    </row>
    <row r="152" spans="2:7" x14ac:dyDescent="0.2">
      <c r="B152" s="2" t="s">
        <v>113</v>
      </c>
      <c r="C152" s="3">
        <v>192623055</v>
      </c>
      <c r="D152" s="3">
        <v>243148277</v>
      </c>
      <c r="E152" s="3">
        <v>546149</v>
      </c>
      <c r="F152" s="3">
        <v>210707808</v>
      </c>
      <c r="G152" s="3">
        <f>SUM(C152:F152)</f>
        <v>647025289</v>
      </c>
    </row>
    <row r="153" spans="2:7" x14ac:dyDescent="0.2">
      <c r="B153" s="7" t="s">
        <v>120</v>
      </c>
      <c r="C153" s="7">
        <v>0</v>
      </c>
      <c r="D153" s="7">
        <v>0</v>
      </c>
      <c r="E153" s="7">
        <v>0</v>
      </c>
      <c r="F153" s="7">
        <v>-5115159</v>
      </c>
      <c r="G153" s="3">
        <f>SUM(C153:F153)</f>
        <v>-5115159</v>
      </c>
    </row>
    <row r="154" spans="2:7" x14ac:dyDescent="0.2">
      <c r="B154" s="12" t="s">
        <v>114</v>
      </c>
      <c r="C154" s="13">
        <f>SUM(C152:C153)</f>
        <v>192623055</v>
      </c>
      <c r="D154" s="13">
        <f>SUM(D152:D153)</f>
        <v>243148277</v>
      </c>
      <c r="E154" s="13">
        <f>SUM(E152:E153)</f>
        <v>546149</v>
      </c>
      <c r="F154" s="13">
        <f>SUM(F152:F153)</f>
        <v>205592649</v>
      </c>
      <c r="G154" s="13">
        <f>SUM(G152:G153)</f>
        <v>641910130</v>
      </c>
    </row>
    <row r="155" spans="2:7" x14ac:dyDescent="0.2">
      <c r="B155" s="3" t="s">
        <v>1</v>
      </c>
      <c r="C155" s="2"/>
      <c r="D155" s="2"/>
      <c r="E155" s="2"/>
      <c r="F155" s="2"/>
      <c r="G155" s="2"/>
    </row>
    <row r="156" spans="2:7" x14ac:dyDescent="0.2">
      <c r="B156" s="7" t="s">
        <v>109</v>
      </c>
      <c r="C156" s="6">
        <v>0</v>
      </c>
      <c r="D156" s="6">
        <v>0</v>
      </c>
      <c r="E156" s="6">
        <v>0</v>
      </c>
      <c r="F156" s="6">
        <v>70856911</v>
      </c>
      <c r="G156" s="2">
        <f>SUM(C156:F156)</f>
        <v>70856911</v>
      </c>
    </row>
    <row r="157" spans="2:7" x14ac:dyDescent="0.2">
      <c r="B157" s="8" t="s">
        <v>119</v>
      </c>
      <c r="C157" s="8">
        <f>C156</f>
        <v>0</v>
      </c>
      <c r="D157" s="8">
        <f>D156</f>
        <v>0</v>
      </c>
      <c r="E157" s="8">
        <f>E156</f>
        <v>0</v>
      </c>
      <c r="F157" s="8">
        <f>F156</f>
        <v>70856911</v>
      </c>
      <c r="G157" s="8">
        <f>G156</f>
        <v>70856911</v>
      </c>
    </row>
    <row r="158" spans="2:7" x14ac:dyDescent="0.2">
      <c r="B158" s="2" t="s">
        <v>1</v>
      </c>
      <c r="C158" s="2"/>
      <c r="D158" s="2"/>
      <c r="E158" s="2"/>
      <c r="F158" s="2"/>
      <c r="G158" s="2"/>
    </row>
    <row r="159" spans="2:7" x14ac:dyDescent="0.2">
      <c r="B159" s="3" t="s">
        <v>118</v>
      </c>
      <c r="C159" s="2">
        <v>0</v>
      </c>
      <c r="D159" s="2">
        <v>5771458</v>
      </c>
      <c r="E159" s="2">
        <v>0</v>
      </c>
      <c r="F159" s="2">
        <v>0</v>
      </c>
      <c r="G159" s="2">
        <f>SUM(C159:F159)</f>
        <v>5771458</v>
      </c>
    </row>
    <row r="160" spans="2:7" ht="13.5" thickBot="1" x14ac:dyDescent="0.25">
      <c r="B160" s="11" t="s">
        <v>115</v>
      </c>
      <c r="C160" s="11">
        <f>C154+C157+C159</f>
        <v>192623055</v>
      </c>
      <c r="D160" s="11">
        <f>D154+D157+D159</f>
        <v>248919735</v>
      </c>
      <c r="E160" s="11">
        <f>E154+E157+E159</f>
        <v>546149</v>
      </c>
      <c r="F160" s="11">
        <f>F154+F157+F159</f>
        <v>276449560</v>
      </c>
      <c r="G160" s="11">
        <f>G154+G157+G159</f>
        <v>718538499</v>
      </c>
    </row>
    <row r="161" ht="13.5" thickTop="1" x14ac:dyDescent="0.2"/>
  </sheetData>
  <mergeCells count="1">
    <mergeCell ref="C97:D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Ким</dc:creator>
  <cp:lastModifiedBy>Илья Ким</cp:lastModifiedBy>
  <dcterms:created xsi:type="dcterms:W3CDTF">2018-08-16T08:54:24Z</dcterms:created>
  <dcterms:modified xsi:type="dcterms:W3CDTF">2018-08-16T09:12:52Z</dcterms:modified>
</cp:coreProperties>
</file>