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779"/>
  <workbookPr/>
  <bookViews>
    <workbookView xWindow="65521" yWindow="65521" windowWidth="15060" windowHeight="8955" activeTab="0"/>
  </bookViews>
  <sheets>
    <sheet name="баланс" sheetId="1" r:id="rId1"/>
    <sheet name="отчет приб_уб" sheetId="2" r:id="rId2"/>
    <sheet name="Отчет о движ_денег" sheetId="3" r:id="rId3"/>
    <sheet name="Отчет о движ_кап" sheetId="4" r:id="rId4"/>
  </sheets>
  <externalReferences>
    <externalReference r:id="rId7"/>
  </externalReferences>
  <definedNames>
    <definedName name="FILIAL">'[1]Hidden'!$A$3:$A$32</definedName>
    <definedName name="MESATZ">'[1]Hidden'!$H$2:$H$13</definedName>
    <definedName name="YEAR">'[1]Hidden'!$F$2:$F$10</definedName>
  </definedNames>
  <calcPr fullCalcOnLoad="1"/>
</workbook>
</file>

<file path=xl/sharedStrings.xml><?xml version="1.0" encoding="utf-8"?>
<sst xmlns="http://schemas.openxmlformats.org/spreadsheetml/2006/main" count="371" uniqueCount="242">
  <si>
    <t>АКТИВЫ</t>
  </si>
  <si>
    <t>Код стр.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</si>
  <si>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</si>
  <si>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</si>
  <si>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</si>
  <si>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</si>
  <si>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</si>
  <si>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</si>
  <si>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</si>
  <si>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</si>
  <si>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</si>
  <si>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</si>
  <si>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</si>
  <si>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</si>
  <si>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</si>
  <si>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</si>
  <si>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</si>
  <si>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</si>
  <si>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</si>
  <si>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</si>
  <si>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</si>
  <si>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</si>
  <si>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Денежные средства и их эквиваленты</t>
  </si>
  <si>
    <t xml:space="preserve">Долгосрочная дебиторская задолженность </t>
  </si>
  <si>
    <t>Нераспределенная прибыль</t>
  </si>
  <si>
    <t>НАИМЕНОВАНИЕ ПОКАЗАТЕЛЕЙ</t>
  </si>
  <si>
    <t>Дивиденды</t>
  </si>
  <si>
    <t>I. КРАТКОСРОЧНЫЕ АКТИВЫ:</t>
  </si>
  <si>
    <t>тыс.тенге</t>
  </si>
  <si>
    <t>Краткосрочные финансовые инвестиции</t>
  </si>
  <si>
    <t>011</t>
  </si>
  <si>
    <t>Краткосрочная дебиторская задолженность</t>
  </si>
  <si>
    <t>Запасы</t>
  </si>
  <si>
    <t>Текущие налоговые активы</t>
  </si>
  <si>
    <t>Долгосрочные активы, предназначенные для продажи</t>
  </si>
  <si>
    <t xml:space="preserve">Прочие краткосрочные активы </t>
  </si>
  <si>
    <t>Итого краткосрочных активов</t>
  </si>
  <si>
    <t>012</t>
  </si>
  <si>
    <t>013</t>
  </si>
  <si>
    <t>014</t>
  </si>
  <si>
    <t>015</t>
  </si>
  <si>
    <t>016</t>
  </si>
  <si>
    <t>II. ДОЛГОСРОЧНЫЕ АКТИВЫ</t>
  </si>
  <si>
    <t xml:space="preserve">Долгосрочные финансовые инвестиции </t>
  </si>
  <si>
    <t>Инвестиции, учитываемые методом долевого участия</t>
  </si>
  <si>
    <t>Инвестиционная недвижимость</t>
  </si>
  <si>
    <t>Биологические активы</t>
  </si>
  <si>
    <t>Разведочные и оценочные активы</t>
  </si>
  <si>
    <t>021</t>
  </si>
  <si>
    <t>022</t>
  </si>
  <si>
    <t>024</t>
  </si>
  <si>
    <t>023</t>
  </si>
  <si>
    <t>025</t>
  </si>
  <si>
    <t>026</t>
  </si>
  <si>
    <t>027</t>
  </si>
  <si>
    <t>Основные средства</t>
  </si>
  <si>
    <t>Нематериальные активы</t>
  </si>
  <si>
    <t>Отложенные налоговые активы</t>
  </si>
  <si>
    <t>028</t>
  </si>
  <si>
    <t>Прочие долгосрочные активы</t>
  </si>
  <si>
    <t>029</t>
  </si>
  <si>
    <t>Итого долгосрочных активов</t>
  </si>
  <si>
    <t>Баланс (стр.100+стр.200)</t>
  </si>
  <si>
    <t>ПАССИВЫ</t>
  </si>
  <si>
    <t>III. КРАТКОСРОЧНЫЕ ОБЯЗАТЕЛЬСТВА</t>
  </si>
  <si>
    <t>Краткосрочные финансовые обязательства</t>
  </si>
  <si>
    <t>031</t>
  </si>
  <si>
    <t>Обязательства  по налогам</t>
  </si>
  <si>
    <t>Обязательства  по другим обязательным и добровольным платежам</t>
  </si>
  <si>
    <t>Краткосрочная кредиторская задолженность</t>
  </si>
  <si>
    <t>Итого краткосрочных обязательств</t>
  </si>
  <si>
    <t>300</t>
  </si>
  <si>
    <t>032</t>
  </si>
  <si>
    <t>033</t>
  </si>
  <si>
    <t>034</t>
  </si>
  <si>
    <t>035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</si>
  <si>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</si>
  <si>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</si>
  <si>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</si>
  <si>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</si>
  <si>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Отложенные налоговые обязательства</t>
  </si>
  <si>
    <t>Прочие долгосрочные обязательства</t>
  </si>
  <si>
    <t>Итого долгосрочных обязательств</t>
  </si>
  <si>
    <t>V. КАПИТАЛ</t>
  </si>
  <si>
    <t>Выпущенный капитал</t>
  </si>
  <si>
    <t>Эмиссионный капитал</t>
  </si>
  <si>
    <t>Выкупленные собственные долевые инструменты</t>
  </si>
  <si>
    <t>Резервы</t>
  </si>
  <si>
    <t>Нераспределенный доход (непокрытый убыток)</t>
  </si>
  <si>
    <t>Доля меньшинства</t>
  </si>
  <si>
    <t xml:space="preserve">ИТОГО КАПИТАЛ </t>
  </si>
  <si>
    <t>Баланс (стр.300+стр.400+стр.500)</t>
  </si>
  <si>
    <t>Место печати</t>
  </si>
  <si>
    <t>Доходы от финансирования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</si>
  <si>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</si>
  <si>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</si>
  <si>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</si>
  <si>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расходы</t>
  </si>
  <si>
    <t>Прибыль (убыток) от прекращенной деятельности</t>
  </si>
  <si>
    <t>Прибыль (убыток) до налогообложения (стр. 110 +/- стр. 120)</t>
  </si>
  <si>
    <t>Расходы по корпоративному подоходному налогу</t>
  </si>
  <si>
    <t>Итоговая прибыль (убыток) за период (стр. 130 - стр. 140) до вычета доли меньшинства</t>
  </si>
  <si>
    <t>Итоговая прибыль (убыток) за период (стр. 150 - стр. 160)</t>
  </si>
  <si>
    <t>Прибыль на акцию</t>
  </si>
  <si>
    <t>Наименование показателей</t>
  </si>
  <si>
    <t>Код строки</t>
  </si>
  <si>
    <t xml:space="preserve">   авансы полученные</t>
  </si>
  <si>
    <t xml:space="preserve">   дивиденды</t>
  </si>
  <si>
    <t xml:space="preserve">   прочие</t>
  </si>
  <si>
    <t xml:space="preserve">   авансы выданные</t>
  </si>
  <si>
    <t xml:space="preserve">   выплаты по заработной плате</t>
  </si>
  <si>
    <t xml:space="preserve">   выплаты вознаграждения по займам</t>
  </si>
  <si>
    <t xml:space="preserve">   прочие выплаты</t>
  </si>
  <si>
    <t xml:space="preserve">   реализация нематериальных активов</t>
  </si>
  <si>
    <t>041</t>
  </si>
  <si>
    <t xml:space="preserve">   реализация основных средств</t>
  </si>
  <si>
    <t>042</t>
  </si>
  <si>
    <t xml:space="preserve">   реализация других долгосрочных активов</t>
  </si>
  <si>
    <t>043</t>
  </si>
  <si>
    <t xml:space="preserve">   реализация финансовых активов </t>
  </si>
  <si>
    <t>044</t>
  </si>
  <si>
    <t>045</t>
  </si>
  <si>
    <t>046</t>
  </si>
  <si>
    <t xml:space="preserve">   приобретение нематериальных активов</t>
  </si>
  <si>
    <t>051</t>
  </si>
  <si>
    <t xml:space="preserve">   приобретение основных средств</t>
  </si>
  <si>
    <t>052</t>
  </si>
  <si>
    <t xml:space="preserve">   приобретение других долгосрочных активов</t>
  </si>
  <si>
    <t>053</t>
  </si>
  <si>
    <t>054</t>
  </si>
  <si>
    <t>055</t>
  </si>
  <si>
    <t>056</t>
  </si>
  <si>
    <t>III. ДВИЖЕНИЕ ДЕНЕГ ОТ ФИНАНСОВОЙ ДЕЯТЕЛЬНОСТИ</t>
  </si>
  <si>
    <t xml:space="preserve">   эмиссия акций и других ценных бумаг</t>
  </si>
  <si>
    <t>071</t>
  </si>
  <si>
    <t xml:space="preserve">   получение займов</t>
  </si>
  <si>
    <t>072</t>
  </si>
  <si>
    <t xml:space="preserve">   получение вознаграждения по финансируемой аренде</t>
  </si>
  <si>
    <t>073</t>
  </si>
  <si>
    <t>074</t>
  </si>
  <si>
    <t xml:space="preserve">   погашение займов</t>
  </si>
  <si>
    <t>081</t>
  </si>
  <si>
    <t xml:space="preserve">   приобретение собственных акций </t>
  </si>
  <si>
    <t>082</t>
  </si>
  <si>
    <t xml:space="preserve">   выплаты дивидендов</t>
  </si>
  <si>
    <t>083</t>
  </si>
  <si>
    <t>084</t>
  </si>
  <si>
    <t>в том числе:</t>
  </si>
  <si>
    <t xml:space="preserve">   реализация товаров</t>
  </si>
  <si>
    <t xml:space="preserve">   предоставление услуг</t>
  </si>
  <si>
    <t xml:space="preserve">   прочие поступления</t>
  </si>
  <si>
    <t xml:space="preserve">   платежи поставщикам за товары и услуги</t>
  </si>
  <si>
    <t xml:space="preserve">   корпоративный подоходный налог</t>
  </si>
  <si>
    <t xml:space="preserve">   другие платежи бюджет</t>
  </si>
  <si>
    <t xml:space="preserve">   погашение займов, предоставленных другим организациям</t>
  </si>
  <si>
    <t xml:space="preserve">  фьючерсные и форвардные контракты, опционы и свопы</t>
  </si>
  <si>
    <t>047</t>
  </si>
  <si>
    <t xml:space="preserve"> в том числе: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</si>
  <si>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</si>
  <si>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</si>
  <si>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Изменения в учетной политике</t>
  </si>
  <si>
    <t>Пересчитанное сальдо (стр. 010 +/- 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</si>
  <si>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</si>
  <si>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</si>
  <si>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</si>
  <si>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 признанная/ый непосредственно в самом капитале (стр. 031+/- стр. 032 +/- стр. 033)</t>
  </si>
  <si>
    <t>Прибыль/убыток за период</t>
  </si>
  <si>
    <t>Всего прибыль/убыток за период (стр. 040+/-стр. 050)</t>
  </si>
  <si>
    <t>Эмиссия акций</t>
  </si>
  <si>
    <t>Прибыль/убыток, признанная/ый непосредственно в самом капитале (стр. 131+/- стр. 132 +/- стр. 133)</t>
  </si>
  <si>
    <t>Всего прибыль/убыток за период (стр. 140+/-стр. 150)</t>
  </si>
  <si>
    <t>131</t>
  </si>
  <si>
    <t>132</t>
  </si>
  <si>
    <t>133</t>
  </si>
  <si>
    <t xml:space="preserve">Капитал материнской организации </t>
  </si>
  <si>
    <t>Итого капитал</t>
  </si>
  <si>
    <t>Резервный капитал</t>
  </si>
  <si>
    <t xml:space="preserve">Всего </t>
  </si>
  <si>
    <t>400</t>
  </si>
  <si>
    <t>500</t>
  </si>
  <si>
    <t>Краткосрочные оценочные обязательства</t>
  </si>
  <si>
    <t>Долгосрочные оценочные обязательства</t>
  </si>
  <si>
    <t xml:space="preserve">   приобретение финансовых активов</t>
  </si>
  <si>
    <t>057</t>
  </si>
  <si>
    <t xml:space="preserve">                                                         (фамилия, имя, отчество)                 (подпись)</t>
  </si>
  <si>
    <t>Вице - президент</t>
  </si>
  <si>
    <t>Доход от реализации продукции и оказания услуг</t>
  </si>
  <si>
    <t>Себестоимость реализованной продукции и оказанных услуг</t>
  </si>
  <si>
    <t>Прочие доходы</t>
  </si>
  <si>
    <t>Сальдо на 1 января 2005 года</t>
  </si>
  <si>
    <t>Доля прибыли/(убытка) организаций, учитываемых по методу долевого участия</t>
  </si>
  <si>
    <t>Наименование организации_____АО "Казахтелеком"</t>
  </si>
  <si>
    <t>На начало отчетного периода                             (01 января 2006 года)</t>
  </si>
  <si>
    <t>Организационно-правовая форма______ Акционерное Общество</t>
  </si>
  <si>
    <t>Вид деятельности организации_____услуги телекоммуникаций</t>
  </si>
  <si>
    <t>(прямой метод),</t>
  </si>
  <si>
    <t>Сальдо на 1 января 2006 года</t>
  </si>
  <si>
    <t>Сальдо на 31 декабря 2005 года (стр. 160 - стр.170 + стр.180 -стр.190)</t>
  </si>
  <si>
    <t>Юридический адрес организации______г.Астана пр. Абая, 31</t>
  </si>
  <si>
    <t>Прибыль (убыток) за период от продолжаемой деятельности (стр. 030 + 040 + 050 + 060 - 070 - 090 + / - 100)</t>
  </si>
  <si>
    <t>Валовая прибыль ( стр. 010 - стр. 020 )</t>
  </si>
  <si>
    <t>Сальдо на 1 мая 2006 года (дочерних компаний)</t>
  </si>
  <si>
    <t>КОНСОЛИДИРОВАННЫЙ</t>
  </si>
  <si>
    <t xml:space="preserve"> КОНСОЛИДИРОВАННЫЙ</t>
  </si>
  <si>
    <t>БУХГАЛТЕРСКИЙ БАЛАНС Группы АО "Казахтелеком"</t>
  </si>
  <si>
    <t>Отчет о доходах и расходах Группы АО "Казахтелеком"</t>
  </si>
  <si>
    <t>Отчет о движении денег Группы АО "Казахтелеком"</t>
  </si>
  <si>
    <t>Отчет об изменениях в собственном капитале Группы АО "Казахтелеком"</t>
  </si>
  <si>
    <t xml:space="preserve">                                         Утвержден Протоколом Правления</t>
  </si>
  <si>
    <t>АО Холдинг "Самрук"</t>
  </si>
  <si>
    <t>Форма № 3</t>
  </si>
  <si>
    <t>Форма № 1</t>
  </si>
  <si>
    <t>Форма № 2</t>
  </si>
  <si>
    <t>1. ДВИЖЕНИЕ ДЕНЕГ ОТ ОПЕРАЦИОННОЙ ДЕЯТЕЛЬНОСТИ</t>
  </si>
  <si>
    <t xml:space="preserve">1. Поступление денег, всего </t>
  </si>
  <si>
    <t>2. Выбытие денег, всего</t>
  </si>
  <si>
    <t>3. Чистая сумма денег от операционной деятельности (стр.010 - стр.020)</t>
  </si>
  <si>
    <t>II. ДВИЖЕНИЕ ДЕНЕГ ОТ ИНВЕСТИЦИОННОЙ ДЕЯТЕЛЬНОСТИ</t>
  </si>
  <si>
    <t>1. Поступление денег, всего</t>
  </si>
  <si>
    <t xml:space="preserve">         предоставление займов другим организациям</t>
  </si>
  <si>
    <t>3.Чистая сумма денег от инвестиционной деятельности (стр.040 - стр.050)</t>
  </si>
  <si>
    <t xml:space="preserve">2. Выбытие денег, всего </t>
  </si>
  <si>
    <t>3. Чистая сумма денег от финансовой деятельности (стр.070 - стр.080)</t>
  </si>
  <si>
    <t>ИТОГО:  Увеличение +/-  уменьшение денег(стр.030 +/- стр.060 + стр.090 +/- стр.120)</t>
  </si>
  <si>
    <t>Форма № 4</t>
  </si>
  <si>
    <t>Главный бухгалтер                          Байшумурова Г.Ж.</t>
  </si>
  <si>
    <t>28 июля 2006г. за № 4</t>
  </si>
  <si>
    <t xml:space="preserve">   030.1</t>
  </si>
  <si>
    <t>Главный бухгалтер                                              Байшумурова Г.Ж.</t>
  </si>
  <si>
    <t>Главный бухгалтер                            Байшумурова Г.Ж.</t>
  </si>
  <si>
    <t>На конец отчетного периода                                         (31 декабря 2006 года)</t>
  </si>
  <si>
    <t>по состоянию на 31 декабря  2006 года,</t>
  </si>
  <si>
    <t>Главный финансовый директор                         Нуркатов А.А.</t>
  </si>
  <si>
    <t>за 12 месяцев 2006 года,</t>
  </si>
  <si>
    <t>За 12 месяцев 2006 года</t>
  </si>
  <si>
    <t>За 12 месяцев  2005 года</t>
  </si>
  <si>
    <t>Главный финансовый директор        Нуркатов А.А.</t>
  </si>
  <si>
    <t>Сальдо на 31 декабря 2006 года (стр. 060 - стр.070 + стр.080 -стр.090)</t>
  </si>
  <si>
    <t>За предыдущий период                          (12 месяцев 2005 года)</t>
  </si>
  <si>
    <t>За отчетный период                           (12 месяцев 2006 года)</t>
  </si>
  <si>
    <t>за 12 месяцев 2006 года</t>
  </si>
  <si>
    <t>подготовленный в соответствии с МСФО (до аудита, с учетом 14 периода)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</si>
</sst>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??\ _р_._-;_-@_-"/>
    <numFmt numFmtId="165" formatCode="#,##0.00_ ;[Red]\-#,##0.00\ "/>
    <numFmt numFmtId="166" formatCode="#,##0_р_."/>
    <numFmt numFmtId="167" formatCode="_-* #,##0.00\ _т_._-;\-* #,##0.00\ _т_._-;_-* &quot;-&quot;??\ _т_._-;_-@_-"/>
    <numFmt numFmtId="168" formatCode="_-* #,##0_р_у_б_-;\-* #,##0_р_у_б_-;_-* &quot;-&quot;_р_у_б_-;_-@_-"/>
    <numFmt numFmtId="169" formatCode="_-* #,##0.0_р_._-;\-* #,##0.0_р_._-;_-* &quot;-&quot;??_р_._-;_-@_-"/>
    <numFmt numFmtId="170" formatCode="_-* #,##0_р_._-;\-* #,##0_р_._-;_-* &quot;-&quot;??_р_._-;_-@_-"/>
    <numFmt numFmtId="171" formatCode="000000"/>
  </numFmts>
  <fonts count="22">
    <font>
      <sz val="10"/>
      <name val="Arial CYR"/>
      <family val="0"/>
    </font>
    <font>
      <sz val="12"/>
      <name val="Arial Cyr"/>
      <family val="0"/>
    </font>
    <font>
      <sz val="12"/>
      <color indexed="9"/>
      <name val="Arial Cyr"/>
      <family val="0"/>
    </font>
    <font>
      <sz val="12"/>
      <name val="Times New Roman CYR"/>
      <family val="1"/>
    </font>
    <font>
      <sz val="8"/>
      <name val="Arial Cyr"/>
      <family val="2"/>
    </font>
    <font>
      <sz val="8"/>
      <name val="Arial CYR"/>
      <family val="0"/>
    </font>
    <font>
      <b/>
      <sz val="8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color indexed="9"/>
      <name val="Arial Cyr"/>
      <family val="0"/>
    </font>
    <font>
      <sz val="8"/>
      <name val="Times New Roman Cyr"/>
      <family val="1"/>
    </font>
    <font>
      <b/>
      <i/>
      <sz val="8"/>
      <name val="Arial Cyr"/>
      <family val="2"/>
    </font>
    <font>
      <sz val="11"/>
      <name val="Arial Cyr"/>
      <family val="2"/>
    </font>
    <font>
      <b/>
      <sz val="11"/>
      <name val="Times New Roman Cyr"/>
      <family val="1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</cellStyleXfs>
  <cellXfs count="293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Continuous"/>
      <protection locked="0"/>
    </xf>
    <xf numFmtId="165" fontId="6" fillId="0" borderId="0" xfId="22" applyFont="1" applyFill="1" applyAlignment="1" applyProtection="1">
      <alignment horizontal="left" wrapText="1"/>
      <protection locked="0"/>
    </xf>
    <xf numFmtId="165" fontId="11" fillId="0" borderId="0" xfId="22" applyFont="1" applyAlignment="1" applyProtection="1">
      <alignment horizontal="center"/>
      <protection locked="0"/>
    </xf>
    <xf numFmtId="165" fontId="11" fillId="0" borderId="0" xfId="22" applyFont="1" applyAlignment="1" applyProtection="1">
      <alignment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12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wrapText="1"/>
    </xf>
    <xf numFmtId="49" fontId="12" fillId="0" borderId="0" xfId="0" applyNumberFormat="1" applyFont="1" applyAlignment="1" applyProtection="1">
      <alignment horizontal="center" wrapText="1"/>
      <protection locked="0"/>
    </xf>
    <xf numFmtId="0" fontId="13" fillId="0" borderId="0" xfId="0" applyFont="1" applyFill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horizontal="left" vertical="center" wrapText="1"/>
      <protection locked="0"/>
    </xf>
    <xf numFmtId="3" fontId="5" fillId="0" borderId="0" xfId="0" applyNumberFormat="1" applyFont="1" applyAlignment="1" applyProtection="1">
      <alignment vertical="center" wrapText="1"/>
      <protection locked="0"/>
    </xf>
    <xf numFmtId="3" fontId="5" fillId="0" borderId="0" xfId="0" applyNumberFormat="1" applyFont="1" applyFill="1" applyAlignment="1" applyProtection="1">
      <alignment vertical="center" wrapText="1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Alignment="1" applyProtection="1">
      <alignment wrapText="1"/>
      <protection locked="0"/>
    </xf>
    <xf numFmtId="3" fontId="5" fillId="0" borderId="0" xfId="0" applyNumberFormat="1" applyFont="1" applyAlignment="1" applyProtection="1">
      <alignment wrapText="1"/>
      <protection locked="0"/>
    </xf>
    <xf numFmtId="165" fontId="4" fillId="0" borderId="0" xfId="22" applyFont="1" applyBorder="1" applyAlignment="1" applyProtection="1">
      <alignment wrapText="1"/>
      <protection locked="0"/>
    </xf>
    <xf numFmtId="49" fontId="4" fillId="0" borderId="0" xfId="22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wrapText="1"/>
      <protection locked="0"/>
    </xf>
    <xf numFmtId="0" fontId="14" fillId="0" borderId="1" xfId="0" applyFont="1" applyBorder="1" applyAlignment="1" applyProtection="1">
      <alignment horizontal="left" vertical="center" indent="2"/>
      <protection locked="0"/>
    </xf>
    <xf numFmtId="0" fontId="16" fillId="0" borderId="1" xfId="0" applyFont="1" applyBorder="1" applyAlignment="1" applyProtection="1">
      <alignment horizontal="left" vertical="center" indent="2"/>
      <protection locked="0"/>
    </xf>
    <xf numFmtId="49" fontId="16" fillId="0" borderId="2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left" vertical="center" wrapText="1" indent="2"/>
      <protection locked="0"/>
    </xf>
    <xf numFmtId="0" fontId="16" fillId="0" borderId="1" xfId="0" applyFont="1" applyBorder="1" applyAlignment="1" applyProtection="1">
      <alignment horizontal="left" vertical="center" wrapText="1" indent="2"/>
      <protection locked="0"/>
    </xf>
    <xf numFmtId="0" fontId="16" fillId="0" borderId="3" xfId="0" applyFont="1" applyBorder="1" applyAlignment="1" applyProtection="1">
      <alignment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Continuous" vertical="center"/>
      <protection locked="0"/>
    </xf>
    <xf numFmtId="3" fontId="16" fillId="0" borderId="0" xfId="0" applyNumberFormat="1" applyFont="1" applyAlignment="1" applyProtection="1">
      <alignment vertical="center" wrapText="1"/>
      <protection locked="0"/>
    </xf>
    <xf numFmtId="3" fontId="16" fillId="0" borderId="0" xfId="0" applyNumberFormat="1" applyFont="1" applyAlignment="1" applyProtection="1">
      <alignment vertical="center"/>
      <protection locked="0"/>
    </xf>
    <xf numFmtId="3" fontId="16" fillId="0" borderId="0" xfId="0" applyNumberFormat="1" applyFont="1" applyFill="1" applyAlignment="1" applyProtection="1">
      <alignment vertical="center" wrapText="1"/>
      <protection locked="0"/>
    </xf>
    <xf numFmtId="0" fontId="14" fillId="0" borderId="0" xfId="0" applyFont="1" applyFill="1" applyAlignment="1" applyProtection="1">
      <alignment horizontal="left"/>
      <protection locked="0"/>
    </xf>
    <xf numFmtId="49" fontId="16" fillId="0" borderId="0" xfId="0" applyNumberFormat="1" applyFont="1" applyFill="1" applyAlignment="1" applyProtection="1">
      <alignment horizontal="center" wrapText="1"/>
      <protection locked="0"/>
    </xf>
    <xf numFmtId="0" fontId="16" fillId="0" borderId="0" xfId="0" applyFont="1" applyAlignment="1">
      <alignment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Fill="1" applyBorder="1" applyAlignment="1" applyProtection="1">
      <alignment horizontal="left"/>
      <protection locked="0"/>
    </xf>
    <xf numFmtId="49" fontId="16" fillId="0" borderId="8" xfId="0" applyNumberFormat="1" applyFont="1" applyBorder="1" applyAlignment="1">
      <alignment horizontal="center"/>
    </xf>
    <xf numFmtId="41" fontId="14" fillId="0" borderId="8" xfId="0" applyNumberFormat="1" applyFont="1" applyBorder="1" applyAlignment="1" applyProtection="1">
      <alignment wrapText="1"/>
      <protection locked="0"/>
    </xf>
    <xf numFmtId="41" fontId="14" fillId="0" borderId="2" xfId="0" applyNumberFormat="1" applyFont="1" applyBorder="1" applyAlignment="1" applyProtection="1">
      <alignment wrapText="1"/>
      <protection locked="0"/>
    </xf>
    <xf numFmtId="41" fontId="14" fillId="0" borderId="8" xfId="0" applyNumberFormat="1" applyFont="1" applyFill="1" applyBorder="1" applyAlignment="1" applyProtection="1">
      <alignment wrapText="1"/>
      <protection/>
    </xf>
    <xf numFmtId="0" fontId="16" fillId="0" borderId="8" xfId="0" applyFont="1" applyBorder="1" applyAlignment="1">
      <alignment wrapText="1"/>
    </xf>
    <xf numFmtId="0" fontId="16" fillId="0" borderId="9" xfId="0" applyFont="1" applyFill="1" applyBorder="1" applyAlignment="1" applyProtection="1">
      <alignment horizontal="left"/>
      <protection locked="0"/>
    </xf>
    <xf numFmtId="49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wrapText="1"/>
    </xf>
    <xf numFmtId="0" fontId="16" fillId="0" borderId="9" xfId="0" applyFont="1" applyBorder="1" applyAlignment="1">
      <alignment/>
    </xf>
    <xf numFmtId="41" fontId="16" fillId="0" borderId="2" xfId="0" applyNumberFormat="1" applyFont="1" applyBorder="1" applyAlignment="1">
      <alignment wrapText="1"/>
    </xf>
    <xf numFmtId="170" fontId="16" fillId="0" borderId="2" xfId="15" applyNumberFormat="1" applyFont="1" applyBorder="1" applyAlignment="1">
      <alignment horizontal="right" wrapText="1"/>
    </xf>
    <xf numFmtId="170" fontId="16" fillId="0" borderId="2" xfId="15" applyNumberFormat="1" applyFont="1" applyBorder="1" applyAlignment="1">
      <alignment wrapText="1"/>
    </xf>
    <xf numFmtId="0" fontId="16" fillId="0" borderId="9" xfId="0" applyFont="1" applyBorder="1" applyAlignment="1">
      <alignment wrapText="1"/>
    </xf>
    <xf numFmtId="41" fontId="16" fillId="0" borderId="2" xfId="0" applyNumberFormat="1" applyFont="1" applyBorder="1" applyAlignment="1" applyProtection="1">
      <alignment wrapText="1"/>
      <protection locked="0"/>
    </xf>
    <xf numFmtId="41" fontId="16" fillId="0" borderId="2" xfId="0" applyNumberFormat="1" applyFont="1" applyFill="1" applyBorder="1" applyAlignment="1" applyProtection="1">
      <alignment wrapText="1"/>
      <protection locked="0"/>
    </xf>
    <xf numFmtId="0" fontId="14" fillId="0" borderId="9" xfId="0" applyFont="1" applyBorder="1" applyAlignment="1">
      <alignment wrapText="1"/>
    </xf>
    <xf numFmtId="41" fontId="14" fillId="0" borderId="2" xfId="0" applyNumberFormat="1" applyFont="1" applyBorder="1" applyAlignment="1">
      <alignment wrapText="1"/>
    </xf>
    <xf numFmtId="0" fontId="14" fillId="0" borderId="9" xfId="0" applyFont="1" applyBorder="1" applyAlignment="1">
      <alignment/>
    </xf>
    <xf numFmtId="3" fontId="16" fillId="0" borderId="2" xfId="0" applyNumberFormat="1" applyFont="1" applyBorder="1" applyAlignment="1">
      <alignment wrapText="1"/>
    </xf>
    <xf numFmtId="0" fontId="14" fillId="0" borderId="0" xfId="0" applyFont="1" applyBorder="1" applyAlignment="1">
      <alignment wrapText="1"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wrapText="1"/>
    </xf>
    <xf numFmtId="41" fontId="16" fillId="0" borderId="0" xfId="0" applyNumberFormat="1" applyFont="1" applyFill="1" applyBorder="1" applyAlignment="1" applyProtection="1">
      <alignment wrapText="1"/>
      <protection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49" fontId="14" fillId="0" borderId="10" xfId="22" applyNumberFormat="1" applyFont="1" applyBorder="1" applyAlignment="1" applyProtection="1">
      <alignment horizontal="center" wrapText="1"/>
      <protection locked="0"/>
    </xf>
    <xf numFmtId="49" fontId="14" fillId="0" borderId="11" xfId="22" applyNumberFormat="1" applyFont="1" applyBorder="1" applyAlignment="1" applyProtection="1">
      <alignment horizontal="center" wrapText="1"/>
      <protection locked="0"/>
    </xf>
    <xf numFmtId="49" fontId="16" fillId="0" borderId="12" xfId="22" applyNumberFormat="1" applyFont="1" applyBorder="1" applyAlignment="1" applyProtection="1">
      <alignment vertical="center"/>
      <protection locked="0"/>
    </xf>
    <xf numFmtId="49" fontId="16" fillId="0" borderId="13" xfId="22" applyNumberFormat="1" applyFont="1" applyBorder="1" applyAlignment="1" applyProtection="1">
      <alignment horizontal="center"/>
      <protection locked="0"/>
    </xf>
    <xf numFmtId="49" fontId="16" fillId="0" borderId="9" xfId="22" applyNumberFormat="1" applyFont="1" applyBorder="1" applyAlignment="1" applyProtection="1">
      <alignment vertical="top" wrapText="1"/>
      <protection locked="0"/>
    </xf>
    <xf numFmtId="49" fontId="16" fillId="0" borderId="14" xfId="22" applyNumberFormat="1" applyFont="1" applyBorder="1" applyAlignment="1" applyProtection="1">
      <alignment horizontal="center"/>
      <protection locked="0"/>
    </xf>
    <xf numFmtId="49" fontId="14" fillId="0" borderId="9" xfId="22" applyNumberFormat="1" applyFont="1" applyBorder="1" applyAlignment="1" applyProtection="1">
      <alignment vertical="center"/>
      <protection locked="0"/>
    </xf>
    <xf numFmtId="49" fontId="16" fillId="0" borderId="9" xfId="22" applyNumberFormat="1" applyFont="1" applyBorder="1" applyAlignment="1" applyProtection="1">
      <alignment vertical="center"/>
      <protection locked="0"/>
    </xf>
    <xf numFmtId="49" fontId="16" fillId="0" borderId="2" xfId="22" applyNumberFormat="1" applyFont="1" applyBorder="1" applyAlignment="1" applyProtection="1">
      <alignment horizontal="center"/>
      <protection locked="0"/>
    </xf>
    <xf numFmtId="49" fontId="14" fillId="0" borderId="9" xfId="22" applyNumberFormat="1" applyFont="1" applyBorder="1" applyAlignment="1" applyProtection="1">
      <alignment vertical="top" wrapText="1"/>
      <protection locked="0"/>
    </xf>
    <xf numFmtId="49" fontId="16" fillId="0" borderId="15" xfId="22" applyNumberFormat="1" applyFont="1" applyBorder="1" applyAlignment="1" applyProtection="1">
      <alignment vertical="top" wrapText="1"/>
      <protection locked="0"/>
    </xf>
    <xf numFmtId="49" fontId="16" fillId="0" borderId="15" xfId="22" applyNumberFormat="1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/>
      <protection locked="0"/>
    </xf>
    <xf numFmtId="165" fontId="16" fillId="0" borderId="16" xfId="22" applyFont="1" applyBorder="1" applyAlignment="1" applyProtection="1">
      <alignment wrapText="1"/>
      <protection locked="0"/>
    </xf>
    <xf numFmtId="49" fontId="16" fillId="0" borderId="17" xfId="22" applyNumberFormat="1" applyFont="1" applyBorder="1" applyAlignment="1" applyProtection="1">
      <alignment horizontal="center"/>
      <protection locked="0"/>
    </xf>
    <xf numFmtId="49" fontId="14" fillId="2" borderId="10" xfId="22" applyNumberFormat="1" applyFont="1" applyFill="1" applyBorder="1" applyAlignment="1" applyProtection="1">
      <alignment horizontal="center" vertical="center" wrapText="1"/>
      <protection locked="0"/>
    </xf>
    <xf numFmtId="49" fontId="14" fillId="2" borderId="11" xfId="2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20" applyFont="1" applyAlignment="1" applyProtection="1">
      <alignment horizontal="left" vertical="center"/>
      <protection locked="0"/>
    </xf>
    <xf numFmtId="0" fontId="16" fillId="0" borderId="0" xfId="20" applyFont="1" applyAlignment="1" applyProtection="1">
      <alignment vertical="center"/>
      <protection locked="0"/>
    </xf>
    <xf numFmtId="49" fontId="14" fillId="2" borderId="12" xfId="0" applyNumberFormat="1" applyFont="1" applyFill="1" applyBorder="1" applyAlignment="1" applyProtection="1">
      <alignment horizontal="center" vertical="center" wrapText="1"/>
      <protection/>
    </xf>
    <xf numFmtId="14" fontId="14" fillId="2" borderId="13" xfId="21" applyNumberFormat="1" applyFont="1" applyFill="1" applyBorder="1" applyAlignment="1" applyProtection="1">
      <alignment horizontal="center" vertical="center" wrapText="1"/>
      <protection/>
    </xf>
    <xf numFmtId="3" fontId="1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" xfId="0" applyNumberFormat="1" applyFont="1" applyBorder="1" applyAlignment="1" applyProtection="1">
      <alignment horizontal="center" vertical="center" wrapText="1"/>
      <protection/>
    </xf>
    <xf numFmtId="49" fontId="14" fillId="0" borderId="14" xfId="0" applyNumberFormat="1" applyFont="1" applyBorder="1" applyAlignment="1" applyProtection="1">
      <alignment horizontal="center" vertical="center" wrapText="1"/>
      <protection/>
    </xf>
    <xf numFmtId="3" fontId="16" fillId="0" borderId="19" xfId="0" applyNumberFormat="1" applyFont="1" applyBorder="1" applyAlignment="1" applyProtection="1">
      <alignment vertical="center"/>
      <protection locked="0"/>
    </xf>
    <xf numFmtId="49" fontId="14" fillId="0" borderId="9" xfId="0" applyNumberFormat="1" applyFont="1" applyBorder="1" applyAlignment="1" applyProtection="1">
      <alignment horizontal="left" vertical="center" wrapText="1"/>
      <protection/>
    </xf>
    <xf numFmtId="49" fontId="16" fillId="0" borderId="14" xfId="0" applyNumberFormat="1" applyFont="1" applyBorder="1" applyAlignment="1" applyProtection="1">
      <alignment horizontal="center" vertical="center" wrapText="1"/>
      <protection/>
    </xf>
    <xf numFmtId="3" fontId="16" fillId="0" borderId="20" xfId="0" applyNumberFormat="1" applyFont="1" applyBorder="1" applyAlignment="1" applyProtection="1">
      <alignment vertical="center"/>
      <protection locked="0"/>
    </xf>
    <xf numFmtId="0" fontId="16" fillId="0" borderId="9" xfId="0" applyFont="1" applyBorder="1" applyAlignment="1">
      <alignment vertical="center"/>
    </xf>
    <xf numFmtId="49" fontId="14" fillId="0" borderId="9" xfId="0" applyNumberFormat="1" applyFont="1" applyBorder="1" applyAlignment="1" applyProtection="1">
      <alignment vertical="center" wrapText="1"/>
      <protection/>
    </xf>
    <xf numFmtId="49" fontId="16" fillId="0" borderId="9" xfId="0" applyNumberFormat="1" applyFont="1" applyBorder="1" applyAlignment="1" applyProtection="1">
      <alignment vertical="center" wrapText="1"/>
      <protection/>
    </xf>
    <xf numFmtId="0" fontId="16" fillId="0" borderId="9" xfId="0" applyFont="1" applyBorder="1" applyAlignment="1" applyProtection="1">
      <alignment vertical="center"/>
      <protection locked="0"/>
    </xf>
    <xf numFmtId="49" fontId="14" fillId="0" borderId="16" xfId="0" applyNumberFormat="1" applyFont="1" applyBorder="1" applyAlignment="1" applyProtection="1">
      <alignment vertical="center" wrapText="1"/>
      <protection/>
    </xf>
    <xf numFmtId="49" fontId="18" fillId="0" borderId="21" xfId="0" applyNumberFormat="1" applyFont="1" applyBorder="1" applyAlignment="1" applyProtection="1">
      <alignment horizontal="center" vertical="center" wrapText="1"/>
      <protection/>
    </xf>
    <xf numFmtId="49" fontId="14" fillId="0" borderId="22" xfId="0" applyNumberFormat="1" applyFont="1" applyBorder="1" applyAlignment="1" applyProtection="1">
      <alignment vertical="center"/>
      <protection locked="0"/>
    </xf>
    <xf numFmtId="49" fontId="16" fillId="0" borderId="23" xfId="0" applyNumberFormat="1" applyFont="1" applyBorder="1" applyAlignment="1" applyProtection="1">
      <alignment horizontal="center" vertical="center" wrapText="1"/>
      <protection/>
    </xf>
    <xf numFmtId="3" fontId="16" fillId="0" borderId="24" xfId="0" applyNumberFormat="1" applyFont="1" applyBorder="1" applyAlignment="1" applyProtection="1">
      <alignment vertical="center" wrapText="1"/>
      <protection locked="0"/>
    </xf>
    <xf numFmtId="49" fontId="16" fillId="0" borderId="25" xfId="0" applyNumberFormat="1" applyFont="1" applyFill="1" applyBorder="1" applyAlignment="1" applyProtection="1">
      <alignment horizontal="center" vertical="center"/>
      <protection/>
    </xf>
    <xf numFmtId="49" fontId="16" fillId="0" borderId="9" xfId="0" applyNumberFormat="1" applyFont="1" applyBorder="1" applyAlignment="1" applyProtection="1">
      <alignment horizontal="left" vertical="center" wrapText="1"/>
      <protection/>
    </xf>
    <xf numFmtId="49" fontId="14" fillId="0" borderId="25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Border="1" applyAlignment="1" applyProtection="1">
      <alignment horizontal="center" vertical="center" wrapText="1"/>
      <protection/>
    </xf>
    <xf numFmtId="49" fontId="14" fillId="0" borderId="15" xfId="0" applyNumberFormat="1" applyFont="1" applyBorder="1" applyAlignment="1" applyProtection="1">
      <alignment horizontal="left" vertical="center" wrapText="1"/>
      <protection/>
    </xf>
    <xf numFmtId="49" fontId="14" fillId="0" borderId="26" xfId="0" applyNumberFormat="1" applyFont="1" applyBorder="1" applyAlignment="1" applyProtection="1">
      <alignment horizontal="center" vertical="center" wrapText="1"/>
      <protection/>
    </xf>
    <xf numFmtId="49" fontId="16" fillId="0" borderId="15" xfId="0" applyNumberFormat="1" applyFont="1" applyBorder="1" applyAlignment="1" applyProtection="1">
      <alignment vertical="center" wrapText="1"/>
      <protection/>
    </xf>
    <xf numFmtId="49" fontId="16" fillId="0" borderId="26" xfId="0" applyNumberFormat="1" applyFont="1" applyBorder="1" applyAlignment="1" applyProtection="1">
      <alignment horizontal="center" vertical="center" wrapText="1"/>
      <protection/>
    </xf>
    <xf numFmtId="49" fontId="14" fillId="0" borderId="15" xfId="0" applyNumberFormat="1" applyFont="1" applyBorder="1" applyAlignment="1" applyProtection="1">
      <alignment vertical="center" wrapText="1"/>
      <protection/>
    </xf>
    <xf numFmtId="49" fontId="14" fillId="0" borderId="17" xfId="0" applyNumberFormat="1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16" fillId="0" borderId="5" xfId="0" applyFont="1" applyBorder="1" applyAlignment="1" applyProtection="1">
      <alignment vertical="center"/>
      <protection locked="0"/>
    </xf>
    <xf numFmtId="0" fontId="14" fillId="2" borderId="27" xfId="0" applyFont="1" applyFill="1" applyBorder="1" applyAlignment="1" applyProtection="1">
      <alignment horizontal="center" vertical="center"/>
      <protection locked="0"/>
    </xf>
    <xf numFmtId="0" fontId="14" fillId="2" borderId="28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left" vertical="center"/>
      <protection locked="0"/>
    </xf>
    <xf numFmtId="170" fontId="16" fillId="0" borderId="29" xfId="15" applyNumberFormat="1" applyFont="1" applyBorder="1" applyAlignment="1" applyProtection="1">
      <alignment horizontal="center" vertical="center" wrapText="1"/>
      <protection locked="0"/>
    </xf>
    <xf numFmtId="170" fontId="14" fillId="0" borderId="19" xfId="15" applyNumberFormat="1" applyFont="1" applyBorder="1" applyAlignment="1" applyProtection="1">
      <alignment horizontal="center" vertical="center" wrapText="1"/>
      <protection/>
    </xf>
    <xf numFmtId="170" fontId="14" fillId="0" borderId="29" xfId="15" applyNumberFormat="1" applyFont="1" applyBorder="1" applyAlignment="1" applyProtection="1">
      <alignment horizontal="center" vertical="center" wrapText="1"/>
      <protection locked="0"/>
    </xf>
    <xf numFmtId="3" fontId="16" fillId="0" borderId="19" xfId="0" applyNumberFormat="1" applyFont="1" applyBorder="1" applyAlignment="1" applyProtection="1">
      <alignment vertical="center" wrapText="1"/>
      <protection locked="0"/>
    </xf>
    <xf numFmtId="170" fontId="16" fillId="0" borderId="19" xfId="15" applyNumberFormat="1" applyFont="1" applyBorder="1" applyAlignment="1" applyProtection="1">
      <alignment horizontal="center" vertical="center" wrapText="1"/>
      <protection locked="0"/>
    </xf>
    <xf numFmtId="170" fontId="14" fillId="0" borderId="19" xfId="15" applyNumberFormat="1" applyFont="1" applyBorder="1" applyAlignment="1" applyProtection="1">
      <alignment horizontal="center" vertical="center" wrapText="1"/>
      <protection locked="0"/>
    </xf>
    <xf numFmtId="170" fontId="14" fillId="0" borderId="30" xfId="15" applyNumberFormat="1" applyFont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Border="1" applyAlignment="1" applyProtection="1">
      <alignment horizontal="center" vertical="center" wrapText="1"/>
      <protection/>
    </xf>
    <xf numFmtId="0" fontId="16" fillId="0" borderId="3" xfId="0" applyFont="1" applyBorder="1" applyAlignment="1" applyProtection="1">
      <alignment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41" fontId="14" fillId="0" borderId="0" xfId="16" applyFont="1" applyFill="1" applyBorder="1" applyAlignment="1" applyProtection="1">
      <alignment horizontal="center" vertical="center" wrapText="1"/>
      <protection locked="0"/>
    </xf>
    <xf numFmtId="170" fontId="16" fillId="0" borderId="2" xfId="15" applyNumberFormat="1" applyFont="1" applyBorder="1" applyAlignment="1">
      <alignment horizontal="left" wrapText="1"/>
    </xf>
    <xf numFmtId="170" fontId="16" fillId="0" borderId="13" xfId="15" applyNumberFormat="1" applyFont="1" applyFill="1" applyBorder="1" applyAlignment="1" applyProtection="1">
      <alignment wrapText="1"/>
      <protection locked="0"/>
    </xf>
    <xf numFmtId="170" fontId="16" fillId="0" borderId="14" xfId="15" applyNumberFormat="1" applyFont="1" applyFill="1" applyBorder="1" applyAlignment="1" applyProtection="1">
      <alignment wrapText="1"/>
      <protection locked="0"/>
    </xf>
    <xf numFmtId="170" fontId="14" fillId="0" borderId="14" xfId="15" applyNumberFormat="1" applyFont="1" applyFill="1" applyBorder="1" applyAlignment="1" applyProtection="1">
      <alignment wrapText="1"/>
      <protection locked="0"/>
    </xf>
    <xf numFmtId="170" fontId="16" fillId="0" borderId="0" xfId="15" applyNumberFormat="1" applyFont="1" applyFill="1" applyBorder="1" applyAlignment="1" applyProtection="1">
      <alignment wrapText="1"/>
      <protection locked="0"/>
    </xf>
    <xf numFmtId="170" fontId="14" fillId="0" borderId="0" xfId="15" applyNumberFormat="1" applyFont="1" applyFill="1" applyBorder="1" applyAlignment="1" applyProtection="1">
      <alignment wrapText="1"/>
      <protection locked="0"/>
    </xf>
    <xf numFmtId="170" fontId="14" fillId="0" borderId="0" xfId="15" applyNumberFormat="1" applyFont="1" applyBorder="1" applyAlignment="1" applyProtection="1">
      <alignment wrapText="1"/>
      <protection locked="0"/>
    </xf>
    <xf numFmtId="170" fontId="16" fillId="0" borderId="0" xfId="15" applyNumberFormat="1" applyFont="1" applyBorder="1" applyAlignment="1" applyProtection="1">
      <alignment wrapText="1"/>
      <protection locked="0"/>
    </xf>
    <xf numFmtId="170" fontId="16" fillId="0" borderId="0" xfId="15" applyNumberFormat="1" applyFont="1" applyBorder="1" applyAlignment="1" applyProtection="1">
      <alignment vertical="top" wrapText="1"/>
      <protection locked="0"/>
    </xf>
    <xf numFmtId="170" fontId="14" fillId="0" borderId="0" xfId="15" applyNumberFormat="1" applyFont="1" applyBorder="1" applyAlignment="1" applyProtection="1">
      <alignment/>
      <protection locked="0"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3" fontId="16" fillId="0" borderId="11" xfId="0" applyNumberFormat="1" applyFont="1" applyBorder="1" applyAlignment="1" applyProtection="1">
      <alignment wrapText="1"/>
      <protection locked="0"/>
    </xf>
    <xf numFmtId="3" fontId="14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1" xfId="0" applyFont="1" applyBorder="1" applyAlignment="1" applyProtection="1">
      <alignment wrapText="1"/>
      <protection locked="0"/>
    </xf>
    <xf numFmtId="170" fontId="16" fillId="0" borderId="18" xfId="15" applyNumberFormat="1" applyFont="1" applyFill="1" applyBorder="1" applyAlignment="1" applyProtection="1">
      <alignment wrapText="1"/>
      <protection locked="0"/>
    </xf>
    <xf numFmtId="170" fontId="16" fillId="0" borderId="19" xfId="15" applyNumberFormat="1" applyFont="1" applyFill="1" applyBorder="1" applyAlignment="1" applyProtection="1">
      <alignment wrapText="1"/>
      <protection locked="0"/>
    </xf>
    <xf numFmtId="170" fontId="14" fillId="0" borderId="19" xfId="15" applyNumberFormat="1" applyFont="1" applyFill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/>
      <protection locked="0"/>
    </xf>
    <xf numFmtId="3" fontId="16" fillId="0" borderId="0" xfId="0" applyNumberFormat="1" applyFont="1" applyBorder="1" applyAlignment="1" applyProtection="1">
      <alignment vertical="center" wrapText="1"/>
      <protection locked="0"/>
    </xf>
    <xf numFmtId="170" fontId="16" fillId="0" borderId="0" xfId="15" applyNumberFormat="1" applyFont="1" applyFill="1" applyBorder="1" applyAlignment="1" applyProtection="1">
      <alignment horizontal="center" vertical="center" wrapText="1"/>
      <protection locked="0"/>
    </xf>
    <xf numFmtId="170" fontId="16" fillId="0" borderId="0" xfId="15" applyNumberFormat="1" applyFont="1" applyBorder="1" applyAlignment="1" applyProtection="1">
      <alignment horizontal="center" vertical="center" wrapText="1"/>
      <protection locked="0"/>
    </xf>
    <xf numFmtId="170" fontId="14" fillId="0" borderId="0" xfId="15" applyNumberFormat="1" applyFont="1" applyBorder="1" applyAlignment="1" applyProtection="1">
      <alignment horizontal="center" vertical="center" wrapText="1"/>
      <protection/>
    </xf>
    <xf numFmtId="170" fontId="14" fillId="0" borderId="0" xfId="15" applyNumberFormat="1" applyFont="1" applyBorder="1" applyAlignment="1" applyProtection="1">
      <alignment horizontal="center" vertical="center" wrapText="1"/>
      <protection locked="0"/>
    </xf>
    <xf numFmtId="170" fontId="18" fillId="0" borderId="0" xfId="15" applyNumberFormat="1" applyFont="1" applyBorder="1" applyAlignment="1" applyProtection="1">
      <alignment horizontal="center" vertical="center" wrapText="1"/>
      <protection locked="0"/>
    </xf>
    <xf numFmtId="170" fontId="14" fillId="0" borderId="0" xfId="15" applyNumberFormat="1" applyFont="1" applyBorder="1" applyAlignment="1" applyProtection="1">
      <alignment horizontal="center"/>
      <protection locked="0"/>
    </xf>
    <xf numFmtId="170" fontId="16" fillId="0" borderId="19" xfId="15" applyNumberFormat="1" applyFont="1" applyFill="1" applyBorder="1" applyAlignment="1" applyProtection="1">
      <alignment horizontal="center" vertical="center" wrapText="1"/>
      <protection locked="0"/>
    </xf>
    <xf numFmtId="3" fontId="16" fillId="0" borderId="32" xfId="0" applyNumberFormat="1" applyFont="1" applyBorder="1" applyAlignment="1" applyProtection="1">
      <alignment vertical="center" wrapText="1"/>
      <protection locked="0"/>
    </xf>
    <xf numFmtId="170" fontId="18" fillId="0" borderId="19" xfId="15" applyNumberFormat="1" applyFont="1" applyBorder="1" applyAlignment="1" applyProtection="1">
      <alignment horizontal="center" vertical="center" wrapText="1"/>
      <protection locked="0"/>
    </xf>
    <xf numFmtId="3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41" fontId="14" fillId="2" borderId="11" xfId="16" applyFont="1" applyFill="1" applyBorder="1" applyAlignment="1" applyProtection="1">
      <alignment horizontal="center" vertical="center" wrapText="1"/>
      <protection locked="0"/>
    </xf>
    <xf numFmtId="41" fontId="4" fillId="0" borderId="0" xfId="16" applyFont="1" applyBorder="1" applyAlignment="1" applyProtection="1">
      <alignment wrapText="1"/>
      <protection locked="0"/>
    </xf>
    <xf numFmtId="0" fontId="6" fillId="0" borderId="0" xfId="16" applyNumberFormat="1" applyFont="1" applyBorder="1" applyAlignment="1" applyProtection="1">
      <alignment horizontal="left" vertical="center" wrapText="1"/>
      <protection locked="0"/>
    </xf>
    <xf numFmtId="170" fontId="15" fillId="0" borderId="0" xfId="15" applyNumberFormat="1" applyFont="1" applyBorder="1" applyAlignment="1" applyProtection="1">
      <alignment vertical="center" wrapText="1"/>
      <protection/>
    </xf>
    <xf numFmtId="170" fontId="16" fillId="0" borderId="0" xfId="15" applyNumberFormat="1" applyFont="1" applyBorder="1" applyAlignment="1" applyProtection="1">
      <alignment vertical="center" wrapText="1"/>
      <protection locked="0"/>
    </xf>
    <xf numFmtId="170" fontId="16" fillId="0" borderId="0" xfId="15" applyNumberFormat="1" applyFont="1" applyFill="1" applyBorder="1" applyAlignment="1" applyProtection="1">
      <alignment vertical="center" wrapText="1"/>
      <protection locked="0"/>
    </xf>
    <xf numFmtId="170" fontId="14" fillId="0" borderId="0" xfId="15" applyNumberFormat="1" applyFont="1" applyBorder="1" applyAlignment="1" applyProtection="1">
      <alignment horizontal="left" vertical="center" wrapText="1"/>
      <protection locked="0"/>
    </xf>
    <xf numFmtId="170" fontId="16" fillId="0" borderId="0" xfId="15" applyNumberFormat="1" applyFont="1" applyBorder="1" applyAlignment="1" applyProtection="1">
      <alignment vertical="center" wrapText="1"/>
      <protection/>
    </xf>
    <xf numFmtId="170" fontId="15" fillId="0" borderId="0" xfId="15" applyNumberFormat="1" applyFont="1" applyFill="1" applyBorder="1" applyAlignment="1" applyProtection="1">
      <alignment vertical="center" wrapText="1"/>
      <protection/>
    </xf>
    <xf numFmtId="170" fontId="14" fillId="0" borderId="0" xfId="15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41" fontId="14" fillId="2" borderId="31" xfId="16" applyFont="1" applyFill="1" applyBorder="1" applyAlignment="1" applyProtection="1">
      <alignment horizontal="center" vertical="center" wrapText="1"/>
      <protection locked="0"/>
    </xf>
    <xf numFmtId="41" fontId="4" fillId="0" borderId="31" xfId="16" applyFont="1" applyBorder="1" applyAlignment="1" applyProtection="1">
      <alignment wrapText="1"/>
      <protection locked="0"/>
    </xf>
    <xf numFmtId="170" fontId="14" fillId="0" borderId="19" xfId="15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3" fontId="5" fillId="0" borderId="0" xfId="0" applyNumberFormat="1" applyFont="1" applyAlignment="1" applyProtection="1">
      <alignment horizontal="right" vertical="center"/>
      <protection locked="0"/>
    </xf>
    <xf numFmtId="49" fontId="8" fillId="0" borderId="0" xfId="0" applyNumberFormat="1" applyFont="1" applyAlignment="1">
      <alignment horizontal="right" wrapText="1"/>
    </xf>
    <xf numFmtId="49" fontId="14" fillId="0" borderId="0" xfId="0" applyNumberFormat="1" applyFont="1" applyAlignment="1">
      <alignment horizontal="right" wrapText="1"/>
    </xf>
    <xf numFmtId="0" fontId="7" fillId="0" borderId="0" xfId="0" applyFont="1" applyAlignment="1" applyProtection="1">
      <alignment horizontal="right" wrapText="1"/>
      <protection locked="0"/>
    </xf>
    <xf numFmtId="3" fontId="14" fillId="0" borderId="0" xfId="0" applyNumberFormat="1" applyFont="1" applyAlignment="1" applyProtection="1">
      <alignment horizontal="right" vertical="center" wrapText="1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0" fontId="6" fillId="0" borderId="33" xfId="16" applyNumberFormat="1" applyFont="1" applyBorder="1" applyAlignment="1" applyProtection="1">
      <alignment horizontal="left" vertical="center" wrapText="1"/>
      <protection locked="0"/>
    </xf>
    <xf numFmtId="170" fontId="15" fillId="0" borderId="34" xfId="15" applyNumberFormat="1" applyFont="1" applyBorder="1" applyAlignment="1" applyProtection="1">
      <alignment vertical="center" wrapText="1"/>
      <protection/>
    </xf>
    <xf numFmtId="170" fontId="16" fillId="0" borderId="34" xfId="15" applyNumberFormat="1" applyFont="1" applyBorder="1" applyAlignment="1" applyProtection="1">
      <alignment vertical="center" wrapText="1"/>
      <protection locked="0"/>
    </xf>
    <xf numFmtId="170" fontId="16" fillId="0" borderId="34" xfId="15" applyNumberFormat="1" applyFont="1" applyFill="1" applyBorder="1" applyAlignment="1" applyProtection="1">
      <alignment vertical="center" wrapText="1"/>
      <protection locked="0"/>
    </xf>
    <xf numFmtId="170" fontId="14" fillId="0" borderId="34" xfId="15" applyNumberFormat="1" applyFont="1" applyBorder="1" applyAlignment="1" applyProtection="1">
      <alignment horizontal="left" vertical="center" wrapText="1"/>
      <protection locked="0"/>
    </xf>
    <xf numFmtId="170" fontId="16" fillId="0" borderId="34" xfId="15" applyNumberFormat="1" applyFont="1" applyBorder="1" applyAlignment="1" applyProtection="1">
      <alignment vertical="center" wrapText="1"/>
      <protection/>
    </xf>
    <xf numFmtId="170" fontId="15" fillId="0" borderId="34" xfId="15" applyNumberFormat="1" applyFont="1" applyBorder="1" applyAlignment="1" applyProtection="1">
      <alignment vertical="center" wrapText="1"/>
      <protection/>
    </xf>
    <xf numFmtId="170" fontId="15" fillId="0" borderId="35" xfId="15" applyNumberFormat="1" applyFont="1" applyBorder="1" applyAlignment="1" applyProtection="1">
      <alignment vertical="center" wrapText="1"/>
      <protection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49" fontId="5" fillId="0" borderId="38" xfId="16" applyNumberFormat="1" applyFont="1" applyBorder="1" applyAlignment="1" applyProtection="1">
      <alignment horizontal="center" wrapText="1"/>
      <protection locked="0"/>
    </xf>
    <xf numFmtId="49" fontId="7" fillId="0" borderId="2" xfId="16" applyNumberFormat="1" applyFont="1" applyBorder="1" applyAlignment="1" applyProtection="1">
      <alignment horizontal="left" vertical="center" wrapText="1"/>
      <protection locked="0"/>
    </xf>
    <xf numFmtId="49" fontId="14" fillId="0" borderId="2" xfId="0" applyNumberFormat="1" applyFont="1" applyBorder="1" applyAlignment="1" applyProtection="1">
      <alignment horizontal="center" vertical="center"/>
      <protection locked="0"/>
    </xf>
    <xf numFmtId="170" fontId="15" fillId="0" borderId="2" xfId="15" applyNumberFormat="1" applyFont="1" applyBorder="1" applyAlignment="1" applyProtection="1">
      <alignment vertical="center" wrapText="1"/>
      <protection/>
    </xf>
    <xf numFmtId="170" fontId="16" fillId="0" borderId="2" xfId="15" applyNumberFormat="1" applyFont="1" applyBorder="1" applyAlignment="1" applyProtection="1">
      <alignment vertical="center" wrapText="1"/>
      <protection locked="0"/>
    </xf>
    <xf numFmtId="170" fontId="16" fillId="0" borderId="2" xfId="15" applyNumberFormat="1" applyFont="1" applyBorder="1" applyAlignment="1" applyProtection="1">
      <alignment vertical="center" wrapText="1"/>
      <protection/>
    </xf>
    <xf numFmtId="170" fontId="17" fillId="0" borderId="2" xfId="15" applyNumberFormat="1" applyFont="1" applyBorder="1" applyAlignment="1" applyProtection="1">
      <alignment vertical="center" wrapText="1"/>
      <protection/>
    </xf>
    <xf numFmtId="49" fontId="14" fillId="0" borderId="2" xfId="0" applyNumberFormat="1" applyFont="1" applyBorder="1" applyAlignment="1" applyProtection="1">
      <alignment horizontal="center" vertical="center" wrapText="1"/>
      <protection locked="0"/>
    </xf>
    <xf numFmtId="170" fontId="14" fillId="0" borderId="2" xfId="15" applyNumberFormat="1" applyFont="1" applyBorder="1" applyAlignment="1" applyProtection="1">
      <alignment vertical="center" wrapText="1"/>
      <protection/>
    </xf>
    <xf numFmtId="170" fontId="15" fillId="0" borderId="2" xfId="15" applyNumberFormat="1" applyFont="1" applyBorder="1" applyAlignment="1" applyProtection="1">
      <alignment vertical="center" wrapText="1"/>
      <protection/>
    </xf>
    <xf numFmtId="49" fontId="14" fillId="0" borderId="17" xfId="0" applyNumberFormat="1" applyFont="1" applyBorder="1" applyAlignment="1" applyProtection="1">
      <alignment horizontal="center" vertical="center"/>
      <protection locked="0"/>
    </xf>
    <xf numFmtId="49" fontId="14" fillId="0" borderId="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wrapText="1"/>
    </xf>
    <xf numFmtId="0" fontId="14" fillId="0" borderId="39" xfId="0" applyFont="1" applyBorder="1" applyAlignment="1" applyProtection="1">
      <alignment vertical="center" wrapText="1"/>
      <protection locked="0"/>
    </xf>
    <xf numFmtId="170" fontId="15" fillId="0" borderId="6" xfId="15" applyNumberFormat="1" applyFont="1" applyFill="1" applyBorder="1" applyAlignment="1" applyProtection="1">
      <alignment vertical="center" wrapText="1"/>
      <protection/>
    </xf>
    <xf numFmtId="170" fontId="15" fillId="0" borderId="40" xfId="15" applyNumberFormat="1" applyFont="1" applyFill="1" applyBorder="1" applyAlignment="1" applyProtection="1">
      <alignment vertical="center" wrapText="1"/>
      <protection/>
    </xf>
    <xf numFmtId="0" fontId="14" fillId="0" borderId="41" xfId="0" applyFont="1" applyBorder="1" applyAlignment="1" applyProtection="1">
      <alignment vertical="center"/>
      <protection locked="0"/>
    </xf>
    <xf numFmtId="49" fontId="14" fillId="0" borderId="42" xfId="0" applyNumberFormat="1" applyFont="1" applyBorder="1" applyAlignment="1" applyProtection="1">
      <alignment horizontal="center" vertical="center"/>
      <protection locked="0"/>
    </xf>
    <xf numFmtId="170" fontId="14" fillId="0" borderId="42" xfId="15" applyNumberFormat="1" applyFont="1" applyBorder="1" applyAlignment="1" applyProtection="1">
      <alignment horizontal="left" vertical="center" wrapText="1"/>
      <protection/>
    </xf>
    <xf numFmtId="170" fontId="14" fillId="0" borderId="43" xfId="15" applyNumberFormat="1" applyFont="1" applyFill="1" applyBorder="1" applyAlignment="1" applyProtection="1">
      <alignment vertical="center" wrapText="1"/>
      <protection locked="0"/>
    </xf>
    <xf numFmtId="170" fontId="15" fillId="0" borderId="17" xfId="15" applyNumberFormat="1" applyFont="1" applyBorder="1" applyAlignment="1" applyProtection="1">
      <alignment vertical="center" wrapText="1"/>
      <protection/>
    </xf>
    <xf numFmtId="170" fontId="16" fillId="0" borderId="29" xfId="15" applyNumberFormat="1" applyFont="1" applyFill="1" applyBorder="1" applyAlignment="1" applyProtection="1">
      <alignment horizontal="center" vertical="center" wrapText="1"/>
      <protection locked="0"/>
    </xf>
    <xf numFmtId="170" fontId="16" fillId="0" borderId="19" xfId="15" applyNumberFormat="1" applyFont="1" applyFill="1" applyBorder="1" applyAlignment="1" applyProtection="1">
      <alignment vertical="top" wrapText="1"/>
      <protection locked="0"/>
    </xf>
    <xf numFmtId="170" fontId="14" fillId="0" borderId="19" xfId="15" applyNumberFormat="1" applyFont="1" applyFill="1" applyBorder="1" applyAlignment="1" applyProtection="1">
      <alignment/>
      <protection locked="0"/>
    </xf>
    <xf numFmtId="170" fontId="16" fillId="0" borderId="30" xfId="15" applyNumberFormat="1" applyFont="1" applyFill="1" applyBorder="1" applyAlignment="1" applyProtection="1">
      <alignment wrapText="1"/>
      <protection locked="0"/>
    </xf>
    <xf numFmtId="0" fontId="14" fillId="0" borderId="0" xfId="0" applyFont="1" applyFill="1" applyAlignment="1">
      <alignment/>
    </xf>
    <xf numFmtId="0" fontId="1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4" fillId="0" borderId="5" xfId="0" applyFont="1" applyFill="1" applyBorder="1" applyAlignment="1" applyProtection="1">
      <alignment/>
      <protection locked="0"/>
    </xf>
    <xf numFmtId="0" fontId="16" fillId="0" borderId="5" xfId="0" applyFont="1" applyFill="1" applyBorder="1" applyAlignment="1" applyProtection="1">
      <alignment vertical="center"/>
      <protection locked="0"/>
    </xf>
    <xf numFmtId="170" fontId="14" fillId="0" borderId="14" xfId="15" applyNumberFormat="1" applyFont="1" applyFill="1" applyBorder="1" applyAlignment="1" applyProtection="1">
      <alignment/>
      <protection locked="0"/>
    </xf>
    <xf numFmtId="0" fontId="16" fillId="0" borderId="2" xfId="0" applyFont="1" applyFill="1" applyBorder="1" applyAlignment="1">
      <alignment wrapText="1"/>
    </xf>
    <xf numFmtId="41" fontId="14" fillId="0" borderId="2" xfId="0" applyNumberFormat="1" applyFont="1" applyFill="1" applyBorder="1" applyAlignment="1">
      <alignment wrapText="1"/>
    </xf>
    <xf numFmtId="170" fontId="14" fillId="0" borderId="44" xfId="15" applyNumberFormat="1" applyFont="1" applyFill="1" applyBorder="1" applyAlignment="1" applyProtection="1">
      <alignment horizontal="center" vertical="center" wrapText="1"/>
      <protection locked="0"/>
    </xf>
    <xf numFmtId="170" fontId="14" fillId="0" borderId="30" xfId="15" applyNumberFormat="1" applyFont="1" applyFill="1" applyBorder="1" applyAlignment="1" applyProtection="1">
      <alignment horizontal="center" vertical="center" wrapText="1"/>
      <protection locked="0"/>
    </xf>
    <xf numFmtId="170" fontId="16" fillId="0" borderId="14" xfId="15" applyNumberFormat="1" applyFont="1" applyFill="1" applyBorder="1" applyAlignment="1" applyProtection="1">
      <alignment vertical="top" wrapText="1"/>
      <protection locked="0"/>
    </xf>
    <xf numFmtId="170" fontId="16" fillId="0" borderId="21" xfId="15" applyNumberFormat="1" applyFont="1" applyFill="1" applyBorder="1" applyAlignment="1" applyProtection="1">
      <alignment/>
      <protection locked="0"/>
    </xf>
    <xf numFmtId="170" fontId="16" fillId="0" borderId="2" xfId="15" applyNumberFormat="1" applyFont="1" applyFill="1" applyBorder="1" applyAlignment="1" applyProtection="1">
      <alignment horizontal="right"/>
      <protection locked="0"/>
    </xf>
    <xf numFmtId="170" fontId="16" fillId="0" borderId="2" xfId="15" applyNumberFormat="1" applyFont="1" applyFill="1" applyBorder="1" applyAlignment="1" applyProtection="1">
      <alignment horizontal="left" vertical="center" wrapText="1"/>
      <protection locked="0"/>
    </xf>
    <xf numFmtId="170" fontId="16" fillId="0" borderId="2" xfId="15" applyNumberFormat="1" applyFont="1" applyFill="1" applyBorder="1" applyAlignment="1" applyProtection="1">
      <alignment vertical="center" wrapText="1"/>
      <protection/>
    </xf>
    <xf numFmtId="41" fontId="16" fillId="0" borderId="2" xfId="0" applyNumberFormat="1" applyFont="1" applyFill="1" applyBorder="1" applyAlignment="1">
      <alignment wrapText="1"/>
    </xf>
    <xf numFmtId="41" fontId="8" fillId="0" borderId="2" xfId="0" applyNumberFormat="1" applyFont="1" applyFill="1" applyBorder="1" applyAlignment="1">
      <alignment wrapText="1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20" fillId="0" borderId="41" xfId="0" applyFont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 locked="0"/>
    </xf>
    <xf numFmtId="0" fontId="21" fillId="0" borderId="46" xfId="0" applyFont="1" applyBorder="1" applyAlignment="1">
      <alignment vertical="center"/>
    </xf>
    <xf numFmtId="0" fontId="14" fillId="0" borderId="47" xfId="0" applyFont="1" applyBorder="1" applyAlignment="1">
      <alignment horizontal="center" wrapText="1"/>
    </xf>
    <xf numFmtId="0" fontId="14" fillId="0" borderId="48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14" fillId="0" borderId="12" xfId="0" applyFont="1" applyFill="1" applyBorder="1" applyAlignment="1" applyProtection="1">
      <alignment horizontal="left"/>
      <protection locked="0"/>
    </xf>
    <xf numFmtId="0" fontId="16" fillId="0" borderId="9" xfId="0" applyFont="1" applyBorder="1" applyAlignment="1">
      <alignment/>
    </xf>
    <xf numFmtId="0" fontId="16" fillId="0" borderId="15" xfId="0" applyFont="1" applyBorder="1" applyAlignment="1">
      <alignment/>
    </xf>
    <xf numFmtId="49" fontId="14" fillId="0" borderId="47" xfId="0" applyNumberFormat="1" applyFont="1" applyBorder="1" applyAlignment="1">
      <alignment horizontal="center" wrapText="1"/>
    </xf>
    <xf numFmtId="0" fontId="16" fillId="0" borderId="51" xfId="0" applyFont="1" applyBorder="1" applyAlignment="1" applyProtection="1">
      <alignment/>
      <protection locked="0"/>
    </xf>
    <xf numFmtId="0" fontId="0" fillId="0" borderId="51" xfId="0" applyBorder="1" applyAlignment="1">
      <alignment/>
    </xf>
    <xf numFmtId="0" fontId="14" fillId="0" borderId="38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Balans_odt" xfId="20"/>
    <cellStyle name="Обычный_Бух_баланс_активы" xfId="21"/>
    <cellStyle name="Обычный_Лист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512\Cash0512&#1094;&#1087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ODT_list"/>
      <sheetName val="date_list"/>
      <sheetName val="list"/>
    </sheetNames>
    <sheetDataSet>
      <sheetData sheetId="0">
        <row r="2">
          <cell r="F2">
            <v>2002</v>
          </cell>
          <cell r="H2" t="str">
            <v>зя январь</v>
          </cell>
        </row>
        <row r="3">
          <cell r="A3" t="str">
            <v>Акмолинская ОДТ</v>
          </cell>
          <cell r="F3">
            <v>2003</v>
          </cell>
          <cell r="H3" t="str">
            <v>с января по февраль</v>
          </cell>
        </row>
        <row r="4">
          <cell r="A4" t="str">
            <v>Актюбинская ОДТ</v>
          </cell>
          <cell r="F4">
            <v>2004</v>
          </cell>
          <cell r="H4" t="str">
            <v>с января по март</v>
          </cell>
        </row>
        <row r="5">
          <cell r="A5" t="str">
            <v>Алматинская ОДТ</v>
          </cell>
          <cell r="F5">
            <v>2005</v>
          </cell>
          <cell r="H5" t="str">
            <v>с января по апрель</v>
          </cell>
        </row>
        <row r="6">
          <cell r="A6" t="str">
            <v>Атырауская ОДТ</v>
          </cell>
          <cell r="F6">
            <v>2006</v>
          </cell>
          <cell r="H6" t="str">
            <v>с января по май</v>
          </cell>
        </row>
        <row r="7">
          <cell r="A7" t="str">
            <v>В.-Казахстанская ОДТ</v>
          </cell>
          <cell r="F7">
            <v>2007</v>
          </cell>
          <cell r="H7" t="str">
            <v>с января по июнь</v>
          </cell>
        </row>
        <row r="8">
          <cell r="A8" t="str">
            <v>Жамбылская ОДТ</v>
          </cell>
          <cell r="F8">
            <v>2008</v>
          </cell>
          <cell r="H8" t="str">
            <v>с января по июль</v>
          </cell>
        </row>
        <row r="9">
          <cell r="A9" t="str">
            <v>З.-Казахстанская ОДТ</v>
          </cell>
          <cell r="F9">
            <v>2009</v>
          </cell>
          <cell r="H9" t="str">
            <v>с января по август</v>
          </cell>
        </row>
        <row r="10">
          <cell r="A10" t="str">
            <v>Карагандинская ОДТ</v>
          </cell>
          <cell r="F10">
            <v>2010</v>
          </cell>
          <cell r="H10" t="str">
            <v>с января по сентябрь</v>
          </cell>
        </row>
        <row r="11">
          <cell r="A11" t="str">
            <v>Кзылординская ОДТ</v>
          </cell>
          <cell r="H11" t="str">
            <v>с января по октябрь</v>
          </cell>
        </row>
        <row r="12">
          <cell r="A12" t="str">
            <v>Костанайская ОДТ</v>
          </cell>
          <cell r="H12" t="str">
            <v>с января по ноябрь</v>
          </cell>
        </row>
        <row r="13">
          <cell r="A13" t="str">
            <v>Мангистауская ОДТ</v>
          </cell>
          <cell r="H13" t="str">
            <v>с января по декабрь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"Дальняя связь"</v>
          </cell>
        </row>
        <row r="20">
          <cell r="A20" t="str">
            <v>РТО</v>
          </cell>
        </row>
        <row r="21">
          <cell r="A21" t="str">
            <v>Центр радиофикации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ЭХО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Центр. аппарат </v>
          </cell>
        </row>
        <row r="28">
          <cell r="A28" t="str">
            <v>ООО "Сигнум"</v>
          </cell>
        </row>
        <row r="29">
          <cell r="A29" t="str">
            <v>ДСПД</v>
          </cell>
        </row>
        <row r="30">
          <cell r="A30" t="str">
            <v>Исполнительный аппарат</v>
          </cell>
        </row>
        <row r="31">
          <cell r="A31" t="str">
            <v>Собственный</v>
          </cell>
        </row>
        <row r="32">
          <cell r="A32" t="str">
            <v>Интернет дата-центр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SheetLayoutView="100" workbookViewId="0" topLeftCell="A1">
      <selection activeCell="E78" sqref="E78"/>
    </sheetView>
  </sheetViews>
  <sheetFormatPr defaultColWidth="9.00390625" defaultRowHeight="12.75"/>
  <cols>
    <col min="1" max="1" width="55.375" style="14" customWidth="1"/>
    <col min="2" max="2" width="11.125" style="14" customWidth="1"/>
    <col min="3" max="3" width="25.125" style="33" customWidth="1"/>
    <col min="4" max="4" width="24.375" style="31" customWidth="1"/>
    <col min="5" max="5" width="33.25390625" style="171" customWidth="1"/>
    <col min="6" max="16384" width="33.25390625" style="6" customWidth="1"/>
  </cols>
  <sheetData>
    <row r="1" spans="1:4" ht="12.75" customHeight="1">
      <c r="A1" s="12"/>
      <c r="B1" s="13"/>
      <c r="C1" s="265" t="s">
        <v>208</v>
      </c>
      <c r="D1" s="265"/>
    </row>
    <row r="2" spans="1:4" ht="10.5" customHeight="1">
      <c r="A2" s="12"/>
      <c r="B2" s="13"/>
      <c r="C2" s="266" t="s">
        <v>209</v>
      </c>
      <c r="D2" s="266"/>
    </row>
    <row r="3" spans="1:4" ht="11.25">
      <c r="A3" s="12"/>
      <c r="B3" s="13"/>
      <c r="C3" s="266" t="s">
        <v>226</v>
      </c>
      <c r="D3" s="266"/>
    </row>
    <row r="4" spans="1:4" ht="11.25">
      <c r="A4" s="12"/>
      <c r="B4" s="13"/>
      <c r="C4" s="266" t="s">
        <v>211</v>
      </c>
      <c r="D4" s="266"/>
    </row>
    <row r="5" spans="1:4" ht="12.75">
      <c r="A5" s="12"/>
      <c r="B5" s="13"/>
      <c r="C5" s="32"/>
      <c r="D5" s="102"/>
    </row>
    <row r="6" spans="1:3" ht="12.75">
      <c r="A6" s="199" t="s">
        <v>203</v>
      </c>
      <c r="B6" s="13"/>
      <c r="C6" s="32"/>
    </row>
    <row r="7" spans="1:4" ht="12.75">
      <c r="A7" s="102" t="s">
        <v>204</v>
      </c>
      <c r="B7" s="51"/>
      <c r="C7" s="52"/>
      <c r="D7" s="53"/>
    </row>
    <row r="8" spans="1:4" ht="12.75">
      <c r="A8" s="102" t="s">
        <v>231</v>
      </c>
      <c r="B8" s="51"/>
      <c r="C8" s="52"/>
      <c r="D8" s="53"/>
    </row>
    <row r="9" spans="1:4" ht="12.75">
      <c r="A9" s="151" t="s">
        <v>241</v>
      </c>
      <c r="B9" s="51"/>
      <c r="C9" s="52"/>
      <c r="D9" s="53"/>
    </row>
    <row r="10" spans="1:4" ht="12.75">
      <c r="A10" s="151"/>
      <c r="B10" s="51"/>
      <c r="C10" s="52"/>
      <c r="D10" s="53"/>
    </row>
    <row r="11" spans="1:4" ht="12.75">
      <c r="A11" s="50" t="s">
        <v>191</v>
      </c>
      <c r="B11" s="51"/>
      <c r="C11" s="52"/>
      <c r="D11" s="53"/>
    </row>
    <row r="12" spans="1:4" ht="12.75">
      <c r="A12" s="50" t="s">
        <v>194</v>
      </c>
      <c r="B12" s="51"/>
      <c r="C12" s="54"/>
      <c r="D12" s="53"/>
    </row>
    <row r="13" spans="1:4" ht="12.75">
      <c r="A13" s="50" t="s">
        <v>193</v>
      </c>
      <c r="B13" s="51"/>
      <c r="C13" s="54"/>
      <c r="D13" s="53"/>
    </row>
    <row r="14" spans="1:4" ht="12.75">
      <c r="A14" s="50" t="s">
        <v>198</v>
      </c>
      <c r="B14" s="51"/>
      <c r="C14" s="54"/>
      <c r="D14" s="53"/>
    </row>
    <row r="15" spans="1:4" ht="12.75">
      <c r="A15" s="50"/>
      <c r="B15" s="51"/>
      <c r="C15" s="54"/>
      <c r="D15" s="53"/>
    </row>
    <row r="16" spans="1:4" ht="15.75" customHeight="1" thickBot="1">
      <c r="A16" s="103"/>
      <c r="B16" s="104"/>
      <c r="C16" s="52"/>
      <c r="D16" s="204" t="s">
        <v>28</v>
      </c>
    </row>
    <row r="17" spans="1:5" ht="43.5" customHeight="1">
      <c r="A17" s="105" t="s">
        <v>0</v>
      </c>
      <c r="B17" s="106" t="s">
        <v>1</v>
      </c>
      <c r="C17" s="107" t="s">
        <v>230</v>
      </c>
      <c r="D17" s="107" t="s">
        <v>192</v>
      </c>
      <c r="E17" s="182"/>
    </row>
    <row r="18" spans="1:5" ht="12.75">
      <c r="A18" s="108">
        <v>1</v>
      </c>
      <c r="B18" s="109">
        <v>2</v>
      </c>
      <c r="C18" s="110"/>
      <c r="D18" s="145"/>
      <c r="E18" s="172"/>
    </row>
    <row r="19" spans="1:5" ht="12.75">
      <c r="A19" s="111" t="s">
        <v>27</v>
      </c>
      <c r="B19" s="112"/>
      <c r="C19" s="113"/>
      <c r="D19" s="145"/>
      <c r="E19" s="172"/>
    </row>
    <row r="20" spans="1:5" ht="12.75">
      <c r="A20" s="114" t="s">
        <v>22</v>
      </c>
      <c r="B20" s="112" t="s">
        <v>2</v>
      </c>
      <c r="C20" s="142">
        <v>4400902</v>
      </c>
      <c r="D20" s="179">
        <v>2861710</v>
      </c>
      <c r="E20" s="173"/>
    </row>
    <row r="21" spans="1:5" ht="12.75">
      <c r="A21" s="114" t="s">
        <v>29</v>
      </c>
      <c r="B21" s="112" t="s">
        <v>30</v>
      </c>
      <c r="C21" s="142"/>
      <c r="D21" s="179">
        <v>756967</v>
      </c>
      <c r="E21" s="173"/>
    </row>
    <row r="22" spans="1:5" ht="12.75">
      <c r="A22" s="114" t="s">
        <v>31</v>
      </c>
      <c r="B22" s="112" t="s">
        <v>37</v>
      </c>
      <c r="C22" s="142">
        <v>16191555</v>
      </c>
      <c r="D22" s="179">
        <f>11242630+6245407-D24-D26</f>
        <v>13604429</v>
      </c>
      <c r="E22" s="173"/>
    </row>
    <row r="23" spans="1:5" ht="12.75">
      <c r="A23" s="114" t="s">
        <v>32</v>
      </c>
      <c r="B23" s="112" t="s">
        <v>38</v>
      </c>
      <c r="C23" s="142">
        <v>6239437</v>
      </c>
      <c r="D23" s="179">
        <v>5605805</v>
      </c>
      <c r="E23" s="173"/>
    </row>
    <row r="24" spans="1:5" ht="12.75">
      <c r="A24" s="114" t="s">
        <v>33</v>
      </c>
      <c r="B24" s="112" t="s">
        <v>39</v>
      </c>
      <c r="C24" s="142">
        <v>1979920</v>
      </c>
      <c r="D24" s="146">
        <v>1043243</v>
      </c>
      <c r="E24" s="174"/>
    </row>
    <row r="25" spans="1:5" ht="12.75">
      <c r="A25" s="114" t="s">
        <v>34</v>
      </c>
      <c r="B25" s="112" t="s">
        <v>40</v>
      </c>
      <c r="C25" s="142"/>
      <c r="D25" s="146"/>
      <c r="E25" s="174"/>
    </row>
    <row r="26" spans="1:5" ht="12.75">
      <c r="A26" s="114" t="s">
        <v>35</v>
      </c>
      <c r="B26" s="112" t="s">
        <v>41</v>
      </c>
      <c r="C26" s="237">
        <v>3656110</v>
      </c>
      <c r="D26" s="146">
        <f>2716511-77743+201597</f>
        <v>2840365</v>
      </c>
      <c r="E26" s="174"/>
    </row>
    <row r="27" spans="1:5" ht="12.75">
      <c r="A27" s="115" t="s">
        <v>36</v>
      </c>
      <c r="B27" s="112" t="s">
        <v>11</v>
      </c>
      <c r="C27" s="143">
        <f>C20+C21+C22+C23+C24+C25+C26</f>
        <v>32467924</v>
      </c>
      <c r="D27" s="143">
        <f>D20+D21+D22+D23+D24+D25+D26</f>
        <v>26712519</v>
      </c>
      <c r="E27" s="175"/>
    </row>
    <row r="28" spans="1:5" ht="12.75">
      <c r="A28" s="111" t="s">
        <v>42</v>
      </c>
      <c r="B28" s="109"/>
      <c r="C28" s="142"/>
      <c r="D28" s="146"/>
      <c r="E28" s="174"/>
    </row>
    <row r="29" spans="1:5" ht="12.75">
      <c r="A29" s="116" t="s">
        <v>43</v>
      </c>
      <c r="B29" s="112" t="s">
        <v>3</v>
      </c>
      <c r="C29" s="142">
        <v>781211</v>
      </c>
      <c r="D29" s="146">
        <v>661427</v>
      </c>
      <c r="E29" s="174"/>
    </row>
    <row r="30" spans="1:5" ht="12.75">
      <c r="A30" s="116" t="s">
        <v>23</v>
      </c>
      <c r="B30" s="112" t="s">
        <v>48</v>
      </c>
      <c r="C30" s="142">
        <v>2962704</v>
      </c>
      <c r="D30" s="146">
        <f>2734076</f>
        <v>2734076</v>
      </c>
      <c r="E30" s="174"/>
    </row>
    <row r="31" spans="1:5" ht="12.75">
      <c r="A31" s="116" t="s">
        <v>44</v>
      </c>
      <c r="B31" s="112" t="s">
        <v>49</v>
      </c>
      <c r="C31" s="237">
        <v>34656404</v>
      </c>
      <c r="D31" s="146">
        <v>29227478</v>
      </c>
      <c r="E31" s="174"/>
    </row>
    <row r="32" spans="1:5" ht="12.75">
      <c r="A32" s="117" t="s">
        <v>45</v>
      </c>
      <c r="B32" s="112" t="s">
        <v>51</v>
      </c>
      <c r="C32" s="237"/>
      <c r="D32" s="146"/>
      <c r="E32" s="174"/>
    </row>
    <row r="33" spans="1:5" ht="12.75">
      <c r="A33" s="116" t="s">
        <v>55</v>
      </c>
      <c r="B33" s="112" t="s">
        <v>50</v>
      </c>
      <c r="C33" s="237">
        <v>119221746</v>
      </c>
      <c r="D33" s="146">
        <f>100111362-4660493</f>
        <v>95450869</v>
      </c>
      <c r="E33" s="174"/>
    </row>
    <row r="34" spans="1:5" ht="12.75">
      <c r="A34" s="116" t="s">
        <v>46</v>
      </c>
      <c r="B34" s="112" t="s">
        <v>52</v>
      </c>
      <c r="C34" s="142"/>
      <c r="D34" s="146"/>
      <c r="E34" s="174"/>
    </row>
    <row r="35" spans="1:5" ht="12.75">
      <c r="A35" s="116" t="s">
        <v>47</v>
      </c>
      <c r="B35" s="112" t="s">
        <v>53</v>
      </c>
      <c r="C35" s="142"/>
      <c r="D35" s="146"/>
      <c r="E35" s="174"/>
    </row>
    <row r="36" spans="1:5" ht="28.5" customHeight="1">
      <c r="A36" s="116" t="s">
        <v>56</v>
      </c>
      <c r="B36" s="112" t="s">
        <v>54</v>
      </c>
      <c r="C36" s="237">
        <v>32178959</v>
      </c>
      <c r="D36" s="146">
        <f>2159519+2557</f>
        <v>2162076</v>
      </c>
      <c r="E36" s="174"/>
    </row>
    <row r="37" spans="1:5" ht="12.75">
      <c r="A37" s="116" t="s">
        <v>57</v>
      </c>
      <c r="B37" s="112" t="s">
        <v>58</v>
      </c>
      <c r="C37" s="142"/>
      <c r="D37" s="146"/>
      <c r="E37" s="174"/>
    </row>
    <row r="38" spans="1:5" ht="34.5" customHeight="1">
      <c r="A38" s="116" t="s">
        <v>59</v>
      </c>
      <c r="B38" s="112" t="s">
        <v>60</v>
      </c>
      <c r="C38" s="237">
        <v>11331293</v>
      </c>
      <c r="D38" s="146">
        <f>4660493+87756</f>
        <v>4748249</v>
      </c>
      <c r="E38" s="174"/>
    </row>
    <row r="39" spans="1:5" ht="12.75">
      <c r="A39" s="116" t="s">
        <v>61</v>
      </c>
      <c r="B39" s="112" t="s">
        <v>21</v>
      </c>
      <c r="C39" s="144">
        <f>C29+C30+C31+C32+C33+C34+C35+C36+C37+C38</f>
        <v>201132317</v>
      </c>
      <c r="D39" s="147">
        <f>D29+D30+D31+D33+D36+D38</f>
        <v>134984175</v>
      </c>
      <c r="E39" s="176"/>
    </row>
    <row r="40" spans="1:5" s="16" customFormat="1" ht="13.5" thickBot="1">
      <c r="A40" s="118" t="s">
        <v>62</v>
      </c>
      <c r="B40" s="119"/>
      <c r="C40" s="250">
        <f>C27+C39</f>
        <v>233600241</v>
      </c>
      <c r="D40" s="148">
        <f>D27+D39</f>
        <v>161696694</v>
      </c>
      <c r="E40" s="176"/>
    </row>
    <row r="41" spans="1:5" s="16" customFormat="1" ht="13.5" thickBot="1">
      <c r="A41" s="120"/>
      <c r="B41" s="121"/>
      <c r="C41" s="122"/>
      <c r="D41" s="180"/>
      <c r="E41" s="172"/>
    </row>
    <row r="42" spans="1:5" ht="43.5" customHeight="1">
      <c r="A42" s="105" t="s">
        <v>63</v>
      </c>
      <c r="B42" s="106" t="s">
        <v>1</v>
      </c>
      <c r="C42" s="107" t="str">
        <f>C17</f>
        <v>На конец отчетного периода                                         (31 декабря 2006 года)</v>
      </c>
      <c r="D42" s="107" t="str">
        <f>D17</f>
        <v>На начало отчетного периода                             (01 января 2006 года)</v>
      </c>
      <c r="E42" s="182"/>
    </row>
    <row r="43" spans="1:5" ht="12.75">
      <c r="A43" s="111" t="s">
        <v>64</v>
      </c>
      <c r="B43" s="123"/>
      <c r="C43" s="145"/>
      <c r="D43" s="145"/>
      <c r="E43" s="172"/>
    </row>
    <row r="44" spans="1:5" ht="12.75">
      <c r="A44" s="124" t="s">
        <v>65</v>
      </c>
      <c r="B44" s="123" t="s">
        <v>4</v>
      </c>
      <c r="C44" s="146">
        <v>34236654</v>
      </c>
      <c r="D44" s="146">
        <f>9035001+215983</f>
        <v>9250984</v>
      </c>
      <c r="E44" s="174"/>
    </row>
    <row r="45" spans="1:5" ht="12.75">
      <c r="A45" s="124" t="s">
        <v>67</v>
      </c>
      <c r="B45" s="123" t="s">
        <v>66</v>
      </c>
      <c r="C45" s="146">
        <v>648516</v>
      </c>
      <c r="D45" s="146">
        <v>740258</v>
      </c>
      <c r="E45" s="174"/>
    </row>
    <row r="46" spans="1:5" ht="25.5">
      <c r="A46" s="124" t="s">
        <v>68</v>
      </c>
      <c r="B46" s="123" t="s">
        <v>72</v>
      </c>
      <c r="C46" s="146">
        <v>302400</v>
      </c>
      <c r="D46" s="146">
        <v>228133</v>
      </c>
      <c r="E46" s="174"/>
    </row>
    <row r="47" spans="1:5" ht="12.75">
      <c r="A47" s="124" t="s">
        <v>69</v>
      </c>
      <c r="B47" s="123" t="s">
        <v>73</v>
      </c>
      <c r="C47" s="179">
        <v>10548768</v>
      </c>
      <c r="D47" s="146">
        <f>6067669+1387766+1926678</f>
        <v>9382113</v>
      </c>
      <c r="E47" s="174"/>
    </row>
    <row r="48" spans="1:5" ht="12.75">
      <c r="A48" s="124" t="s">
        <v>180</v>
      </c>
      <c r="B48" s="123" t="s">
        <v>74</v>
      </c>
      <c r="C48" s="179"/>
      <c r="D48" s="181"/>
      <c r="E48" s="177"/>
    </row>
    <row r="49" spans="1:5" ht="12.75">
      <c r="A49" s="124" t="s">
        <v>76</v>
      </c>
      <c r="B49" s="123" t="s">
        <v>75</v>
      </c>
      <c r="C49" s="179">
        <v>10069842</v>
      </c>
      <c r="D49" s="146">
        <v>833930</v>
      </c>
      <c r="E49" s="174"/>
    </row>
    <row r="50" spans="1:5" ht="12.75">
      <c r="A50" s="111" t="s">
        <v>70</v>
      </c>
      <c r="B50" s="125" t="s">
        <v>71</v>
      </c>
      <c r="C50" s="196">
        <f>C44+C45+C46+C47+C48+C49</f>
        <v>55806180</v>
      </c>
      <c r="D50" s="147">
        <f>D44+D45+D46+D47+D48+D49</f>
        <v>20435418</v>
      </c>
      <c r="E50" s="176"/>
    </row>
    <row r="51" spans="1:5" ht="12.75">
      <c r="A51" s="111" t="s">
        <v>77</v>
      </c>
      <c r="B51" s="123"/>
      <c r="C51" s="146"/>
      <c r="D51" s="146"/>
      <c r="E51" s="174"/>
    </row>
    <row r="52" spans="1:5" ht="12.75">
      <c r="A52" s="124" t="s">
        <v>78</v>
      </c>
      <c r="B52" s="112" t="s">
        <v>5</v>
      </c>
      <c r="C52" s="146">
        <v>23535163</v>
      </c>
      <c r="D52" s="146">
        <v>18328315</v>
      </c>
      <c r="E52" s="174"/>
    </row>
    <row r="53" spans="1:5" ht="24" customHeight="1">
      <c r="A53" s="124" t="s">
        <v>79</v>
      </c>
      <c r="B53" s="112" t="s">
        <v>114</v>
      </c>
      <c r="C53" s="146">
        <v>2861882</v>
      </c>
      <c r="D53" s="146">
        <v>825922</v>
      </c>
      <c r="E53" s="174"/>
    </row>
    <row r="54" spans="1:5" ht="12.75">
      <c r="A54" s="124" t="s">
        <v>181</v>
      </c>
      <c r="B54" s="112" t="s">
        <v>116</v>
      </c>
      <c r="C54" s="146">
        <v>669245</v>
      </c>
      <c r="D54" s="146">
        <v>595579</v>
      </c>
      <c r="E54" s="174"/>
    </row>
    <row r="55" spans="1:5" ht="12.75">
      <c r="A55" s="116" t="s">
        <v>80</v>
      </c>
      <c r="B55" s="112" t="s">
        <v>118</v>
      </c>
      <c r="C55" s="179">
        <v>11980324</v>
      </c>
      <c r="D55" s="146">
        <v>8669183</v>
      </c>
      <c r="E55" s="174"/>
    </row>
    <row r="56" spans="1:5" s="17" customFormat="1" ht="12.75">
      <c r="A56" s="124" t="s">
        <v>81</v>
      </c>
      <c r="B56" s="126" t="s">
        <v>120</v>
      </c>
      <c r="C56" s="179">
        <v>376875</v>
      </c>
      <c r="D56" s="146"/>
      <c r="E56" s="174"/>
    </row>
    <row r="57" spans="1:5" s="17" customFormat="1" ht="12.75">
      <c r="A57" s="111" t="s">
        <v>82</v>
      </c>
      <c r="B57" s="149" t="s">
        <v>178</v>
      </c>
      <c r="C57" s="196">
        <f>C52+C53+C54+C55+C56</f>
        <v>39423489</v>
      </c>
      <c r="D57" s="147">
        <f>D52+D53+D54+D55+D56</f>
        <v>28418999</v>
      </c>
      <c r="E57" s="176"/>
    </row>
    <row r="58" spans="1:5" s="16" customFormat="1" ht="12.75">
      <c r="A58" s="127" t="s">
        <v>83</v>
      </c>
      <c r="B58" s="128"/>
      <c r="C58" s="179"/>
      <c r="D58" s="147"/>
      <c r="E58" s="176"/>
    </row>
    <row r="59" spans="1:5" s="17" customFormat="1" ht="12.75">
      <c r="A59" s="129" t="s">
        <v>84</v>
      </c>
      <c r="B59" s="130" t="s">
        <v>6</v>
      </c>
      <c r="C59" s="179">
        <v>35742978</v>
      </c>
      <c r="D59" s="146">
        <v>35742978</v>
      </c>
      <c r="E59" s="174"/>
    </row>
    <row r="60" spans="1:5" s="17" customFormat="1" ht="12.75">
      <c r="A60" s="129" t="s">
        <v>85</v>
      </c>
      <c r="B60" s="130" t="s">
        <v>124</v>
      </c>
      <c r="C60" s="179"/>
      <c r="D60" s="146"/>
      <c r="E60" s="174"/>
    </row>
    <row r="61" spans="1:5" s="17" customFormat="1" ht="12.75">
      <c r="A61" s="129" t="s">
        <v>86</v>
      </c>
      <c r="B61" s="130" t="s">
        <v>126</v>
      </c>
      <c r="C61" s="179">
        <v>-2652860</v>
      </c>
      <c r="D61" s="146">
        <v>-2652860</v>
      </c>
      <c r="E61" s="174"/>
    </row>
    <row r="62" spans="1:5" s="17" customFormat="1" ht="12.75">
      <c r="A62" s="129" t="s">
        <v>87</v>
      </c>
      <c r="B62" s="130" t="s">
        <v>128</v>
      </c>
      <c r="C62" s="179">
        <v>1820479</v>
      </c>
      <c r="D62" s="146">
        <v>1820479</v>
      </c>
      <c r="E62" s="174"/>
    </row>
    <row r="63" spans="1:5" s="17" customFormat="1" ht="12.75">
      <c r="A63" s="129" t="s">
        <v>88</v>
      </c>
      <c r="B63" s="130" t="s">
        <v>129</v>
      </c>
      <c r="C63" s="179">
        <v>103322217</v>
      </c>
      <c r="D63" s="146">
        <v>77931680</v>
      </c>
      <c r="E63" s="174"/>
    </row>
    <row r="64" spans="1:5" s="17" customFormat="1" ht="12.75">
      <c r="A64" s="129" t="s">
        <v>89</v>
      </c>
      <c r="B64" s="130" t="s">
        <v>130</v>
      </c>
      <c r="C64" s="179">
        <v>137758</v>
      </c>
      <c r="D64" s="146"/>
      <c r="E64" s="174"/>
    </row>
    <row r="65" spans="1:5" s="17" customFormat="1" ht="18" customHeight="1">
      <c r="A65" s="131" t="s">
        <v>90</v>
      </c>
      <c r="B65" s="128" t="s">
        <v>179</v>
      </c>
      <c r="C65" s="179">
        <f>C59+C60+C61+C62+C63+C64</f>
        <v>138370572</v>
      </c>
      <c r="D65" s="146">
        <f>D59+D60+D61+D62+D63</f>
        <v>112842277</v>
      </c>
      <c r="E65" s="178"/>
    </row>
    <row r="66" spans="1:5" s="16" customFormat="1" ht="21" customHeight="1" thickBot="1">
      <c r="A66" s="118" t="s">
        <v>91</v>
      </c>
      <c r="B66" s="132"/>
      <c r="C66" s="251">
        <f>C50+C57+C65</f>
        <v>233600241</v>
      </c>
      <c r="D66" s="148">
        <f>D50+D57+D65</f>
        <v>161696694</v>
      </c>
      <c r="E66" s="176"/>
    </row>
    <row r="67" spans="1:4" ht="12.75">
      <c r="A67" s="133"/>
      <c r="B67" s="133"/>
      <c r="C67" s="54"/>
      <c r="D67" s="6"/>
    </row>
    <row r="68" spans="1:4" ht="12.75">
      <c r="A68" s="133"/>
      <c r="B68" s="133"/>
      <c r="C68" s="52"/>
      <c r="D68" s="6"/>
    </row>
    <row r="69" spans="1:5" s="243" customFormat="1" ht="12.75">
      <c r="A69" s="241" t="s">
        <v>185</v>
      </c>
      <c r="B69" s="242"/>
      <c r="C69" s="54"/>
      <c r="E69" s="244"/>
    </row>
    <row r="70" spans="1:5" s="243" customFormat="1" ht="12.75">
      <c r="A70" s="245" t="s">
        <v>232</v>
      </c>
      <c r="B70" s="246"/>
      <c r="C70" s="54"/>
      <c r="E70" s="244"/>
    </row>
    <row r="71" spans="1:5" s="243" customFormat="1" ht="12.75">
      <c r="A71" s="267" t="s">
        <v>184</v>
      </c>
      <c r="B71" s="268"/>
      <c r="C71" s="268"/>
      <c r="E71" s="244"/>
    </row>
    <row r="72" spans="1:4" ht="12.75">
      <c r="A72" s="49"/>
      <c r="B72" s="133"/>
      <c r="C72" s="52"/>
      <c r="D72" s="6"/>
    </row>
    <row r="73" spans="1:4" ht="12.75">
      <c r="A73" s="48" t="s">
        <v>228</v>
      </c>
      <c r="B73" s="135"/>
      <c r="C73" s="52"/>
      <c r="D73" s="6"/>
    </row>
    <row r="74" spans="1:4" ht="12.75">
      <c r="A74" s="263" t="s">
        <v>184</v>
      </c>
      <c r="B74" s="264"/>
      <c r="C74" s="264"/>
      <c r="D74" s="6"/>
    </row>
    <row r="75" spans="1:4" ht="11.25">
      <c r="A75" s="6"/>
      <c r="D75" s="6"/>
    </row>
    <row r="76" spans="1:4" ht="11.25">
      <c r="A76" s="14" t="s">
        <v>92</v>
      </c>
      <c r="D76" s="6"/>
    </row>
    <row r="77" ht="11.25">
      <c r="D77" s="6"/>
    </row>
  </sheetData>
  <mergeCells count="6">
    <mergeCell ref="A74:C74"/>
    <mergeCell ref="C1:D1"/>
    <mergeCell ref="C3:D3"/>
    <mergeCell ref="C2:D2"/>
    <mergeCell ref="A71:C71"/>
    <mergeCell ref="C4:D4"/>
  </mergeCells>
  <printOptions/>
  <pageMargins left="0.85" right="0" top="0.17" bottom="0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E35" sqref="E35"/>
    </sheetView>
  </sheetViews>
  <sheetFormatPr defaultColWidth="9.00390625" defaultRowHeight="12.75"/>
  <cols>
    <col min="1" max="1" width="59.875" style="17" customWidth="1"/>
    <col min="2" max="2" width="8.125" style="17" customWidth="1"/>
    <col min="3" max="3" width="19.25390625" style="36" customWidth="1"/>
    <col min="4" max="4" width="19.25390625" style="17" customWidth="1"/>
    <col min="5" max="16384" width="31.25390625" style="17" customWidth="1"/>
  </cols>
  <sheetData>
    <row r="1" spans="2:4" ht="11.25">
      <c r="B1" s="18"/>
      <c r="C1" s="205"/>
      <c r="D1" s="205" t="s">
        <v>208</v>
      </c>
    </row>
    <row r="2" spans="2:4" ht="12.75" customHeight="1">
      <c r="B2" s="18"/>
      <c r="C2" s="200"/>
      <c r="D2" s="200" t="s">
        <v>209</v>
      </c>
    </row>
    <row r="3" spans="2:4" ht="12" customHeight="1">
      <c r="B3" s="18"/>
      <c r="C3" s="200"/>
      <c r="D3" s="200" t="s">
        <v>226</v>
      </c>
    </row>
    <row r="4" spans="2:4" ht="11.25" customHeight="1">
      <c r="B4" s="18"/>
      <c r="C4" s="200"/>
      <c r="D4" s="200" t="s">
        <v>212</v>
      </c>
    </row>
    <row r="5" spans="1:4" ht="13.5" customHeight="1">
      <c r="A5" s="199" t="s">
        <v>202</v>
      </c>
      <c r="B5" s="18"/>
      <c r="D5" s="140"/>
    </row>
    <row r="6" spans="1:3" ht="13.5" customHeight="1">
      <c r="A6" s="140" t="s">
        <v>205</v>
      </c>
      <c r="B6" s="19"/>
      <c r="C6" s="37"/>
    </row>
    <row r="7" spans="1:4" s="6" customFormat="1" ht="12.75">
      <c r="A7" s="102" t="s">
        <v>233</v>
      </c>
      <c r="B7" s="15"/>
      <c r="C7" s="33"/>
      <c r="D7" s="31"/>
    </row>
    <row r="8" spans="1:3" ht="13.5" customHeight="1">
      <c r="A8" s="151" t="s">
        <v>241</v>
      </c>
      <c r="B8" s="19"/>
      <c r="C8" s="37"/>
    </row>
    <row r="9" spans="1:3" ht="13.5" customHeight="1">
      <c r="A9" s="151"/>
      <c r="B9" s="19"/>
      <c r="C9" s="37"/>
    </row>
    <row r="10" spans="1:4" s="6" customFormat="1" ht="12.75">
      <c r="A10" s="50" t="s">
        <v>191</v>
      </c>
      <c r="B10" s="51"/>
      <c r="C10" s="33"/>
      <c r="D10" s="31"/>
    </row>
    <row r="11" spans="1:4" s="6" customFormat="1" ht="12.75">
      <c r="A11" s="50" t="s">
        <v>194</v>
      </c>
      <c r="B11" s="51"/>
      <c r="C11" s="34"/>
      <c r="D11" s="31"/>
    </row>
    <row r="12" spans="1:4" s="6" customFormat="1" ht="12.75">
      <c r="A12" s="50" t="s">
        <v>193</v>
      </c>
      <c r="B12" s="51"/>
      <c r="C12" s="34"/>
      <c r="D12" s="31"/>
    </row>
    <row r="13" spans="1:4" s="6" customFormat="1" ht="12.75">
      <c r="A13" s="50" t="s">
        <v>198</v>
      </c>
      <c r="B13" s="51"/>
      <c r="C13" s="34"/>
      <c r="D13" s="31"/>
    </row>
    <row r="14" spans="1:2" ht="17.25" customHeight="1">
      <c r="A14" s="20"/>
      <c r="B14" s="21"/>
    </row>
    <row r="15" spans="1:4" ht="12" thickBot="1">
      <c r="A15" s="22"/>
      <c r="B15" s="21"/>
      <c r="D15" s="203" t="s">
        <v>28</v>
      </c>
    </row>
    <row r="16" spans="1:4" ht="35.25" customHeight="1" thickBot="1">
      <c r="A16" s="100" t="s">
        <v>25</v>
      </c>
      <c r="B16" s="101" t="s">
        <v>1</v>
      </c>
      <c r="C16" s="164" t="s">
        <v>234</v>
      </c>
      <c r="D16" s="166" t="s">
        <v>235</v>
      </c>
    </row>
    <row r="17" spans="1:4" ht="13.5" thickBot="1">
      <c r="A17" s="85">
        <v>1</v>
      </c>
      <c r="B17" s="86">
        <v>2</v>
      </c>
      <c r="C17" s="165"/>
      <c r="D17" s="167"/>
    </row>
    <row r="18" spans="1:5" ht="12.75">
      <c r="A18" s="87" t="s">
        <v>186</v>
      </c>
      <c r="B18" s="88" t="s">
        <v>2</v>
      </c>
      <c r="C18" s="155">
        <v>114087741</v>
      </c>
      <c r="D18" s="168">
        <v>99558265</v>
      </c>
      <c r="E18" s="158"/>
    </row>
    <row r="19" spans="1:5" ht="12.75">
      <c r="A19" s="89" t="s">
        <v>187</v>
      </c>
      <c r="B19" s="90" t="s">
        <v>3</v>
      </c>
      <c r="C19" s="156">
        <f>-64608214</f>
        <v>-64608214</v>
      </c>
      <c r="D19" s="169">
        <v>-57841479</v>
      </c>
      <c r="E19" s="158"/>
    </row>
    <row r="20" spans="1:5" ht="12.75">
      <c r="A20" s="91" t="s">
        <v>200</v>
      </c>
      <c r="B20" s="90" t="s">
        <v>4</v>
      </c>
      <c r="C20" s="157">
        <f>SUM(C18:C19)</f>
        <v>49479527</v>
      </c>
      <c r="D20" s="170">
        <f>SUM(D18:D19)</f>
        <v>41716786</v>
      </c>
      <c r="E20" s="159"/>
    </row>
    <row r="21" spans="1:5" ht="12.75">
      <c r="A21" s="92" t="s">
        <v>93</v>
      </c>
      <c r="B21" s="90" t="s">
        <v>5</v>
      </c>
      <c r="C21" s="156">
        <v>227779</v>
      </c>
      <c r="D21" s="169">
        <v>192944</v>
      </c>
      <c r="E21" s="158"/>
    </row>
    <row r="22" spans="1:5" ht="12.75">
      <c r="A22" s="92" t="s">
        <v>188</v>
      </c>
      <c r="B22" s="90" t="s">
        <v>6</v>
      </c>
      <c r="C22" s="156">
        <v>2513771</v>
      </c>
      <c r="D22" s="169">
        <f>224330+1917673-192944</f>
        <v>1949059</v>
      </c>
      <c r="E22" s="158"/>
    </row>
    <row r="23" spans="1:5" ht="12.75">
      <c r="A23" s="92" t="s">
        <v>94</v>
      </c>
      <c r="B23" s="93" t="s">
        <v>7</v>
      </c>
      <c r="C23" s="156">
        <v>-1993599</v>
      </c>
      <c r="D23" s="169">
        <v>-1394984</v>
      </c>
      <c r="E23" s="158"/>
    </row>
    <row r="24" spans="1:5" ht="12.75">
      <c r="A24" s="92" t="s">
        <v>95</v>
      </c>
      <c r="B24" s="93" t="s">
        <v>8</v>
      </c>
      <c r="C24" s="156">
        <v>-16831275</v>
      </c>
      <c r="D24" s="169">
        <v>-12543984</v>
      </c>
      <c r="E24" s="158"/>
    </row>
    <row r="25" spans="1:5" ht="12.75">
      <c r="A25" s="92" t="s">
        <v>96</v>
      </c>
      <c r="B25" s="93" t="s">
        <v>9</v>
      </c>
      <c r="C25" s="156">
        <v>-3496391</v>
      </c>
      <c r="D25" s="169">
        <v>-1782550</v>
      </c>
      <c r="E25" s="158"/>
    </row>
    <row r="26" spans="1:5" ht="12.75">
      <c r="A26" s="92" t="s">
        <v>97</v>
      </c>
      <c r="B26" s="93" t="s">
        <v>10</v>
      </c>
      <c r="C26" s="156">
        <v>-707834</v>
      </c>
      <c r="D26" s="169">
        <v>-409395</v>
      </c>
      <c r="E26" s="158"/>
    </row>
    <row r="27" spans="1:5" ht="25.5">
      <c r="A27" s="150" t="s">
        <v>190</v>
      </c>
      <c r="B27" s="93" t="s">
        <v>11</v>
      </c>
      <c r="C27" s="156">
        <f>13740196-40396</f>
        <v>13699800</v>
      </c>
      <c r="D27" s="169">
        <v>13827479</v>
      </c>
      <c r="E27" s="158"/>
    </row>
    <row r="28" spans="1:5" ht="25.5">
      <c r="A28" s="94" t="s">
        <v>199</v>
      </c>
      <c r="B28" s="93" t="s">
        <v>12</v>
      </c>
      <c r="C28" s="157">
        <f>SUM(C20:C27)</f>
        <v>42891778</v>
      </c>
      <c r="D28" s="170">
        <f>SUM(D20:D27)</f>
        <v>41555355</v>
      </c>
      <c r="E28" s="160"/>
    </row>
    <row r="29" spans="1:5" ht="12.75">
      <c r="A29" s="92" t="s">
        <v>98</v>
      </c>
      <c r="B29" s="93" t="s">
        <v>13</v>
      </c>
      <c r="C29" s="156">
        <v>0</v>
      </c>
      <c r="D29" s="169">
        <v>0</v>
      </c>
      <c r="E29" s="161"/>
    </row>
    <row r="30" spans="1:5" ht="12.75">
      <c r="A30" s="89" t="s">
        <v>99</v>
      </c>
      <c r="B30" s="93" t="s">
        <v>14</v>
      </c>
      <c r="C30" s="252">
        <f>C28</f>
        <v>42891778</v>
      </c>
      <c r="D30" s="238">
        <f>D28</f>
        <v>41555355</v>
      </c>
      <c r="E30" s="162"/>
    </row>
    <row r="31" spans="1:5" ht="12.75">
      <c r="A31" s="95" t="s">
        <v>100</v>
      </c>
      <c r="B31" s="93" t="s">
        <v>15</v>
      </c>
      <c r="C31" s="156">
        <v>-9262366</v>
      </c>
      <c r="D31" s="169">
        <v>-8709141</v>
      </c>
      <c r="E31" s="161"/>
    </row>
    <row r="32" spans="1:5" ht="25.5">
      <c r="A32" s="95" t="s">
        <v>101</v>
      </c>
      <c r="B32" s="93" t="s">
        <v>16</v>
      </c>
      <c r="C32" s="156">
        <f>SUM(C29:C31)</f>
        <v>33629412</v>
      </c>
      <c r="D32" s="169">
        <f>SUM(D29:D31)</f>
        <v>32846214</v>
      </c>
      <c r="E32" s="161"/>
    </row>
    <row r="33" spans="1:5" ht="12.75">
      <c r="A33" s="96" t="s">
        <v>89</v>
      </c>
      <c r="B33" s="93" t="s">
        <v>17</v>
      </c>
      <c r="C33" s="156">
        <v>-4729</v>
      </c>
      <c r="D33" s="169">
        <v>0</v>
      </c>
      <c r="E33" s="161"/>
    </row>
    <row r="34" spans="1:5" ht="12.75">
      <c r="A34" s="97" t="s">
        <v>102</v>
      </c>
      <c r="B34" s="93" t="s">
        <v>18</v>
      </c>
      <c r="C34" s="247">
        <f>SUM(C32:C33)</f>
        <v>33624683</v>
      </c>
      <c r="D34" s="239">
        <f>SUM(D32:D33)</f>
        <v>32846214</v>
      </c>
      <c r="E34" s="163"/>
    </row>
    <row r="35" spans="1:5" ht="13.5" thickBot="1">
      <c r="A35" s="98" t="s">
        <v>103</v>
      </c>
      <c r="B35" s="99">
        <v>180</v>
      </c>
      <c r="C35" s="253">
        <f>(C34-205653)/10922.876</f>
        <v>3059.544940361861</v>
      </c>
      <c r="D35" s="240">
        <v>2992</v>
      </c>
      <c r="E35" s="161"/>
    </row>
    <row r="36" spans="1:4" ht="11.25">
      <c r="A36" s="38"/>
      <c r="B36" s="39"/>
      <c r="C36" s="40"/>
      <c r="D36" s="35"/>
    </row>
    <row r="37" spans="1:4" ht="11.25">
      <c r="A37" s="38"/>
      <c r="B37" s="39"/>
      <c r="C37" s="40"/>
      <c r="D37" s="35"/>
    </row>
    <row r="38" spans="1:3" ht="12.75">
      <c r="A38" s="134" t="s">
        <v>185</v>
      </c>
      <c r="B38" s="133"/>
      <c r="C38" s="52"/>
    </row>
    <row r="39" spans="1:3" ht="12.75">
      <c r="A39" s="245" t="s">
        <v>236</v>
      </c>
      <c r="B39" s="135"/>
      <c r="C39" s="52"/>
    </row>
    <row r="40" spans="1:3" ht="12.75">
      <c r="A40" s="263" t="s">
        <v>184</v>
      </c>
      <c r="B40" s="264"/>
      <c r="C40" s="264"/>
    </row>
    <row r="41" spans="1:3" ht="12.75">
      <c r="A41" s="49"/>
      <c r="B41" s="133"/>
      <c r="C41" s="52"/>
    </row>
    <row r="42" spans="1:3" ht="12.75">
      <c r="A42" s="48" t="s">
        <v>225</v>
      </c>
      <c r="B42" s="135"/>
      <c r="C42" s="52"/>
    </row>
    <row r="43" spans="1:3" ht="12.75">
      <c r="A43" s="263" t="s">
        <v>184</v>
      </c>
      <c r="B43" s="264"/>
      <c r="C43" s="264"/>
    </row>
    <row r="44" spans="1:3" ht="11.25">
      <c r="A44" s="6"/>
      <c r="B44" s="14"/>
      <c r="C44" s="33"/>
    </row>
    <row r="45" spans="1:3" ht="11.25">
      <c r="A45" s="14" t="s">
        <v>92</v>
      </c>
      <c r="B45" s="14"/>
      <c r="C45" s="33"/>
    </row>
  </sheetData>
  <mergeCells count="2">
    <mergeCell ref="A43:C43"/>
    <mergeCell ref="A40:C40"/>
  </mergeCells>
  <printOptions/>
  <pageMargins left="0.3937007874015748" right="0" top="0" bottom="0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7"/>
  <sheetViews>
    <sheetView workbookViewId="0" topLeftCell="A51">
      <selection activeCell="E78" sqref="E78"/>
    </sheetView>
  </sheetViews>
  <sheetFormatPr defaultColWidth="9.00390625" defaultRowHeight="12.75"/>
  <cols>
    <col min="1" max="1" width="58.75390625" style="0" customWidth="1"/>
    <col min="2" max="2" width="10.75390625" style="0" customWidth="1"/>
    <col min="3" max="3" width="24.00390625" style="8" customWidth="1"/>
    <col min="4" max="4" width="24.25390625" style="11" customWidth="1"/>
  </cols>
  <sheetData>
    <row r="1" spans="3:4" ht="12.75">
      <c r="C1" s="205"/>
      <c r="D1" s="205" t="s">
        <v>208</v>
      </c>
    </row>
    <row r="2" spans="1:4" ht="16.5" customHeight="1">
      <c r="A2" s="1"/>
      <c r="B2" s="2"/>
      <c r="C2" s="200"/>
      <c r="D2" s="200" t="s">
        <v>209</v>
      </c>
    </row>
    <row r="3" spans="1:4" ht="13.5" customHeight="1">
      <c r="A3" s="199" t="s">
        <v>202</v>
      </c>
      <c r="B3" s="2"/>
      <c r="C3" s="200"/>
      <c r="D3" s="200" t="s">
        <v>226</v>
      </c>
    </row>
    <row r="4" spans="1:4" ht="13.5" customHeight="1">
      <c r="A4" s="140" t="s">
        <v>206</v>
      </c>
      <c r="B4" s="3"/>
      <c r="C4" s="200"/>
      <c r="D4" s="200" t="s">
        <v>210</v>
      </c>
    </row>
    <row r="5" spans="1:4" s="6" customFormat="1" ht="12.75">
      <c r="A5" s="102" t="s">
        <v>240</v>
      </c>
      <c r="B5" s="15"/>
      <c r="C5" s="33"/>
      <c r="D5" s="31"/>
    </row>
    <row r="6" spans="1:3" ht="15.75">
      <c r="A6" s="140" t="s">
        <v>195</v>
      </c>
      <c r="B6" s="3"/>
      <c r="C6" s="4"/>
    </row>
    <row r="7" spans="1:3" ht="15.75">
      <c r="A7" s="151" t="s">
        <v>241</v>
      </c>
      <c r="B7" s="3"/>
      <c r="C7" s="4"/>
    </row>
    <row r="8" spans="1:3" ht="15.75">
      <c r="A8" s="151"/>
      <c r="B8" s="3"/>
      <c r="C8" s="4"/>
    </row>
    <row r="9" spans="1:4" s="6" customFormat="1" ht="12.75">
      <c r="A9" s="50" t="s">
        <v>191</v>
      </c>
      <c r="B9" s="51"/>
      <c r="C9" s="33"/>
      <c r="D9" s="31"/>
    </row>
    <row r="10" spans="1:4" s="6" customFormat="1" ht="12.75">
      <c r="A10" s="50" t="s">
        <v>194</v>
      </c>
      <c r="B10" s="51"/>
      <c r="C10" s="34"/>
      <c r="D10" s="31"/>
    </row>
    <row r="11" spans="1:4" s="6" customFormat="1" ht="12.75">
      <c r="A11" s="50" t="s">
        <v>193</v>
      </c>
      <c r="B11" s="51"/>
      <c r="C11" s="34"/>
      <c r="D11" s="31"/>
    </row>
    <row r="12" spans="1:4" s="6" customFormat="1" ht="12.75">
      <c r="A12" s="50" t="s">
        <v>198</v>
      </c>
      <c r="B12" s="51"/>
      <c r="C12" s="34"/>
      <c r="D12" s="31"/>
    </row>
    <row r="14" spans="4:6" ht="13.5" thickBot="1">
      <c r="D14" s="201" t="s">
        <v>28</v>
      </c>
      <c r="F14" s="152"/>
    </row>
    <row r="15" spans="1:6" s="5" customFormat="1" ht="54.75" customHeight="1" thickBot="1">
      <c r="A15" s="136" t="s">
        <v>104</v>
      </c>
      <c r="B15" s="137" t="s">
        <v>105</v>
      </c>
      <c r="C15" s="183" t="s">
        <v>239</v>
      </c>
      <c r="D15" s="194" t="s">
        <v>238</v>
      </c>
      <c r="E15" s="153"/>
      <c r="F15" s="153"/>
    </row>
    <row r="16" spans="1:5" s="5" customFormat="1" ht="13.5" thickBot="1">
      <c r="A16" s="214">
        <v>1</v>
      </c>
      <c r="B16" s="215">
        <v>2</v>
      </c>
      <c r="C16" s="216">
        <v>4</v>
      </c>
      <c r="D16" s="195">
        <v>3</v>
      </c>
      <c r="E16" s="184"/>
    </row>
    <row r="17" spans="1:5" s="5" customFormat="1" ht="17.25" customHeight="1">
      <c r="A17" s="269" t="s">
        <v>213</v>
      </c>
      <c r="B17" s="270"/>
      <c r="C17" s="217"/>
      <c r="D17" s="206"/>
      <c r="E17" s="185"/>
    </row>
    <row r="18" spans="1:5" s="5" customFormat="1" ht="12.75">
      <c r="A18" s="41" t="s">
        <v>214</v>
      </c>
      <c r="B18" s="218" t="s">
        <v>2</v>
      </c>
      <c r="C18" s="219">
        <f>SUM(C20:C24)</f>
        <v>111219098</v>
      </c>
      <c r="D18" s="207">
        <f>SUM(D20:D24)</f>
        <v>90383793</v>
      </c>
      <c r="E18" s="186"/>
    </row>
    <row r="19" spans="1:5" s="5" customFormat="1" ht="14.25" customHeight="1">
      <c r="A19" s="41" t="s">
        <v>147</v>
      </c>
      <c r="B19" s="218"/>
      <c r="C19" s="219">
        <v>0</v>
      </c>
      <c r="D19" s="207"/>
      <c r="E19" s="186"/>
    </row>
    <row r="20" spans="1:5" s="5" customFormat="1" ht="12.75">
      <c r="A20" s="42" t="s">
        <v>148</v>
      </c>
      <c r="B20" s="43" t="s">
        <v>30</v>
      </c>
      <c r="C20" s="220">
        <v>43342</v>
      </c>
      <c r="D20" s="208"/>
      <c r="E20" s="187"/>
    </row>
    <row r="21" spans="1:5" s="5" customFormat="1" ht="12.75">
      <c r="A21" s="42" t="s">
        <v>149</v>
      </c>
      <c r="B21" s="43" t="s">
        <v>37</v>
      </c>
      <c r="C21" s="221">
        <f>102820042+1696780</f>
        <v>104516822</v>
      </c>
      <c r="D21" s="208">
        <v>85563389</v>
      </c>
      <c r="E21" s="187"/>
    </row>
    <row r="22" spans="1:5" s="5" customFormat="1" ht="12.75">
      <c r="A22" s="42" t="s">
        <v>106</v>
      </c>
      <c r="B22" s="43" t="s">
        <v>38</v>
      </c>
      <c r="C22" s="221">
        <v>4389972</v>
      </c>
      <c r="D22" s="208">
        <v>3319965</v>
      </c>
      <c r="E22" s="187"/>
    </row>
    <row r="23" spans="1:5" s="5" customFormat="1" ht="12.75">
      <c r="A23" s="42" t="s">
        <v>107</v>
      </c>
      <c r="B23" s="43" t="s">
        <v>39</v>
      </c>
      <c r="C23" s="221"/>
      <c r="D23" s="209">
        <v>0</v>
      </c>
      <c r="E23" s="188"/>
    </row>
    <row r="24" spans="1:5" s="5" customFormat="1" ht="24" customHeight="1">
      <c r="A24" s="42" t="s">
        <v>150</v>
      </c>
      <c r="B24" s="43" t="s">
        <v>40</v>
      </c>
      <c r="C24" s="221">
        <f>2268870+92</f>
        <v>2268962</v>
      </c>
      <c r="D24" s="209">
        <v>1500439</v>
      </c>
      <c r="E24" s="188"/>
    </row>
    <row r="25" spans="1:5" s="5" customFormat="1" ht="12.75">
      <c r="A25" s="41" t="s">
        <v>215</v>
      </c>
      <c r="B25" s="218" t="s">
        <v>3</v>
      </c>
      <c r="C25" s="219">
        <f>C27+C28+C29+C30+C31+C32+C33</f>
        <v>75201577</v>
      </c>
      <c r="D25" s="207">
        <f>D27+D28+D29+D30+D31+D32+D33</f>
        <v>59041537</v>
      </c>
      <c r="E25" s="186"/>
    </row>
    <row r="26" spans="1:5" s="5" customFormat="1" ht="13.5" customHeight="1">
      <c r="A26" s="41" t="s">
        <v>147</v>
      </c>
      <c r="B26" s="218"/>
      <c r="C26" s="222">
        <v>0</v>
      </c>
      <c r="D26" s="207"/>
      <c r="E26" s="186"/>
    </row>
    <row r="27" spans="1:5" s="5" customFormat="1" ht="12.75">
      <c r="A27" s="42" t="s">
        <v>151</v>
      </c>
      <c r="B27" s="43" t="s">
        <v>48</v>
      </c>
      <c r="C27" s="221">
        <v>13521549</v>
      </c>
      <c r="D27" s="209">
        <v>10716150</v>
      </c>
      <c r="E27" s="188"/>
    </row>
    <row r="28" spans="1:5" s="5" customFormat="1" ht="12.75">
      <c r="A28" s="42" t="s">
        <v>109</v>
      </c>
      <c r="B28" s="43" t="s">
        <v>49</v>
      </c>
      <c r="C28" s="221">
        <v>4299912</v>
      </c>
      <c r="D28" s="209">
        <v>1869219</v>
      </c>
      <c r="E28" s="188"/>
    </row>
    <row r="29" spans="1:5" s="5" customFormat="1" ht="12.75">
      <c r="A29" s="42" t="s">
        <v>110</v>
      </c>
      <c r="B29" s="43" t="s">
        <v>51</v>
      </c>
      <c r="C29" s="221">
        <v>19538000</v>
      </c>
      <c r="D29" s="208">
        <v>16772716</v>
      </c>
      <c r="E29" s="187"/>
    </row>
    <row r="30" spans="1:5" s="5" customFormat="1" ht="12.75">
      <c r="A30" s="42" t="s">
        <v>111</v>
      </c>
      <c r="B30" s="43" t="s">
        <v>50</v>
      </c>
      <c r="C30" s="221">
        <v>3011345</v>
      </c>
      <c r="D30" s="208">
        <v>1754911</v>
      </c>
      <c r="E30" s="187"/>
    </row>
    <row r="31" spans="1:5" s="5" customFormat="1" ht="12.75">
      <c r="A31" s="42" t="s">
        <v>152</v>
      </c>
      <c r="B31" s="43" t="s">
        <v>52</v>
      </c>
      <c r="C31" s="254">
        <v>5673514</v>
      </c>
      <c r="D31" s="209">
        <v>6635306</v>
      </c>
      <c r="E31" s="188"/>
    </row>
    <row r="32" spans="1:5" s="5" customFormat="1" ht="12.75">
      <c r="A32" s="42" t="s">
        <v>153</v>
      </c>
      <c r="B32" s="43" t="s">
        <v>53</v>
      </c>
      <c r="C32" s="255">
        <v>22693374</v>
      </c>
      <c r="D32" s="209">
        <v>16338728</v>
      </c>
      <c r="E32" s="187"/>
    </row>
    <row r="33" spans="1:5" s="5" customFormat="1" ht="12.75">
      <c r="A33" s="42" t="s">
        <v>112</v>
      </c>
      <c r="B33" s="43" t="s">
        <v>54</v>
      </c>
      <c r="C33" s="256">
        <v>6463883</v>
      </c>
      <c r="D33" s="209">
        <v>4954507</v>
      </c>
      <c r="E33" s="187"/>
    </row>
    <row r="34" spans="1:5" s="5" customFormat="1" ht="23.25" customHeight="1">
      <c r="A34" s="44" t="s">
        <v>216</v>
      </c>
      <c r="B34" s="223" t="s">
        <v>4</v>
      </c>
      <c r="C34" s="219">
        <f>C18-C25</f>
        <v>36017521</v>
      </c>
      <c r="D34" s="207">
        <f>D18-D25</f>
        <v>31342256</v>
      </c>
      <c r="E34" s="186"/>
    </row>
    <row r="35" spans="1:5" s="5" customFormat="1" ht="19.5" customHeight="1">
      <c r="A35" s="271" t="s">
        <v>217</v>
      </c>
      <c r="B35" s="272"/>
      <c r="C35" s="224">
        <v>0</v>
      </c>
      <c r="D35" s="210"/>
      <c r="E35" s="189"/>
    </row>
    <row r="36" spans="1:5" s="5" customFormat="1" ht="12.75">
      <c r="A36" s="41" t="s">
        <v>218</v>
      </c>
      <c r="B36" s="218" t="s">
        <v>5</v>
      </c>
      <c r="C36" s="219">
        <f>C38+C39+C40+C41+C42+C43+C44</f>
        <v>7188579</v>
      </c>
      <c r="D36" s="207">
        <f>D38+D39+D40+D41+D42+D43+D44</f>
        <v>2179078</v>
      </c>
      <c r="E36" s="186"/>
    </row>
    <row r="37" spans="1:5" s="5" customFormat="1" ht="14.25" customHeight="1">
      <c r="A37" s="41" t="s">
        <v>147</v>
      </c>
      <c r="B37" s="218"/>
      <c r="C37" s="219">
        <v>0</v>
      </c>
      <c r="D37" s="207"/>
      <c r="E37" s="186"/>
    </row>
    <row r="38" spans="1:5" s="5" customFormat="1" ht="12.75">
      <c r="A38" s="42" t="s">
        <v>115</v>
      </c>
      <c r="B38" s="43" t="s">
        <v>114</v>
      </c>
      <c r="C38" s="221">
        <v>418490</v>
      </c>
      <c r="D38" s="211">
        <v>96578</v>
      </c>
      <c r="E38" s="190"/>
    </row>
    <row r="39" spans="1:5" s="5" customFormat="1" ht="12.75">
      <c r="A39" s="42" t="s">
        <v>113</v>
      </c>
      <c r="B39" s="43" t="s">
        <v>116</v>
      </c>
      <c r="C39" s="221">
        <v>0</v>
      </c>
      <c r="D39" s="209">
        <v>0</v>
      </c>
      <c r="E39" s="188"/>
    </row>
    <row r="40" spans="1:5" s="5" customFormat="1" ht="14.25" customHeight="1">
      <c r="A40" s="42" t="s">
        <v>117</v>
      </c>
      <c r="B40" s="43" t="s">
        <v>118</v>
      </c>
      <c r="C40" s="221">
        <v>0</v>
      </c>
      <c r="D40" s="209">
        <v>0</v>
      </c>
      <c r="E40" s="188"/>
    </row>
    <row r="41" spans="1:5" s="5" customFormat="1" ht="13.5" customHeight="1">
      <c r="A41" s="42" t="s">
        <v>119</v>
      </c>
      <c r="B41" s="43" t="s">
        <v>120</v>
      </c>
      <c r="C41" s="221">
        <v>0</v>
      </c>
      <c r="D41" s="209">
        <v>0</v>
      </c>
      <c r="E41" s="188"/>
    </row>
    <row r="42" spans="1:5" s="5" customFormat="1" ht="25.5">
      <c r="A42" s="45" t="s">
        <v>154</v>
      </c>
      <c r="B42" s="43" t="s">
        <v>121</v>
      </c>
      <c r="C42" s="221">
        <v>0</v>
      </c>
      <c r="D42" s="209">
        <v>0</v>
      </c>
      <c r="E42" s="188"/>
    </row>
    <row r="43" spans="1:5" s="5" customFormat="1" ht="12.75">
      <c r="A43" s="45" t="s">
        <v>155</v>
      </c>
      <c r="B43" s="43" t="s">
        <v>122</v>
      </c>
      <c r="C43" s="221">
        <v>0</v>
      </c>
      <c r="D43" s="209">
        <v>0</v>
      </c>
      <c r="E43" s="188"/>
    </row>
    <row r="44" spans="1:5" s="5" customFormat="1" ht="12.75">
      <c r="A44" s="42" t="s">
        <v>150</v>
      </c>
      <c r="B44" s="43" t="s">
        <v>156</v>
      </c>
      <c r="C44" s="221">
        <v>6770089</v>
      </c>
      <c r="D44" s="209">
        <v>2082500</v>
      </c>
      <c r="E44" s="188"/>
    </row>
    <row r="45" spans="1:5" s="5" customFormat="1" ht="12.75">
      <c r="A45" s="41" t="s">
        <v>215</v>
      </c>
      <c r="B45" s="218" t="s">
        <v>6</v>
      </c>
      <c r="C45" s="225">
        <f>C47+C48+C49+C50+C51+C52+C53</f>
        <v>51864965</v>
      </c>
      <c r="D45" s="212">
        <f>D47+D48+D49+D50+D51+D52+D53</f>
        <v>24740665</v>
      </c>
      <c r="E45" s="186"/>
    </row>
    <row r="46" spans="1:5" s="5" customFormat="1" ht="11.25" customHeight="1">
      <c r="A46" s="41" t="s">
        <v>147</v>
      </c>
      <c r="B46" s="218"/>
      <c r="C46" s="222">
        <v>0</v>
      </c>
      <c r="D46" s="207"/>
      <c r="E46" s="186"/>
    </row>
    <row r="47" spans="1:5" s="5" customFormat="1" ht="12.75">
      <c r="A47" s="42" t="s">
        <v>125</v>
      </c>
      <c r="B47" s="43" t="s">
        <v>124</v>
      </c>
      <c r="C47" s="221">
        <v>25898155</v>
      </c>
      <c r="D47" s="211">
        <v>19165665</v>
      </c>
      <c r="E47" s="190"/>
    </row>
    <row r="48" spans="1:5" s="5" customFormat="1" ht="14.25" customHeight="1">
      <c r="A48" s="42" t="s">
        <v>123</v>
      </c>
      <c r="B48" s="43" t="s">
        <v>126</v>
      </c>
      <c r="C48" s="221">
        <v>1069940</v>
      </c>
      <c r="D48" s="211">
        <v>531216</v>
      </c>
      <c r="E48" s="190"/>
    </row>
    <row r="49" spans="1:5" s="5" customFormat="1" ht="13.5" customHeight="1">
      <c r="A49" s="42" t="s">
        <v>127</v>
      </c>
      <c r="B49" s="43" t="s">
        <v>128</v>
      </c>
      <c r="C49" s="221">
        <v>3646569</v>
      </c>
      <c r="D49" s="211">
        <v>3718243</v>
      </c>
      <c r="E49" s="190"/>
    </row>
    <row r="50" spans="1:5" s="5" customFormat="1" ht="15" customHeight="1">
      <c r="A50" s="42" t="s">
        <v>182</v>
      </c>
      <c r="B50" s="43" t="s">
        <v>129</v>
      </c>
      <c r="C50" s="221">
        <v>19796162</v>
      </c>
      <c r="D50" s="211">
        <v>478687</v>
      </c>
      <c r="E50" s="190"/>
    </row>
    <row r="51" spans="1:5" s="5" customFormat="1" ht="12.75">
      <c r="A51" s="46" t="s">
        <v>219</v>
      </c>
      <c r="B51" s="43" t="s">
        <v>130</v>
      </c>
      <c r="C51" s="221"/>
      <c r="D51" s="209"/>
      <c r="E51" s="188"/>
    </row>
    <row r="52" spans="1:5" s="5" customFormat="1" ht="12.75">
      <c r="A52" s="45" t="s">
        <v>155</v>
      </c>
      <c r="B52" s="43" t="s">
        <v>131</v>
      </c>
      <c r="C52" s="221"/>
      <c r="D52" s="209"/>
      <c r="E52" s="188"/>
    </row>
    <row r="53" spans="1:5" s="5" customFormat="1" ht="12.75">
      <c r="A53" s="42" t="s">
        <v>112</v>
      </c>
      <c r="B53" s="43" t="s">
        <v>183</v>
      </c>
      <c r="C53" s="221">
        <v>1454139</v>
      </c>
      <c r="D53" s="209">
        <v>846854</v>
      </c>
      <c r="E53" s="188"/>
    </row>
    <row r="54" spans="1:5" s="5" customFormat="1" ht="25.5">
      <c r="A54" s="44" t="s">
        <v>220</v>
      </c>
      <c r="B54" s="223" t="s">
        <v>7</v>
      </c>
      <c r="C54" s="219">
        <f>C36-C45</f>
        <v>-44676386</v>
      </c>
      <c r="D54" s="207">
        <f>D36-D45</f>
        <v>-22561587</v>
      </c>
      <c r="E54" s="186"/>
    </row>
    <row r="55" spans="1:5" s="5" customFormat="1" ht="16.5" customHeight="1">
      <c r="A55" s="141" t="s">
        <v>132</v>
      </c>
      <c r="B55" s="218"/>
      <c r="C55" s="221">
        <v>0</v>
      </c>
      <c r="D55" s="210"/>
      <c r="E55" s="189"/>
    </row>
    <row r="56" spans="1:5" s="5" customFormat="1" ht="12.75">
      <c r="A56" s="41" t="s">
        <v>218</v>
      </c>
      <c r="B56" s="218" t="s">
        <v>8</v>
      </c>
      <c r="C56" s="219">
        <f>C58+C59+C60+C61</f>
        <v>55484944</v>
      </c>
      <c r="D56" s="207">
        <f>D58+D59+D60+D61</f>
        <v>9247240</v>
      </c>
      <c r="E56" s="186"/>
    </row>
    <row r="57" spans="1:5" s="5" customFormat="1" ht="10.5" customHeight="1">
      <c r="A57" s="41" t="s">
        <v>157</v>
      </c>
      <c r="B57" s="218"/>
      <c r="C57" s="222">
        <v>0</v>
      </c>
      <c r="D57" s="207"/>
      <c r="E57" s="186"/>
    </row>
    <row r="58" spans="1:5" s="5" customFormat="1" ht="15.75" customHeight="1">
      <c r="A58" s="42" t="s">
        <v>133</v>
      </c>
      <c r="B58" s="43" t="s">
        <v>134</v>
      </c>
      <c r="C58" s="221">
        <v>0</v>
      </c>
      <c r="D58" s="209">
        <v>0</v>
      </c>
      <c r="E58" s="188"/>
    </row>
    <row r="59" spans="1:5" s="5" customFormat="1" ht="12.75">
      <c r="A59" s="42" t="s">
        <v>135</v>
      </c>
      <c r="B59" s="43" t="s">
        <v>136</v>
      </c>
      <c r="C59" s="221">
        <v>55484944</v>
      </c>
      <c r="D59" s="209">
        <v>8786584</v>
      </c>
      <c r="E59" s="188"/>
    </row>
    <row r="60" spans="1:5" s="5" customFormat="1" ht="12.75">
      <c r="A60" s="42" t="s">
        <v>137</v>
      </c>
      <c r="B60" s="43" t="s">
        <v>138</v>
      </c>
      <c r="C60" s="221">
        <v>0</v>
      </c>
      <c r="D60" s="209">
        <v>0</v>
      </c>
      <c r="E60" s="188"/>
    </row>
    <row r="61" spans="1:5" s="5" customFormat="1" ht="12.75">
      <c r="A61" s="42" t="s">
        <v>150</v>
      </c>
      <c r="B61" s="43" t="s">
        <v>139</v>
      </c>
      <c r="C61" s="221">
        <f>92-92</f>
        <v>0</v>
      </c>
      <c r="D61" s="209">
        <v>460656</v>
      </c>
      <c r="E61" s="188"/>
    </row>
    <row r="62" spans="1:5" s="5" customFormat="1" ht="12.75">
      <c r="A62" s="41" t="s">
        <v>221</v>
      </c>
      <c r="B62" s="218" t="s">
        <v>9</v>
      </c>
      <c r="C62" s="219">
        <f>C64+C65+C66+C67</f>
        <v>45286887</v>
      </c>
      <c r="D62" s="207">
        <f>D64+D65+D66+D67</f>
        <v>17711936</v>
      </c>
      <c r="E62" s="186"/>
    </row>
    <row r="63" spans="1:5" s="5" customFormat="1" ht="12.75">
      <c r="A63" s="41" t="s">
        <v>147</v>
      </c>
      <c r="B63" s="218"/>
      <c r="C63" s="222">
        <v>0</v>
      </c>
      <c r="D63" s="207"/>
      <c r="E63" s="186"/>
    </row>
    <row r="64" spans="1:5" s="5" customFormat="1" ht="12.75">
      <c r="A64" s="42" t="s">
        <v>140</v>
      </c>
      <c r="B64" s="43" t="s">
        <v>141</v>
      </c>
      <c r="C64" s="221">
        <v>36369325</v>
      </c>
      <c r="D64" s="209">
        <v>10547472</v>
      </c>
      <c r="E64" s="188"/>
    </row>
    <row r="65" spans="1:5" s="5" customFormat="1" ht="12.75">
      <c r="A65" s="42" t="s">
        <v>142</v>
      </c>
      <c r="B65" s="43" t="s">
        <v>143</v>
      </c>
      <c r="C65" s="221"/>
      <c r="D65" s="209"/>
      <c r="E65" s="188"/>
    </row>
    <row r="66" spans="1:5" s="5" customFormat="1" ht="12.75">
      <c r="A66" s="42" t="s">
        <v>144</v>
      </c>
      <c r="B66" s="43" t="s">
        <v>145</v>
      </c>
      <c r="C66" s="221">
        <v>4941242</v>
      </c>
      <c r="D66" s="209">
        <v>4226253</v>
      </c>
      <c r="E66" s="188"/>
    </row>
    <row r="67" spans="1:5" s="5" customFormat="1" ht="12.75">
      <c r="A67" s="42" t="s">
        <v>108</v>
      </c>
      <c r="B67" s="43" t="s">
        <v>146</v>
      </c>
      <c r="C67" s="221">
        <f>3976932-612</f>
        <v>3976320</v>
      </c>
      <c r="D67" s="209">
        <v>2938211</v>
      </c>
      <c r="E67" s="188"/>
    </row>
    <row r="68" spans="1:5" s="5" customFormat="1" ht="29.25" customHeight="1">
      <c r="A68" s="44" t="s">
        <v>222</v>
      </c>
      <c r="B68" s="223" t="s">
        <v>10</v>
      </c>
      <c r="C68" s="219">
        <f>C56-C62</f>
        <v>10198057</v>
      </c>
      <c r="D68" s="207">
        <f>D56-D62</f>
        <v>-8464696</v>
      </c>
      <c r="E68" s="186"/>
    </row>
    <row r="69" spans="1:5" s="5" customFormat="1" ht="27.75" customHeight="1" thickBot="1">
      <c r="A69" s="229" t="s">
        <v>223</v>
      </c>
      <c r="B69" s="227"/>
      <c r="C69" s="230">
        <f>C34+C54+C68</f>
        <v>1539192</v>
      </c>
      <c r="D69" s="231">
        <f>D34+D54+D68</f>
        <v>315973</v>
      </c>
      <c r="E69" s="191"/>
    </row>
    <row r="70" spans="1:5" s="5" customFormat="1" ht="14.25" customHeight="1">
      <c r="A70" s="232" t="s">
        <v>158</v>
      </c>
      <c r="B70" s="233"/>
      <c r="C70" s="234">
        <v>2861710</v>
      </c>
      <c r="D70" s="235">
        <v>2545737</v>
      </c>
      <c r="E70" s="192"/>
    </row>
    <row r="71" spans="1:5" s="5" customFormat="1" ht="18" customHeight="1" thickBot="1">
      <c r="A71" s="47" t="s">
        <v>159</v>
      </c>
      <c r="B71" s="226"/>
      <c r="C71" s="236">
        <f>C69+C70</f>
        <v>4400902</v>
      </c>
      <c r="D71" s="213">
        <f>D69+D70</f>
        <v>2861710</v>
      </c>
      <c r="E71" s="186"/>
    </row>
    <row r="72" spans="1:5" ht="12.75">
      <c r="A72" s="49"/>
      <c r="B72" s="198"/>
      <c r="C72" s="228"/>
      <c r="D72" s="10"/>
      <c r="E72" s="193"/>
    </row>
    <row r="73" spans="1:4" s="17" customFormat="1" ht="11.25">
      <c r="A73" s="38"/>
      <c r="B73" s="39"/>
      <c r="C73" s="40"/>
      <c r="D73" s="35"/>
    </row>
    <row r="74" spans="1:3" s="17" customFormat="1" ht="12.75">
      <c r="A74" s="134" t="s">
        <v>185</v>
      </c>
      <c r="B74" s="133"/>
      <c r="C74" s="52"/>
    </row>
    <row r="75" spans="1:3" s="17" customFormat="1" ht="12.75">
      <c r="A75" s="245" t="s">
        <v>236</v>
      </c>
      <c r="B75" s="135"/>
      <c r="C75" s="52"/>
    </row>
    <row r="76" spans="1:3" s="17" customFormat="1" ht="12.75">
      <c r="A76" s="263" t="s">
        <v>184</v>
      </c>
      <c r="B76" s="264"/>
      <c r="C76" s="264"/>
    </row>
    <row r="77" spans="1:3" s="17" customFormat="1" ht="12.75">
      <c r="A77" s="49"/>
      <c r="B77" s="133"/>
      <c r="C77" s="52"/>
    </row>
    <row r="78" spans="1:3" s="17" customFormat="1" ht="12.75">
      <c r="A78" s="48" t="s">
        <v>225</v>
      </c>
      <c r="B78" s="135"/>
      <c r="C78" s="52"/>
    </row>
    <row r="79" spans="1:3" s="17" customFormat="1" ht="12.75">
      <c r="A79" s="263" t="s">
        <v>184</v>
      </c>
      <c r="B79" s="264"/>
      <c r="C79" s="264"/>
    </row>
    <row r="80" spans="1:3" s="17" customFormat="1" ht="11.25">
      <c r="A80" s="6"/>
      <c r="B80" s="14"/>
      <c r="C80" s="33"/>
    </row>
    <row r="81" spans="1:3" s="17" customFormat="1" ht="11.25">
      <c r="A81" s="14" t="s">
        <v>92</v>
      </c>
      <c r="B81" s="14"/>
      <c r="C81" s="33"/>
    </row>
    <row r="82" spans="1:5" ht="12.75">
      <c r="A82" s="7"/>
      <c r="B82" s="7"/>
      <c r="C82" s="9"/>
      <c r="D82" s="10"/>
      <c r="E82" s="193"/>
    </row>
    <row r="83" spans="1:5" ht="12.75">
      <c r="A83" s="7"/>
      <c r="B83" s="7"/>
      <c r="C83" s="9"/>
      <c r="D83" s="10"/>
      <c r="E83" s="193"/>
    </row>
    <row r="84" spans="1:5" ht="12.75">
      <c r="A84" s="7"/>
      <c r="B84" s="7"/>
      <c r="C84" s="9"/>
      <c r="D84" s="10"/>
      <c r="E84" s="193"/>
    </row>
    <row r="85" spans="1:5" ht="12.75">
      <c r="A85" s="7"/>
      <c r="B85" s="7"/>
      <c r="C85" s="9"/>
      <c r="D85" s="10"/>
      <c r="E85" s="193"/>
    </row>
    <row r="86" spans="1:5" ht="12.75">
      <c r="A86" s="7"/>
      <c r="B86" s="7"/>
      <c r="C86" s="9"/>
      <c r="D86" s="10"/>
      <c r="E86" s="193"/>
    </row>
    <row r="87" spans="1:5" ht="12.75">
      <c r="A87" s="7"/>
      <c r="B87" s="7"/>
      <c r="C87" s="9"/>
      <c r="D87" s="10"/>
      <c r="E87" s="193"/>
    </row>
    <row r="88" spans="1:5" ht="12.75">
      <c r="A88" s="7"/>
      <c r="B88" s="7"/>
      <c r="C88" s="9"/>
      <c r="D88" s="10"/>
      <c r="E88" s="193"/>
    </row>
    <row r="89" spans="1:5" ht="12.75">
      <c r="A89" s="7"/>
      <c r="B89" s="7"/>
      <c r="C89" s="9"/>
      <c r="D89" s="10"/>
      <c r="E89" s="193"/>
    </row>
    <row r="90" spans="1:5" ht="12.75">
      <c r="A90" s="7"/>
      <c r="B90" s="7"/>
      <c r="C90" s="9"/>
      <c r="D90" s="10"/>
      <c r="E90" s="193"/>
    </row>
    <row r="91" spans="1:5" ht="12.75">
      <c r="A91" s="7"/>
      <c r="B91" s="7"/>
      <c r="C91" s="9"/>
      <c r="D91" s="10"/>
      <c r="E91" s="193"/>
    </row>
    <row r="92" spans="1:5" ht="12.75">
      <c r="A92" s="7"/>
      <c r="B92" s="7"/>
      <c r="C92" s="9"/>
      <c r="D92" s="10"/>
      <c r="E92" s="193"/>
    </row>
    <row r="93" spans="1:5" ht="12.75">
      <c r="A93" s="7"/>
      <c r="B93" s="7"/>
      <c r="C93" s="9"/>
      <c r="D93" s="10"/>
      <c r="E93" s="193"/>
    </row>
    <row r="94" spans="1:5" ht="12.75">
      <c r="A94" s="7"/>
      <c r="B94" s="7"/>
      <c r="C94" s="9"/>
      <c r="D94" s="10"/>
      <c r="E94" s="193"/>
    </row>
    <row r="95" spans="1:5" ht="12.75">
      <c r="A95" s="7"/>
      <c r="B95" s="7"/>
      <c r="C95" s="9"/>
      <c r="D95" s="10"/>
      <c r="E95" s="193"/>
    </row>
    <row r="96" spans="1:5" ht="12.75">
      <c r="A96" s="7"/>
      <c r="B96" s="7"/>
      <c r="C96" s="9"/>
      <c r="D96" s="10"/>
      <c r="E96" s="193"/>
    </row>
    <row r="97" spans="1:5" ht="12.75">
      <c r="A97" s="7"/>
      <c r="B97" s="7"/>
      <c r="C97" s="9"/>
      <c r="D97" s="10"/>
      <c r="E97" s="193"/>
    </row>
    <row r="98" spans="1:5" ht="12.75">
      <c r="A98" s="7"/>
      <c r="B98" s="7"/>
      <c r="C98" s="9"/>
      <c r="D98" s="10"/>
      <c r="E98" s="193"/>
    </row>
    <row r="99" spans="1:5" ht="12.75">
      <c r="A99" s="7"/>
      <c r="B99" s="7"/>
      <c r="C99" s="9"/>
      <c r="D99" s="10"/>
      <c r="E99" s="193"/>
    </row>
    <row r="100" spans="1:5" ht="12.75">
      <c r="A100" s="7"/>
      <c r="B100" s="7"/>
      <c r="C100" s="9"/>
      <c r="D100" s="10"/>
      <c r="E100" s="193"/>
    </row>
    <row r="101" spans="1:5" ht="12.75">
      <c r="A101" s="7"/>
      <c r="B101" s="7"/>
      <c r="C101" s="9"/>
      <c r="D101" s="10"/>
      <c r="E101" s="193"/>
    </row>
    <row r="102" spans="1:5" ht="12.75">
      <c r="A102" s="7"/>
      <c r="B102" s="7"/>
      <c r="C102" s="9"/>
      <c r="D102" s="10"/>
      <c r="E102" s="193"/>
    </row>
    <row r="103" spans="1:5" ht="12.75">
      <c r="A103" s="7"/>
      <c r="B103" s="7"/>
      <c r="C103" s="9"/>
      <c r="D103" s="10"/>
      <c r="E103" s="193"/>
    </row>
    <row r="104" spans="1:5" ht="12.75">
      <c r="A104" s="7"/>
      <c r="B104" s="7"/>
      <c r="C104" s="9"/>
      <c r="D104" s="10"/>
      <c r="E104" s="193"/>
    </row>
    <row r="105" spans="1:5" ht="12.75">
      <c r="A105" s="7"/>
      <c r="B105" s="7"/>
      <c r="C105" s="9"/>
      <c r="D105" s="10"/>
      <c r="E105" s="193"/>
    </row>
    <row r="106" spans="1:5" ht="12.75">
      <c r="A106" s="7"/>
      <c r="B106" s="7"/>
      <c r="C106" s="9"/>
      <c r="D106" s="10"/>
      <c r="E106" s="193"/>
    </row>
    <row r="107" spans="1:5" ht="12.75">
      <c r="A107" s="7"/>
      <c r="B107" s="7"/>
      <c r="C107" s="9"/>
      <c r="D107" s="10"/>
      <c r="E107" s="193"/>
    </row>
    <row r="108" spans="1:5" ht="12.75">
      <c r="A108" s="7"/>
      <c r="B108" s="7"/>
      <c r="C108" s="9"/>
      <c r="D108" s="10"/>
      <c r="E108" s="193"/>
    </row>
    <row r="109" spans="1:5" ht="12.75">
      <c r="A109" s="7"/>
      <c r="B109" s="7"/>
      <c r="C109" s="9"/>
      <c r="D109" s="10"/>
      <c r="E109" s="193"/>
    </row>
    <row r="110" spans="1:5" ht="12.75">
      <c r="A110" s="7"/>
      <c r="B110" s="7"/>
      <c r="C110" s="9"/>
      <c r="D110" s="10"/>
      <c r="E110" s="193"/>
    </row>
    <row r="111" spans="1:5" ht="12.75">
      <c r="A111" s="7"/>
      <c r="B111" s="7"/>
      <c r="C111" s="9"/>
      <c r="D111" s="10"/>
      <c r="E111" s="193"/>
    </row>
    <row r="112" spans="1:5" ht="12.75">
      <c r="A112" s="7"/>
      <c r="B112" s="7"/>
      <c r="C112" s="9"/>
      <c r="D112" s="10"/>
      <c r="E112" s="193"/>
    </row>
    <row r="113" spans="1:5" ht="12.75">
      <c r="A113" s="7"/>
      <c r="B113" s="7"/>
      <c r="C113" s="9"/>
      <c r="D113" s="10"/>
      <c r="E113" s="193"/>
    </row>
    <row r="114" spans="1:5" ht="12.75">
      <c r="A114" s="7"/>
      <c r="B114" s="7"/>
      <c r="C114" s="9"/>
      <c r="D114" s="10"/>
      <c r="E114" s="193"/>
    </row>
    <row r="115" spans="1:5" ht="12.75">
      <c r="A115" s="7"/>
      <c r="B115" s="7"/>
      <c r="C115" s="9"/>
      <c r="D115" s="10"/>
      <c r="E115" s="193"/>
    </row>
    <row r="116" spans="1:5" ht="12.75">
      <c r="A116" s="7"/>
      <c r="B116" s="7"/>
      <c r="C116" s="9"/>
      <c r="D116" s="10"/>
      <c r="E116" s="193"/>
    </row>
    <row r="117" spans="1:5" ht="12.75">
      <c r="A117" s="7"/>
      <c r="B117" s="7"/>
      <c r="C117" s="9"/>
      <c r="D117" s="10"/>
      <c r="E117" s="193"/>
    </row>
    <row r="118" spans="1:5" ht="12.75">
      <c r="A118" s="7"/>
      <c r="B118" s="7"/>
      <c r="C118" s="9"/>
      <c r="D118" s="10"/>
      <c r="E118" s="193"/>
    </row>
    <row r="119" spans="1:5" ht="12.75">
      <c r="A119" s="7"/>
      <c r="B119" s="7"/>
      <c r="C119" s="9"/>
      <c r="D119" s="10"/>
      <c r="E119" s="193"/>
    </row>
    <row r="120" spans="1:5" ht="12.75">
      <c r="A120" s="7"/>
      <c r="B120" s="7"/>
      <c r="C120" s="9"/>
      <c r="D120" s="10"/>
      <c r="E120" s="193"/>
    </row>
    <row r="121" spans="1:5" ht="12.75">
      <c r="A121" s="7"/>
      <c r="B121" s="7"/>
      <c r="C121" s="9"/>
      <c r="D121" s="10"/>
      <c r="E121" s="193"/>
    </row>
    <row r="122" spans="1:5" ht="12.75">
      <c r="A122" s="7"/>
      <c r="B122" s="7"/>
      <c r="C122" s="9"/>
      <c r="D122" s="10"/>
      <c r="E122" s="193"/>
    </row>
    <row r="123" spans="1:5" ht="12.75">
      <c r="A123" s="7"/>
      <c r="B123" s="7"/>
      <c r="C123" s="9"/>
      <c r="D123" s="10"/>
      <c r="E123" s="193"/>
    </row>
    <row r="124" spans="1:5" ht="12.75">
      <c r="A124" s="7"/>
      <c r="B124" s="7"/>
      <c r="C124" s="9"/>
      <c r="D124" s="10"/>
      <c r="E124" s="193"/>
    </row>
    <row r="125" spans="1:5" ht="12.75">
      <c r="A125" s="7"/>
      <c r="B125" s="7"/>
      <c r="C125" s="9"/>
      <c r="D125" s="10"/>
      <c r="E125" s="193"/>
    </row>
    <row r="126" spans="1:5" ht="12.75">
      <c r="A126" s="7"/>
      <c r="B126" s="7"/>
      <c r="C126" s="9"/>
      <c r="D126" s="10"/>
      <c r="E126" s="193"/>
    </row>
    <row r="127" spans="1:5" ht="12.75">
      <c r="A127" s="7"/>
      <c r="B127" s="7"/>
      <c r="C127" s="9"/>
      <c r="D127" s="10"/>
      <c r="E127" s="193"/>
    </row>
    <row r="128" spans="1:5" ht="12.75">
      <c r="A128" s="7"/>
      <c r="B128" s="7"/>
      <c r="C128" s="9"/>
      <c r="D128" s="10"/>
      <c r="E128" s="193"/>
    </row>
    <row r="129" spans="1:5" ht="12.75">
      <c r="A129" s="7"/>
      <c r="B129" s="7"/>
      <c r="C129" s="9"/>
      <c r="D129" s="10"/>
      <c r="E129" s="193"/>
    </row>
    <row r="130" spans="1:5" ht="12.75">
      <c r="A130" s="7"/>
      <c r="B130" s="7"/>
      <c r="C130" s="9"/>
      <c r="D130" s="10"/>
      <c r="E130" s="193"/>
    </row>
    <row r="131" spans="1:5" ht="12.75">
      <c r="A131" s="7"/>
      <c r="B131" s="7"/>
      <c r="C131" s="9"/>
      <c r="D131" s="10"/>
      <c r="E131" s="193"/>
    </row>
    <row r="132" spans="1:5" ht="12.75">
      <c r="A132" s="7"/>
      <c r="B132" s="7"/>
      <c r="C132" s="9"/>
      <c r="D132" s="10"/>
      <c r="E132" s="193"/>
    </row>
    <row r="133" spans="1:5" ht="12.75">
      <c r="A133" s="7"/>
      <c r="B133" s="7"/>
      <c r="C133" s="9"/>
      <c r="D133" s="10"/>
      <c r="E133" s="193"/>
    </row>
    <row r="134" spans="1:5" ht="12.75">
      <c r="A134" s="7"/>
      <c r="B134" s="7"/>
      <c r="C134" s="9"/>
      <c r="D134" s="10"/>
      <c r="E134" s="193"/>
    </row>
    <row r="135" spans="1:5" ht="12.75">
      <c r="A135" s="7"/>
      <c r="B135" s="7"/>
      <c r="C135" s="9"/>
      <c r="D135" s="10"/>
      <c r="E135" s="193"/>
    </row>
    <row r="136" spans="1:4" ht="12.75">
      <c r="A136" s="7"/>
      <c r="B136" s="7"/>
      <c r="C136" s="9"/>
      <c r="D136" s="10"/>
    </row>
    <row r="137" spans="1:4" ht="12.75">
      <c r="A137" s="7"/>
      <c r="B137" s="7"/>
      <c r="C137" s="9"/>
      <c r="D137" s="10"/>
    </row>
    <row r="138" spans="1:4" ht="12.75">
      <c r="A138" s="7"/>
      <c r="B138" s="7"/>
      <c r="C138" s="9"/>
      <c r="D138" s="10"/>
    </row>
    <row r="139" spans="1:4" ht="12.75">
      <c r="A139" s="7"/>
      <c r="B139" s="7"/>
      <c r="C139" s="9"/>
      <c r="D139" s="10"/>
    </row>
    <row r="140" spans="1:4" ht="12.75">
      <c r="A140" s="7"/>
      <c r="B140" s="7"/>
      <c r="C140" s="9"/>
      <c r="D140" s="10"/>
    </row>
    <row r="141" spans="1:4" ht="12.75">
      <c r="A141" s="7"/>
      <c r="B141" s="7"/>
      <c r="C141" s="9"/>
      <c r="D141" s="10"/>
    </row>
    <row r="142" spans="1:4" ht="12.75">
      <c r="A142" s="7"/>
      <c r="B142" s="7"/>
      <c r="C142" s="9"/>
      <c r="D142" s="10"/>
    </row>
    <row r="143" spans="1:4" ht="12.75">
      <c r="A143" s="7"/>
      <c r="B143" s="7"/>
      <c r="C143" s="9"/>
      <c r="D143" s="10"/>
    </row>
    <row r="144" spans="1:4" ht="12.75">
      <c r="A144" s="7"/>
      <c r="B144" s="7"/>
      <c r="C144" s="9"/>
      <c r="D144" s="10"/>
    </row>
    <row r="145" spans="1:4" ht="12.75">
      <c r="A145" s="7"/>
      <c r="B145" s="7"/>
      <c r="C145" s="9"/>
      <c r="D145" s="10"/>
    </row>
    <row r="146" spans="1:4" ht="12.75">
      <c r="A146" s="7"/>
      <c r="B146" s="7"/>
      <c r="C146" s="9"/>
      <c r="D146" s="10"/>
    </row>
    <row r="147" spans="1:4" ht="12.75">
      <c r="A147" s="7"/>
      <c r="B147" s="7"/>
      <c r="C147" s="9"/>
      <c r="D147" s="10"/>
    </row>
    <row r="148" spans="1:4" ht="12.75">
      <c r="A148" s="7"/>
      <c r="B148" s="7"/>
      <c r="C148" s="9"/>
      <c r="D148" s="10"/>
    </row>
    <row r="149" spans="1:4" ht="12.75">
      <c r="A149" s="7"/>
      <c r="B149" s="7"/>
      <c r="C149" s="9"/>
      <c r="D149" s="10"/>
    </row>
    <row r="150" spans="1:4" ht="12.75">
      <c r="A150" s="7"/>
      <c r="B150" s="7"/>
      <c r="C150" s="9"/>
      <c r="D150" s="10"/>
    </row>
    <row r="151" spans="1:4" ht="12.75">
      <c r="A151" s="7"/>
      <c r="B151" s="7"/>
      <c r="C151" s="9"/>
      <c r="D151" s="10"/>
    </row>
    <row r="152" spans="1:4" ht="12.75">
      <c r="A152" s="7"/>
      <c r="B152" s="7"/>
      <c r="C152" s="9"/>
      <c r="D152" s="10"/>
    </row>
    <row r="153" spans="1:4" ht="12.75">
      <c r="A153" s="7"/>
      <c r="B153" s="7"/>
      <c r="C153" s="9"/>
      <c r="D153" s="10"/>
    </row>
    <row r="154" spans="1:4" ht="12.75">
      <c r="A154" s="7"/>
      <c r="B154" s="7"/>
      <c r="C154" s="9"/>
      <c r="D154" s="10"/>
    </row>
    <row r="155" spans="1:4" ht="12.75">
      <c r="A155" s="7"/>
      <c r="B155" s="7"/>
      <c r="C155" s="9"/>
      <c r="D155" s="10"/>
    </row>
    <row r="156" spans="1:4" ht="12.75">
      <c r="A156" s="7"/>
      <c r="B156" s="7"/>
      <c r="C156" s="9"/>
      <c r="D156" s="10"/>
    </row>
    <row r="157" spans="1:4" ht="12.75">
      <c r="A157" s="7"/>
      <c r="B157" s="7"/>
      <c r="C157" s="9"/>
      <c r="D157" s="10"/>
    </row>
    <row r="158" spans="1:4" ht="12.75">
      <c r="A158" s="7"/>
      <c r="B158" s="7"/>
      <c r="C158" s="9"/>
      <c r="D158" s="10"/>
    </row>
    <row r="159" spans="1:4" ht="12.75">
      <c r="A159" s="7"/>
      <c r="B159" s="7"/>
      <c r="C159" s="9"/>
      <c r="D159" s="10"/>
    </row>
    <row r="160" spans="1:4" ht="12.75">
      <c r="A160" s="7"/>
      <c r="B160" s="7"/>
      <c r="C160" s="9"/>
      <c r="D160" s="10"/>
    </row>
    <row r="161" spans="1:4" ht="12.75">
      <c r="A161" s="7"/>
      <c r="B161" s="7"/>
      <c r="C161" s="9"/>
      <c r="D161" s="10"/>
    </row>
    <row r="162" spans="1:4" ht="12.75">
      <c r="A162" s="7"/>
      <c r="B162" s="7"/>
      <c r="C162" s="9"/>
      <c r="D162" s="10"/>
    </row>
    <row r="163" spans="1:4" ht="12.75">
      <c r="A163" s="7"/>
      <c r="B163" s="7"/>
      <c r="C163" s="9"/>
      <c r="D163" s="10"/>
    </row>
    <row r="164" spans="1:4" ht="12.75">
      <c r="A164" s="7"/>
      <c r="B164" s="7"/>
      <c r="C164" s="9"/>
      <c r="D164" s="10"/>
    </row>
    <row r="165" spans="1:4" ht="12.75">
      <c r="A165" s="7"/>
      <c r="B165" s="7"/>
      <c r="C165" s="9"/>
      <c r="D165" s="10"/>
    </row>
    <row r="166" spans="1:4" ht="12.75">
      <c r="A166" s="7"/>
      <c r="B166" s="7"/>
      <c r="C166" s="9"/>
      <c r="D166" s="10"/>
    </row>
    <row r="167" spans="1:4" ht="12.75">
      <c r="A167" s="7"/>
      <c r="B167" s="7"/>
      <c r="C167" s="9"/>
      <c r="D167" s="10"/>
    </row>
    <row r="168" spans="1:4" ht="12.75">
      <c r="A168" s="7"/>
      <c r="B168" s="7"/>
      <c r="C168" s="9"/>
      <c r="D168" s="10"/>
    </row>
    <row r="169" spans="1:4" ht="12.75">
      <c r="A169" s="7"/>
      <c r="B169" s="7"/>
      <c r="C169" s="9"/>
      <c r="D169" s="10"/>
    </row>
    <row r="170" spans="1:4" ht="12.75">
      <c r="A170" s="7"/>
      <c r="B170" s="7"/>
      <c r="C170" s="9"/>
      <c r="D170" s="10"/>
    </row>
    <row r="171" spans="1:4" ht="12.75">
      <c r="A171" s="7"/>
      <c r="B171" s="7"/>
      <c r="C171" s="9"/>
      <c r="D171" s="10"/>
    </row>
    <row r="172" spans="1:4" ht="12.75">
      <c r="A172" s="7"/>
      <c r="B172" s="7"/>
      <c r="C172" s="9"/>
      <c r="D172" s="10"/>
    </row>
    <row r="173" spans="1:4" ht="12.75">
      <c r="A173" s="7"/>
      <c r="B173" s="7"/>
      <c r="C173" s="9"/>
      <c r="D173" s="10"/>
    </row>
    <row r="174" spans="1:4" ht="12.75">
      <c r="A174" s="7"/>
      <c r="B174" s="7"/>
      <c r="C174" s="9"/>
      <c r="D174" s="10"/>
    </row>
    <row r="175" spans="1:4" ht="12.75">
      <c r="A175" s="7"/>
      <c r="B175" s="7"/>
      <c r="C175" s="9"/>
      <c r="D175" s="10"/>
    </row>
    <row r="176" spans="1:4" ht="12.75">
      <c r="A176" s="7"/>
      <c r="B176" s="7"/>
      <c r="C176" s="9"/>
      <c r="D176" s="10"/>
    </row>
    <row r="177" spans="1:4" ht="12.75">
      <c r="A177" s="7"/>
      <c r="B177" s="7"/>
      <c r="C177" s="9"/>
      <c r="D177" s="10"/>
    </row>
    <row r="178" spans="1:4" ht="12.75">
      <c r="A178" s="7"/>
      <c r="B178" s="7"/>
      <c r="C178" s="9"/>
      <c r="D178" s="10"/>
    </row>
    <row r="179" spans="1:4" ht="12.75">
      <c r="A179" s="7"/>
      <c r="B179" s="7"/>
      <c r="C179" s="9"/>
      <c r="D179" s="10"/>
    </row>
    <row r="180" spans="1:4" ht="12.75">
      <c r="A180" s="7"/>
      <c r="B180" s="7"/>
      <c r="C180" s="9"/>
      <c r="D180" s="10"/>
    </row>
    <row r="181" spans="1:4" ht="12.75">
      <c r="A181" s="7"/>
      <c r="B181" s="7"/>
      <c r="C181" s="9"/>
      <c r="D181" s="10"/>
    </row>
    <row r="182" spans="1:4" ht="12.75">
      <c r="A182" s="7"/>
      <c r="B182" s="7"/>
      <c r="C182" s="9"/>
      <c r="D182" s="10"/>
    </row>
    <row r="183" spans="1:4" ht="12.75">
      <c r="A183" s="7"/>
      <c r="B183" s="7"/>
      <c r="C183" s="9"/>
      <c r="D183" s="10"/>
    </row>
    <row r="184" spans="1:4" ht="12.75">
      <c r="A184" s="7"/>
      <c r="B184" s="7"/>
      <c r="C184" s="9"/>
      <c r="D184" s="10"/>
    </row>
    <row r="185" spans="1:4" ht="12.75">
      <c r="A185" s="7"/>
      <c r="B185" s="7"/>
      <c r="C185" s="9"/>
      <c r="D185" s="10"/>
    </row>
    <row r="186" spans="1:4" ht="12.75">
      <c r="A186" s="7"/>
      <c r="B186" s="7"/>
      <c r="C186" s="9"/>
      <c r="D186" s="10"/>
    </row>
    <row r="187" spans="1:4" ht="12.75">
      <c r="A187" s="7"/>
      <c r="B187" s="7"/>
      <c r="C187" s="9"/>
      <c r="D187" s="10"/>
    </row>
    <row r="188" spans="1:4" ht="12.75">
      <c r="A188" s="7"/>
      <c r="B188" s="7"/>
      <c r="C188" s="9"/>
      <c r="D188" s="10"/>
    </row>
    <row r="189" spans="1:4" ht="12.75">
      <c r="A189" s="7"/>
      <c r="B189" s="7"/>
      <c r="C189" s="9"/>
      <c r="D189" s="10"/>
    </row>
    <row r="190" spans="1:4" ht="12.75">
      <c r="A190" s="7"/>
      <c r="B190" s="7"/>
      <c r="C190" s="9"/>
      <c r="D190" s="10"/>
    </row>
    <row r="191" spans="1:4" ht="12.75">
      <c r="A191" s="7"/>
      <c r="B191" s="7"/>
      <c r="C191" s="9"/>
      <c r="D191" s="10"/>
    </row>
    <row r="192" spans="1:4" ht="12.75">
      <c r="A192" s="7"/>
      <c r="B192" s="7"/>
      <c r="C192" s="9"/>
      <c r="D192" s="10"/>
    </row>
    <row r="193" spans="1:4" ht="12.75">
      <c r="A193" s="7"/>
      <c r="B193" s="7"/>
      <c r="C193" s="9"/>
      <c r="D193" s="10"/>
    </row>
    <row r="194" spans="1:4" ht="12.75">
      <c r="A194" s="7"/>
      <c r="B194" s="7"/>
      <c r="C194" s="9"/>
      <c r="D194" s="10"/>
    </row>
    <row r="195" spans="1:4" ht="12.75">
      <c r="A195" s="7"/>
      <c r="B195" s="7"/>
      <c r="C195" s="9"/>
      <c r="D195" s="10"/>
    </row>
    <row r="196" spans="1:4" ht="12.75">
      <c r="A196" s="7"/>
      <c r="B196" s="7"/>
      <c r="C196" s="9"/>
      <c r="D196" s="10"/>
    </row>
    <row r="197" spans="1:4" ht="12.75">
      <c r="A197" s="7"/>
      <c r="B197" s="7"/>
      <c r="C197" s="9"/>
      <c r="D197" s="10"/>
    </row>
    <row r="198" spans="1:4" ht="12.75">
      <c r="A198" s="7"/>
      <c r="B198" s="7"/>
      <c r="C198" s="9"/>
      <c r="D198" s="10"/>
    </row>
    <row r="199" spans="1:4" ht="12.75">
      <c r="A199" s="7"/>
      <c r="B199" s="7"/>
      <c r="C199" s="9"/>
      <c r="D199" s="10"/>
    </row>
    <row r="200" spans="1:4" ht="12.75">
      <c r="A200" s="7"/>
      <c r="B200" s="7"/>
      <c r="C200" s="9"/>
      <c r="D200" s="10"/>
    </row>
    <row r="201" spans="1:4" ht="12.75">
      <c r="A201" s="7"/>
      <c r="B201" s="7"/>
      <c r="C201" s="9"/>
      <c r="D201" s="10"/>
    </row>
    <row r="202" spans="1:4" ht="12.75">
      <c r="A202" s="7"/>
      <c r="B202" s="7"/>
      <c r="C202" s="9"/>
      <c r="D202" s="10"/>
    </row>
    <row r="203" spans="1:4" ht="12.75">
      <c r="A203" s="7"/>
      <c r="B203" s="7"/>
      <c r="C203" s="9"/>
      <c r="D203" s="10"/>
    </row>
    <row r="204" spans="1:4" ht="12.75">
      <c r="A204" s="7"/>
      <c r="B204" s="7"/>
      <c r="C204" s="9"/>
      <c r="D204" s="10"/>
    </row>
    <row r="205" spans="1:4" ht="12.75">
      <c r="A205" s="7"/>
      <c r="B205" s="7"/>
      <c r="C205" s="9"/>
      <c r="D205" s="10"/>
    </row>
    <row r="206" spans="1:4" ht="12.75">
      <c r="A206" s="7"/>
      <c r="B206" s="7"/>
      <c r="C206" s="9"/>
      <c r="D206" s="10"/>
    </row>
    <row r="207" spans="1:4" ht="12.75">
      <c r="A207" s="7"/>
      <c r="B207" s="7"/>
      <c r="C207" s="9"/>
      <c r="D207" s="10"/>
    </row>
    <row r="208" spans="1:4" ht="12.75">
      <c r="A208" s="7"/>
      <c r="B208" s="7"/>
      <c r="C208" s="9"/>
      <c r="D208" s="10"/>
    </row>
    <row r="209" spans="1:4" ht="12.75">
      <c r="A209" s="7"/>
      <c r="B209" s="7"/>
      <c r="C209" s="9"/>
      <c r="D209" s="10"/>
    </row>
    <row r="210" spans="1:4" ht="12.75">
      <c r="A210" s="7"/>
      <c r="B210" s="7"/>
      <c r="C210" s="9"/>
      <c r="D210" s="10"/>
    </row>
    <row r="211" spans="1:4" ht="12.75">
      <c r="A211" s="7"/>
      <c r="B211" s="7"/>
      <c r="C211" s="9"/>
      <c r="D211" s="10"/>
    </row>
    <row r="212" spans="1:4" ht="12.75">
      <c r="A212" s="7"/>
      <c r="B212" s="7"/>
      <c r="C212" s="9"/>
      <c r="D212" s="10"/>
    </row>
    <row r="213" spans="1:4" ht="12.75">
      <c r="A213" s="7"/>
      <c r="B213" s="7"/>
      <c r="C213" s="9"/>
      <c r="D213" s="10"/>
    </row>
    <row r="214" spans="1:4" ht="12.75">
      <c r="A214" s="7"/>
      <c r="B214" s="7"/>
      <c r="C214" s="9"/>
      <c r="D214" s="10"/>
    </row>
    <row r="215" spans="1:4" ht="12.75">
      <c r="A215" s="7"/>
      <c r="B215" s="7"/>
      <c r="C215" s="9"/>
      <c r="D215" s="10"/>
    </row>
    <row r="216" spans="1:4" ht="12.75">
      <c r="A216" s="7"/>
      <c r="B216" s="7"/>
      <c r="C216" s="9"/>
      <c r="D216" s="10"/>
    </row>
    <row r="217" spans="1:4" ht="12.75">
      <c r="A217" s="7"/>
      <c r="B217" s="7"/>
      <c r="C217" s="9"/>
      <c r="D217" s="10"/>
    </row>
    <row r="218" spans="1:4" ht="12.75">
      <c r="A218" s="7"/>
      <c r="B218" s="7"/>
      <c r="C218" s="9"/>
      <c r="D218" s="10"/>
    </row>
    <row r="219" spans="1:4" ht="12.75">
      <c r="A219" s="7"/>
      <c r="B219" s="7"/>
      <c r="C219" s="9"/>
      <c r="D219" s="10"/>
    </row>
    <row r="220" spans="1:4" ht="12.75">
      <c r="A220" s="7"/>
      <c r="B220" s="7"/>
      <c r="C220" s="9"/>
      <c r="D220" s="10"/>
    </row>
    <row r="221" spans="1:4" ht="12.75">
      <c r="A221" s="7"/>
      <c r="B221" s="7"/>
      <c r="C221" s="9"/>
      <c r="D221" s="10"/>
    </row>
    <row r="222" spans="1:4" ht="12.75">
      <c r="A222" s="7"/>
      <c r="B222" s="7"/>
      <c r="C222" s="9"/>
      <c r="D222" s="10"/>
    </row>
    <row r="223" spans="1:4" ht="12.75">
      <c r="A223" s="7"/>
      <c r="B223" s="7"/>
      <c r="C223" s="9"/>
      <c r="D223" s="10"/>
    </row>
    <row r="224" spans="1:4" ht="12.75">
      <c r="A224" s="7"/>
      <c r="B224" s="7"/>
      <c r="C224" s="9"/>
      <c r="D224" s="10"/>
    </row>
    <row r="225" spans="1:4" ht="12.75">
      <c r="A225" s="7"/>
      <c r="B225" s="7"/>
      <c r="C225" s="9"/>
      <c r="D225" s="10"/>
    </row>
    <row r="226" spans="1:4" ht="12.75">
      <c r="A226" s="7"/>
      <c r="B226" s="7"/>
      <c r="C226" s="9"/>
      <c r="D226" s="10"/>
    </row>
    <row r="227" spans="1:4" ht="12.75">
      <c r="A227" s="7"/>
      <c r="B227" s="7"/>
      <c r="C227" s="9"/>
      <c r="D227" s="10"/>
    </row>
    <row r="228" spans="1:4" ht="12.75">
      <c r="A228" s="7"/>
      <c r="B228" s="7"/>
      <c r="C228" s="9"/>
      <c r="D228" s="10"/>
    </row>
    <row r="229" spans="1:4" ht="12.75">
      <c r="A229" s="7"/>
      <c r="B229" s="7"/>
      <c r="C229" s="9"/>
      <c r="D229" s="10"/>
    </row>
    <row r="230" spans="1:4" ht="12.75">
      <c r="A230" s="7"/>
      <c r="B230" s="7"/>
      <c r="C230" s="9"/>
      <c r="D230" s="10"/>
    </row>
    <row r="231" spans="1:4" ht="12.75">
      <c r="A231" s="7"/>
      <c r="B231" s="7"/>
      <c r="C231" s="9"/>
      <c r="D231" s="10"/>
    </row>
    <row r="232" spans="1:4" ht="12.75">
      <c r="A232" s="7"/>
      <c r="B232" s="7"/>
      <c r="C232" s="9"/>
      <c r="D232" s="10"/>
    </row>
    <row r="233" spans="1:4" ht="12.75">
      <c r="A233" s="7"/>
      <c r="B233" s="7"/>
      <c r="C233" s="9"/>
      <c r="D233" s="10"/>
    </row>
    <row r="234" spans="1:4" ht="12.75">
      <c r="A234" s="7"/>
      <c r="B234" s="7"/>
      <c r="C234" s="9"/>
      <c r="D234" s="10"/>
    </row>
    <row r="235" spans="1:4" ht="12.75">
      <c r="A235" s="7"/>
      <c r="B235" s="7"/>
      <c r="C235" s="9"/>
      <c r="D235" s="10"/>
    </row>
    <row r="236" spans="1:4" ht="12.75">
      <c r="A236" s="7"/>
      <c r="B236" s="7"/>
      <c r="C236" s="9"/>
      <c r="D236" s="10"/>
    </row>
    <row r="237" spans="1:4" ht="12.75">
      <c r="A237" s="7"/>
      <c r="B237" s="7"/>
      <c r="C237" s="9"/>
      <c r="D237" s="10"/>
    </row>
    <row r="238" spans="1:4" ht="12.75">
      <c r="A238" s="7"/>
      <c r="B238" s="7"/>
      <c r="C238" s="9"/>
      <c r="D238" s="10"/>
    </row>
    <row r="239" spans="1:4" ht="12.75">
      <c r="A239" s="7"/>
      <c r="B239" s="7"/>
      <c r="C239" s="9"/>
      <c r="D239" s="10"/>
    </row>
    <row r="240" spans="1:4" ht="12.75">
      <c r="A240" s="7"/>
      <c r="B240" s="7"/>
      <c r="C240" s="9"/>
      <c r="D240" s="10"/>
    </row>
    <row r="241" spans="1:4" ht="12.75">
      <c r="A241" s="7"/>
      <c r="B241" s="7"/>
      <c r="C241" s="9"/>
      <c r="D241" s="10"/>
    </row>
    <row r="242" spans="1:4" ht="12.75">
      <c r="A242" s="7"/>
      <c r="B242" s="7"/>
      <c r="C242" s="9"/>
      <c r="D242" s="10"/>
    </row>
    <row r="243" spans="1:4" ht="12.75">
      <c r="A243" s="7"/>
      <c r="B243" s="7"/>
      <c r="C243" s="9"/>
      <c r="D243" s="10"/>
    </row>
    <row r="244" spans="1:4" ht="12.75">
      <c r="A244" s="7"/>
      <c r="B244" s="7"/>
      <c r="C244" s="9"/>
      <c r="D244" s="10"/>
    </row>
    <row r="245" spans="1:4" ht="12.75">
      <c r="A245" s="7"/>
      <c r="B245" s="7"/>
      <c r="C245" s="9"/>
      <c r="D245" s="10"/>
    </row>
    <row r="246" spans="1:4" ht="12.75">
      <c r="A246" s="7"/>
      <c r="B246" s="7"/>
      <c r="C246" s="9"/>
      <c r="D246" s="10"/>
    </row>
    <row r="247" spans="1:4" ht="12.75">
      <c r="A247" s="7"/>
      <c r="B247" s="7"/>
      <c r="C247" s="9"/>
      <c r="D247" s="10"/>
    </row>
    <row r="248" spans="1:4" ht="12.75">
      <c r="A248" s="7"/>
      <c r="B248" s="7"/>
      <c r="C248" s="9"/>
      <c r="D248" s="10"/>
    </row>
    <row r="249" spans="1:4" ht="12.75">
      <c r="A249" s="7"/>
      <c r="B249" s="7"/>
      <c r="C249" s="9"/>
      <c r="D249" s="10"/>
    </row>
    <row r="250" spans="1:4" ht="12.75">
      <c r="A250" s="7"/>
      <c r="B250" s="7"/>
      <c r="C250" s="9"/>
      <c r="D250" s="10"/>
    </row>
    <row r="251" spans="1:4" ht="12.75">
      <c r="A251" s="7"/>
      <c r="B251" s="7"/>
      <c r="C251" s="9"/>
      <c r="D251" s="10"/>
    </row>
    <row r="252" spans="1:4" ht="12.75">
      <c r="A252" s="7"/>
      <c r="B252" s="7"/>
      <c r="C252" s="9"/>
      <c r="D252" s="10"/>
    </row>
    <row r="253" spans="1:4" ht="12.75">
      <c r="A253" s="7"/>
      <c r="B253" s="7"/>
      <c r="C253" s="9"/>
      <c r="D253" s="10"/>
    </row>
    <row r="254" spans="1:4" ht="12.75">
      <c r="A254" s="7"/>
      <c r="B254" s="7"/>
      <c r="C254" s="9"/>
      <c r="D254" s="10"/>
    </row>
    <row r="255" spans="1:4" ht="12.75">
      <c r="A255" s="7"/>
      <c r="B255" s="7"/>
      <c r="C255" s="9"/>
      <c r="D255" s="10"/>
    </row>
    <row r="256" spans="1:4" ht="12.75">
      <c r="A256" s="7"/>
      <c r="B256" s="7"/>
      <c r="C256" s="9"/>
      <c r="D256" s="10"/>
    </row>
    <row r="257" spans="1:4" ht="12.75">
      <c r="A257" s="7"/>
      <c r="B257" s="7"/>
      <c r="C257" s="9"/>
      <c r="D257" s="10"/>
    </row>
    <row r="258" spans="1:4" ht="12.75">
      <c r="A258" s="7"/>
      <c r="B258" s="7"/>
      <c r="C258" s="9"/>
      <c r="D258" s="10"/>
    </row>
    <row r="259" spans="1:4" ht="12.75">
      <c r="A259" s="7"/>
      <c r="B259" s="7"/>
      <c r="C259" s="9"/>
      <c r="D259" s="10"/>
    </row>
    <row r="260" spans="1:4" ht="12.75">
      <c r="A260" s="7"/>
      <c r="B260" s="7"/>
      <c r="C260" s="9"/>
      <c r="D260" s="10"/>
    </row>
    <row r="261" spans="1:4" ht="12.75">
      <c r="A261" s="7"/>
      <c r="B261" s="7"/>
      <c r="C261" s="9"/>
      <c r="D261" s="10"/>
    </row>
    <row r="262" spans="1:4" ht="12.75">
      <c r="A262" s="7"/>
      <c r="B262" s="7"/>
      <c r="C262" s="9"/>
      <c r="D262" s="10"/>
    </row>
    <row r="263" spans="1:4" ht="12.75">
      <c r="A263" s="7"/>
      <c r="B263" s="7"/>
      <c r="C263" s="9"/>
      <c r="D263" s="10"/>
    </row>
    <row r="264" spans="1:4" ht="12.75">
      <c r="A264" s="7"/>
      <c r="B264" s="7"/>
      <c r="C264" s="9"/>
      <c r="D264" s="10"/>
    </row>
    <row r="265" spans="1:4" ht="12.75">
      <c r="A265" s="7"/>
      <c r="B265" s="7"/>
      <c r="C265" s="9"/>
      <c r="D265" s="10"/>
    </row>
    <row r="266" spans="1:4" ht="12.75">
      <c r="A266" s="7"/>
      <c r="B266" s="7"/>
      <c r="C266" s="9"/>
      <c r="D266" s="10"/>
    </row>
    <row r="267" spans="1:4" ht="12.75">
      <c r="A267" s="7"/>
      <c r="B267" s="7"/>
      <c r="C267" s="9"/>
      <c r="D267" s="10"/>
    </row>
    <row r="268" spans="1:4" ht="12.75">
      <c r="A268" s="7"/>
      <c r="B268" s="7"/>
      <c r="C268" s="9"/>
      <c r="D268" s="10"/>
    </row>
    <row r="269" spans="1:4" ht="12.75">
      <c r="A269" s="7"/>
      <c r="B269" s="7"/>
      <c r="C269" s="9"/>
      <c r="D269" s="10"/>
    </row>
    <row r="270" spans="1:4" ht="12.75">
      <c r="A270" s="7"/>
      <c r="B270" s="7"/>
      <c r="C270" s="9"/>
      <c r="D270" s="10"/>
    </row>
    <row r="271" spans="1:4" ht="12.75">
      <c r="A271" s="7"/>
      <c r="B271" s="7"/>
      <c r="C271" s="9"/>
      <c r="D271" s="10"/>
    </row>
    <row r="272" spans="1:4" ht="12.75">
      <c r="A272" s="7"/>
      <c r="B272" s="7"/>
      <c r="C272" s="9"/>
      <c r="D272" s="10"/>
    </row>
    <row r="273" spans="1:4" ht="12.75">
      <c r="A273" s="7"/>
      <c r="B273" s="7"/>
      <c r="C273" s="9"/>
      <c r="D273" s="10"/>
    </row>
    <row r="274" spans="3:4" ht="12.75">
      <c r="C274" s="9"/>
      <c r="D274" s="10"/>
    </row>
    <row r="275" spans="3:4" ht="12.75">
      <c r="C275" s="9"/>
      <c r="D275" s="10"/>
    </row>
    <row r="276" spans="3:4" ht="12.75">
      <c r="C276" s="9"/>
      <c r="D276" s="10"/>
    </row>
    <row r="277" spans="3:4" ht="12.75">
      <c r="C277" s="9"/>
      <c r="D277" s="10"/>
    </row>
  </sheetData>
  <mergeCells count="4">
    <mergeCell ref="A17:B17"/>
    <mergeCell ref="A35:B35"/>
    <mergeCell ref="A76:C76"/>
    <mergeCell ref="A79:C79"/>
  </mergeCells>
  <printOptions/>
  <pageMargins left="0.96" right="0.56" top="0.36" bottom="0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2"/>
  <sheetViews>
    <sheetView workbookViewId="0" topLeftCell="A1">
      <selection activeCell="F48" sqref="F48"/>
    </sheetView>
  </sheetViews>
  <sheetFormatPr defaultColWidth="9.00390625" defaultRowHeight="12.75"/>
  <cols>
    <col min="1" max="1" width="46.875" style="24" customWidth="1"/>
    <col min="2" max="2" width="9.25390625" style="25" customWidth="1"/>
    <col min="3" max="3" width="16.00390625" style="23" customWidth="1"/>
    <col min="4" max="4" width="17.625" style="23" customWidth="1"/>
    <col min="5" max="5" width="21.25390625" style="23" customWidth="1"/>
    <col min="6" max="6" width="20.25390625" style="23" customWidth="1"/>
    <col min="7" max="7" width="23.00390625" style="23" customWidth="1"/>
    <col min="8" max="8" width="25.375" style="23" customWidth="1"/>
    <col min="9" max="16384" width="38.00390625" style="24" customWidth="1"/>
  </cols>
  <sheetData>
    <row r="1" spans="1:8" ht="15.75" customHeight="1">
      <c r="A1" s="26"/>
      <c r="B1" s="27"/>
      <c r="C1" s="28"/>
      <c r="D1" s="28"/>
      <c r="E1" s="28"/>
      <c r="F1" s="205"/>
      <c r="G1" s="205"/>
      <c r="H1" s="205" t="s">
        <v>208</v>
      </c>
    </row>
    <row r="2" spans="1:8" ht="12.75" customHeight="1">
      <c r="A2" s="26"/>
      <c r="B2" s="27"/>
      <c r="C2" s="28"/>
      <c r="D2" s="28"/>
      <c r="E2" s="28"/>
      <c r="F2" s="200"/>
      <c r="G2" s="200"/>
      <c r="H2" s="200" t="s">
        <v>209</v>
      </c>
    </row>
    <row r="3" spans="1:8" ht="13.5" customHeight="1">
      <c r="A3" s="199" t="s">
        <v>202</v>
      </c>
      <c r="B3" s="27"/>
      <c r="C3" s="28"/>
      <c r="D3" s="28"/>
      <c r="E3" s="28"/>
      <c r="F3" s="200"/>
      <c r="G3" s="200"/>
      <c r="H3" s="200" t="s">
        <v>226</v>
      </c>
    </row>
    <row r="4" spans="1:8" ht="15">
      <c r="A4" s="138" t="s">
        <v>207</v>
      </c>
      <c r="B4" s="29"/>
      <c r="C4" s="28"/>
      <c r="D4" s="28"/>
      <c r="E4" s="28"/>
      <c r="F4" s="200"/>
      <c r="G4" s="200"/>
      <c r="H4" s="200" t="s">
        <v>224</v>
      </c>
    </row>
    <row r="5" spans="1:8" s="6" customFormat="1" ht="12.75">
      <c r="A5" s="102" t="s">
        <v>233</v>
      </c>
      <c r="B5" s="15"/>
      <c r="C5" s="33"/>
      <c r="D5" s="31"/>
      <c r="H5" s="140"/>
    </row>
    <row r="6" spans="1:8" ht="15">
      <c r="A6" s="139" t="s">
        <v>241</v>
      </c>
      <c r="B6" s="29"/>
      <c r="C6" s="28"/>
      <c r="D6" s="28"/>
      <c r="E6" s="28"/>
      <c r="F6" s="28"/>
      <c r="G6" s="28"/>
      <c r="H6" s="28"/>
    </row>
    <row r="7" spans="1:8" ht="14.25">
      <c r="A7" s="30"/>
      <c r="B7" s="29"/>
      <c r="C7" s="28"/>
      <c r="D7" s="28"/>
      <c r="E7" s="28"/>
      <c r="F7" s="28"/>
      <c r="G7" s="28"/>
      <c r="H7" s="28"/>
    </row>
    <row r="8" spans="1:8" s="6" customFormat="1" ht="12.75">
      <c r="A8" s="279" t="s">
        <v>191</v>
      </c>
      <c r="B8" s="280"/>
      <c r="C8" s="52"/>
      <c r="D8" s="53"/>
      <c r="E8" s="49"/>
      <c r="F8" s="49"/>
      <c r="G8" s="49"/>
      <c r="H8" s="49"/>
    </row>
    <row r="9" spans="1:8" s="6" customFormat="1" ht="12.75">
      <c r="A9" s="279" t="s">
        <v>194</v>
      </c>
      <c r="B9" s="280"/>
      <c r="C9" s="280"/>
      <c r="D9" s="53"/>
      <c r="E9" s="49"/>
      <c r="F9" s="49"/>
      <c r="G9" s="49"/>
      <c r="H9" s="49"/>
    </row>
    <row r="10" spans="1:8" s="6" customFormat="1" ht="12.75">
      <c r="A10" s="279" t="s">
        <v>193</v>
      </c>
      <c r="B10" s="280"/>
      <c r="C10" s="280"/>
      <c r="D10" s="53"/>
      <c r="E10" s="49"/>
      <c r="F10" s="49"/>
      <c r="G10" s="49"/>
      <c r="H10" s="49"/>
    </row>
    <row r="11" spans="1:8" s="6" customFormat="1" ht="12.75">
      <c r="A11" s="279" t="s">
        <v>198</v>
      </c>
      <c r="B11" s="280"/>
      <c r="C11" s="280"/>
      <c r="D11" s="53"/>
      <c r="E11" s="49"/>
      <c r="F11" s="49"/>
      <c r="G11" s="49"/>
      <c r="H11" s="49"/>
    </row>
    <row r="12" spans="1:8" ht="13.5" thickBot="1">
      <c r="A12" s="55"/>
      <c r="B12" s="56"/>
      <c r="C12" s="57"/>
      <c r="D12" s="57"/>
      <c r="E12" s="57"/>
      <c r="F12" s="57"/>
      <c r="G12" s="57"/>
      <c r="H12" s="202" t="s">
        <v>28</v>
      </c>
    </row>
    <row r="13" spans="1:8" ht="11.25">
      <c r="A13" s="281"/>
      <c r="B13" s="284" t="s">
        <v>105</v>
      </c>
      <c r="C13" s="287" t="s">
        <v>174</v>
      </c>
      <c r="D13" s="288"/>
      <c r="E13" s="288"/>
      <c r="F13" s="289"/>
      <c r="G13" s="273" t="s">
        <v>89</v>
      </c>
      <c r="H13" s="276" t="s">
        <v>175</v>
      </c>
    </row>
    <row r="14" spans="1:8" ht="11.25">
      <c r="A14" s="282"/>
      <c r="B14" s="274"/>
      <c r="C14" s="290"/>
      <c r="D14" s="291"/>
      <c r="E14" s="291"/>
      <c r="F14" s="292"/>
      <c r="G14" s="274"/>
      <c r="H14" s="277"/>
    </row>
    <row r="15" spans="1:8" ht="25.5">
      <c r="A15" s="283"/>
      <c r="B15" s="275"/>
      <c r="C15" s="58" t="s">
        <v>84</v>
      </c>
      <c r="D15" s="58" t="s">
        <v>176</v>
      </c>
      <c r="E15" s="58" t="s">
        <v>24</v>
      </c>
      <c r="F15" s="58" t="s">
        <v>177</v>
      </c>
      <c r="G15" s="275"/>
      <c r="H15" s="278"/>
    </row>
    <row r="16" spans="1:8" ht="13.5" thickBot="1">
      <c r="A16" s="259">
        <v>1</v>
      </c>
      <c r="B16" s="260">
        <v>2</v>
      </c>
      <c r="C16" s="261">
        <v>3</v>
      </c>
      <c r="D16" s="261">
        <v>4</v>
      </c>
      <c r="E16" s="261">
        <v>5</v>
      </c>
      <c r="F16" s="261">
        <v>6</v>
      </c>
      <c r="G16" s="261">
        <v>7</v>
      </c>
      <c r="H16" s="262">
        <v>8</v>
      </c>
    </row>
    <row r="17" spans="1:8" ht="12.75">
      <c r="A17" s="59" t="s">
        <v>196</v>
      </c>
      <c r="B17" s="60" t="s">
        <v>2</v>
      </c>
      <c r="C17" s="61">
        <v>33090118</v>
      </c>
      <c r="D17" s="61">
        <v>1820479</v>
      </c>
      <c r="E17" s="61">
        <v>77931680</v>
      </c>
      <c r="F17" s="63">
        <f>C17+D17+E17</f>
        <v>112842277</v>
      </c>
      <c r="G17" s="64"/>
      <c r="H17" s="63">
        <f>F17+G17</f>
        <v>112842277</v>
      </c>
    </row>
    <row r="18" spans="1:8" ht="12.75">
      <c r="A18" s="65" t="s">
        <v>160</v>
      </c>
      <c r="B18" s="66" t="s">
        <v>3</v>
      </c>
      <c r="C18" s="67"/>
      <c r="D18" s="67"/>
      <c r="E18" s="62"/>
      <c r="F18" s="63">
        <f>C18+D18+E18</f>
        <v>0</v>
      </c>
      <c r="G18" s="67"/>
      <c r="H18" s="63">
        <f aca="true" t="shared" si="0" ref="H18:H42">F18+G18</f>
        <v>0</v>
      </c>
    </row>
    <row r="19" spans="1:8" ht="12.75">
      <c r="A19" s="68" t="s">
        <v>161</v>
      </c>
      <c r="B19" s="66" t="s">
        <v>4</v>
      </c>
      <c r="C19" s="69">
        <f aca="true" t="shared" si="1" ref="C19:H19">C17+C18</f>
        <v>33090118</v>
      </c>
      <c r="D19" s="69">
        <f t="shared" si="1"/>
        <v>1820479</v>
      </c>
      <c r="E19" s="69">
        <f t="shared" si="1"/>
        <v>77931680</v>
      </c>
      <c r="F19" s="69">
        <f t="shared" si="1"/>
        <v>112842277</v>
      </c>
      <c r="G19" s="69">
        <f t="shared" si="1"/>
        <v>0</v>
      </c>
      <c r="H19" s="69">
        <f t="shared" si="1"/>
        <v>112842277</v>
      </c>
    </row>
    <row r="20" spans="1:8" ht="12.75">
      <c r="A20" s="68" t="s">
        <v>201</v>
      </c>
      <c r="B20" s="66" t="s">
        <v>227</v>
      </c>
      <c r="C20" s="69"/>
      <c r="D20" s="69"/>
      <c r="E20" s="69">
        <v>-2647286</v>
      </c>
      <c r="F20" s="63">
        <f aca="true" t="shared" si="2" ref="F20:F29">C20+D20+E20</f>
        <v>-2647286</v>
      </c>
      <c r="G20" s="69">
        <v>133029</v>
      </c>
      <c r="H20" s="63">
        <f>F20+G20</f>
        <v>-2514257</v>
      </c>
    </row>
    <row r="21" spans="1:8" ht="12.75">
      <c r="A21" s="68" t="s">
        <v>162</v>
      </c>
      <c r="B21" s="66" t="s">
        <v>66</v>
      </c>
      <c r="C21" s="67"/>
      <c r="D21" s="70"/>
      <c r="E21" s="71">
        <v>195563</v>
      </c>
      <c r="F21" s="63">
        <f t="shared" si="2"/>
        <v>195563</v>
      </c>
      <c r="G21" s="67"/>
      <c r="H21" s="63">
        <f t="shared" si="0"/>
        <v>195563</v>
      </c>
    </row>
    <row r="22" spans="1:8" ht="12.75">
      <c r="A22" s="68" t="s">
        <v>163</v>
      </c>
      <c r="B22" s="66" t="s">
        <v>72</v>
      </c>
      <c r="C22" s="67"/>
      <c r="D22" s="67"/>
      <c r="E22" s="67"/>
      <c r="F22" s="63">
        <f t="shared" si="2"/>
        <v>0</v>
      </c>
      <c r="G22" s="67"/>
      <c r="H22" s="63">
        <f t="shared" si="0"/>
        <v>0</v>
      </c>
    </row>
    <row r="23" spans="1:8" ht="12.75">
      <c r="A23" s="72" t="s">
        <v>164</v>
      </c>
      <c r="B23" s="66" t="s">
        <v>73</v>
      </c>
      <c r="C23" s="67"/>
      <c r="D23" s="71"/>
      <c r="E23" s="154">
        <v>-5446</v>
      </c>
      <c r="F23" s="63">
        <f t="shared" si="2"/>
        <v>-5446</v>
      </c>
      <c r="G23" s="67"/>
      <c r="H23" s="63">
        <f t="shared" si="0"/>
        <v>-5446</v>
      </c>
    </row>
    <row r="24" spans="1:8" ht="25.5">
      <c r="A24" s="72" t="s">
        <v>165</v>
      </c>
      <c r="B24" s="66" t="s">
        <v>5</v>
      </c>
      <c r="C24" s="69"/>
      <c r="D24" s="69"/>
      <c r="E24" s="69">
        <f>SUM(E21:E23)</f>
        <v>190117</v>
      </c>
      <c r="F24" s="63">
        <f t="shared" si="2"/>
        <v>190117</v>
      </c>
      <c r="G24" s="67"/>
      <c r="H24" s="63">
        <f t="shared" si="0"/>
        <v>190117</v>
      </c>
    </row>
    <row r="25" spans="1:8" ht="12.75">
      <c r="A25" s="68" t="s">
        <v>166</v>
      </c>
      <c r="B25" s="66" t="s">
        <v>6</v>
      </c>
      <c r="C25" s="67"/>
      <c r="D25" s="67"/>
      <c r="E25" s="74">
        <f>'отчет приб_уб'!C34</f>
        <v>33624683</v>
      </c>
      <c r="F25" s="63">
        <f t="shared" si="2"/>
        <v>33624683</v>
      </c>
      <c r="G25" s="69">
        <v>4729</v>
      </c>
      <c r="H25" s="63">
        <f>F25+G25</f>
        <v>33629412</v>
      </c>
    </row>
    <row r="26" spans="1:8" ht="25.5">
      <c r="A26" s="72" t="s">
        <v>167</v>
      </c>
      <c r="B26" s="66" t="s">
        <v>7</v>
      </c>
      <c r="C26" s="257">
        <f>SUM(C24:C25)</f>
        <v>0</v>
      </c>
      <c r="D26" s="257">
        <f>SUM(D24:D25)</f>
        <v>0</v>
      </c>
      <c r="E26" s="257">
        <f>SUM(E24:E25)</f>
        <v>33814800</v>
      </c>
      <c r="F26" s="63">
        <f t="shared" si="2"/>
        <v>33814800</v>
      </c>
      <c r="G26" s="257">
        <f>SUM(G24:G25)</f>
        <v>4729</v>
      </c>
      <c r="H26" s="258">
        <f>SUM(H24:H25)</f>
        <v>33819529</v>
      </c>
    </row>
    <row r="27" spans="1:8" ht="12.75">
      <c r="A27" s="68" t="s">
        <v>26</v>
      </c>
      <c r="B27" s="66" t="s">
        <v>8</v>
      </c>
      <c r="C27" s="67"/>
      <c r="D27" s="67"/>
      <c r="E27" s="74">
        <v>-5776977</v>
      </c>
      <c r="F27" s="63">
        <f t="shared" si="2"/>
        <v>-5776977</v>
      </c>
      <c r="G27" s="67"/>
      <c r="H27" s="63">
        <f t="shared" si="0"/>
        <v>-5776977</v>
      </c>
    </row>
    <row r="28" spans="1:8" ht="12.75">
      <c r="A28" s="68" t="s">
        <v>168</v>
      </c>
      <c r="B28" s="66" t="s">
        <v>9</v>
      </c>
      <c r="C28" s="57"/>
      <c r="D28" s="67"/>
      <c r="E28" s="248"/>
      <c r="F28" s="63">
        <f t="shared" si="2"/>
        <v>0</v>
      </c>
      <c r="G28" s="67"/>
      <c r="H28" s="63">
        <f t="shared" si="0"/>
        <v>0</v>
      </c>
    </row>
    <row r="29" spans="1:8" ht="12.75">
      <c r="A29" s="68" t="s">
        <v>86</v>
      </c>
      <c r="B29" s="66" t="s">
        <v>10</v>
      </c>
      <c r="C29" s="67"/>
      <c r="D29" s="67"/>
      <c r="E29" s="248"/>
      <c r="F29" s="63">
        <f t="shared" si="2"/>
        <v>0</v>
      </c>
      <c r="G29" s="67"/>
      <c r="H29" s="63">
        <f t="shared" si="0"/>
        <v>0</v>
      </c>
    </row>
    <row r="30" spans="1:8" ht="25.5">
      <c r="A30" s="75" t="s">
        <v>237</v>
      </c>
      <c r="B30" s="66" t="s">
        <v>11</v>
      </c>
      <c r="C30" s="249">
        <f>SUM(C19:C20)+SUM(C26:C29)</f>
        <v>33090118</v>
      </c>
      <c r="D30" s="249">
        <f>SUM(D19:D20)+SUM(D26:D29)</f>
        <v>1820479</v>
      </c>
      <c r="E30" s="249">
        <f>SUM(E19:E20)+SUM(E26:E29)</f>
        <v>103322217</v>
      </c>
      <c r="F30" s="249">
        <f>SUM(F19:F29)</f>
        <v>172237731</v>
      </c>
      <c r="G30" s="76">
        <f>SUM(G19:G20)+SUM(G26:G29)</f>
        <v>137758</v>
      </c>
      <c r="H30" s="76">
        <f>SUM(H19:H20)+SUM(H26:H29)</f>
        <v>138370572</v>
      </c>
    </row>
    <row r="31" spans="1:8" ht="16.5" customHeight="1">
      <c r="A31" s="77" t="s">
        <v>189</v>
      </c>
      <c r="B31" s="66" t="s">
        <v>12</v>
      </c>
      <c r="C31" s="61">
        <v>33090118</v>
      </c>
      <c r="D31" s="62">
        <v>1820479</v>
      </c>
      <c r="E31" s="62">
        <v>49640900</v>
      </c>
      <c r="F31" s="63">
        <f>C31+D31+E31</f>
        <v>84551497</v>
      </c>
      <c r="G31" s="64"/>
      <c r="H31" s="63">
        <f t="shared" si="0"/>
        <v>84551497</v>
      </c>
    </row>
    <row r="32" spans="1:8" ht="12.75">
      <c r="A32" s="68" t="s">
        <v>160</v>
      </c>
      <c r="B32" s="66" t="s">
        <v>13</v>
      </c>
      <c r="C32" s="67"/>
      <c r="D32" s="67"/>
      <c r="E32" s="71"/>
      <c r="F32" s="63">
        <f>C32+D32+E32</f>
        <v>0</v>
      </c>
      <c r="G32" s="67"/>
      <c r="H32" s="63">
        <f t="shared" si="0"/>
        <v>0</v>
      </c>
    </row>
    <row r="33" spans="1:8" ht="12.75">
      <c r="A33" s="68" t="s">
        <v>161</v>
      </c>
      <c r="B33" s="66" t="s">
        <v>14</v>
      </c>
      <c r="C33" s="69">
        <f aca="true" t="shared" si="3" ref="C33:H33">C31+C32</f>
        <v>33090118</v>
      </c>
      <c r="D33" s="69">
        <f t="shared" si="3"/>
        <v>1820479</v>
      </c>
      <c r="E33" s="69">
        <f t="shared" si="3"/>
        <v>49640900</v>
      </c>
      <c r="F33" s="69">
        <f t="shared" si="3"/>
        <v>84551497</v>
      </c>
      <c r="G33" s="69">
        <f t="shared" si="3"/>
        <v>0</v>
      </c>
      <c r="H33" s="69">
        <f t="shared" si="3"/>
        <v>84551497</v>
      </c>
    </row>
    <row r="34" spans="1:8" ht="12.75">
      <c r="A34" s="68" t="s">
        <v>162</v>
      </c>
      <c r="B34" s="66" t="s">
        <v>171</v>
      </c>
      <c r="C34" s="67"/>
      <c r="D34" s="78"/>
      <c r="E34" s="78"/>
      <c r="F34" s="63">
        <f>C34+D34+E34</f>
        <v>0</v>
      </c>
      <c r="G34" s="67"/>
      <c r="H34" s="63">
        <f t="shared" si="0"/>
        <v>0</v>
      </c>
    </row>
    <row r="35" spans="1:8" ht="12.75">
      <c r="A35" s="68" t="s">
        <v>163</v>
      </c>
      <c r="B35" s="66" t="s">
        <v>172</v>
      </c>
      <c r="C35" s="67"/>
      <c r="D35" s="78"/>
      <c r="E35" s="78"/>
      <c r="F35" s="63">
        <f>C35+D35+E35</f>
        <v>0</v>
      </c>
      <c r="G35" s="67"/>
      <c r="H35" s="63">
        <f t="shared" si="0"/>
        <v>0</v>
      </c>
    </row>
    <row r="36" spans="1:8" ht="12.75">
      <c r="A36" s="68" t="s">
        <v>164</v>
      </c>
      <c r="B36" s="66" t="s">
        <v>173</v>
      </c>
      <c r="C36" s="67"/>
      <c r="D36" s="67"/>
      <c r="E36" s="154">
        <v>-154</v>
      </c>
      <c r="F36" s="63">
        <f>C36+D36+E36</f>
        <v>-154</v>
      </c>
      <c r="G36" s="67"/>
      <c r="H36" s="63">
        <f t="shared" si="0"/>
        <v>-154</v>
      </c>
    </row>
    <row r="37" spans="1:8" ht="25.5">
      <c r="A37" s="72" t="s">
        <v>169</v>
      </c>
      <c r="B37" s="66" t="s">
        <v>15</v>
      </c>
      <c r="C37" s="69"/>
      <c r="D37" s="69"/>
      <c r="E37" s="69">
        <f>SUM(E34:E36)</f>
        <v>-154</v>
      </c>
      <c r="F37" s="63"/>
      <c r="G37" s="67"/>
      <c r="H37" s="63"/>
    </row>
    <row r="38" spans="1:8" ht="12.75">
      <c r="A38" s="68" t="s">
        <v>166</v>
      </c>
      <c r="B38" s="66" t="s">
        <v>16</v>
      </c>
      <c r="C38" s="67"/>
      <c r="D38" s="67"/>
      <c r="E38" s="73">
        <v>32846214</v>
      </c>
      <c r="F38" s="63">
        <f aca="true" t="shared" si="4" ref="F38:F43">C38+D38+E38</f>
        <v>32846214</v>
      </c>
      <c r="G38" s="67"/>
      <c r="H38" s="63">
        <f t="shared" si="0"/>
        <v>32846214</v>
      </c>
    </row>
    <row r="39" spans="1:8" ht="25.5">
      <c r="A39" s="72" t="s">
        <v>170</v>
      </c>
      <c r="B39" s="66" t="s">
        <v>17</v>
      </c>
      <c r="C39" s="67"/>
      <c r="D39" s="67"/>
      <c r="E39" s="69">
        <f>SUM(E37:E38)</f>
        <v>32846060</v>
      </c>
      <c r="F39" s="63">
        <f t="shared" si="4"/>
        <v>32846060</v>
      </c>
      <c r="G39" s="67"/>
      <c r="H39" s="63">
        <f t="shared" si="0"/>
        <v>32846060</v>
      </c>
    </row>
    <row r="40" spans="1:8" ht="12.75">
      <c r="A40" s="68" t="s">
        <v>26</v>
      </c>
      <c r="B40" s="66" t="s">
        <v>18</v>
      </c>
      <c r="C40" s="67"/>
      <c r="D40" s="67"/>
      <c r="E40" s="74">
        <v>-4555280</v>
      </c>
      <c r="F40" s="63">
        <f t="shared" si="4"/>
        <v>-4555280</v>
      </c>
      <c r="G40" s="67"/>
      <c r="H40" s="63">
        <f t="shared" si="0"/>
        <v>-4555280</v>
      </c>
    </row>
    <row r="41" spans="1:8" ht="12.75">
      <c r="A41" s="68" t="s">
        <v>168</v>
      </c>
      <c r="B41" s="66" t="s">
        <v>19</v>
      </c>
      <c r="C41" s="57"/>
      <c r="D41" s="67"/>
      <c r="E41" s="67"/>
      <c r="F41" s="63">
        <f t="shared" si="4"/>
        <v>0</v>
      </c>
      <c r="G41" s="67"/>
      <c r="H41" s="63">
        <f t="shared" si="0"/>
        <v>0</v>
      </c>
    </row>
    <row r="42" spans="1:8" ht="25.5" customHeight="1">
      <c r="A42" s="72" t="s">
        <v>86</v>
      </c>
      <c r="B42" s="66" t="s">
        <v>20</v>
      </c>
      <c r="C42" s="67"/>
      <c r="D42" s="67"/>
      <c r="E42" s="67"/>
      <c r="F42" s="63">
        <f t="shared" si="4"/>
        <v>0</v>
      </c>
      <c r="G42" s="67"/>
      <c r="H42" s="63">
        <f t="shared" si="0"/>
        <v>0</v>
      </c>
    </row>
    <row r="43" spans="1:8" ht="25.5">
      <c r="A43" s="75" t="s">
        <v>197</v>
      </c>
      <c r="B43" s="66" t="s">
        <v>21</v>
      </c>
      <c r="C43" s="76">
        <f>SUM(C33,C39:C42)</f>
        <v>33090118</v>
      </c>
      <c r="D43" s="76">
        <f>SUM(D33,D39:D42)</f>
        <v>1820479</v>
      </c>
      <c r="E43" s="76">
        <f>SUM(E33,E39:E42)</f>
        <v>77931680</v>
      </c>
      <c r="F43" s="63">
        <f t="shared" si="4"/>
        <v>112842277</v>
      </c>
      <c r="G43" s="76">
        <f>SUM(G33,G39:G42)</f>
        <v>0</v>
      </c>
      <c r="H43" s="76">
        <f>SUM(H33,H39:H42)</f>
        <v>112842277</v>
      </c>
    </row>
    <row r="44" spans="1:8" ht="12.75">
      <c r="A44" s="79"/>
      <c r="B44" s="80"/>
      <c r="C44" s="57"/>
      <c r="D44" s="81"/>
      <c r="E44" s="81"/>
      <c r="F44" s="82"/>
      <c r="G44" s="81"/>
      <c r="H44" s="82"/>
    </row>
    <row r="45" spans="1:8" ht="12.75">
      <c r="A45" s="79"/>
      <c r="B45" s="80"/>
      <c r="C45" s="57"/>
      <c r="D45" s="81"/>
      <c r="E45" s="81"/>
      <c r="F45" s="82"/>
      <c r="G45" s="81"/>
      <c r="H45" s="82"/>
    </row>
    <row r="46" spans="1:8" ht="12.75">
      <c r="A46" s="134" t="s">
        <v>185</v>
      </c>
      <c r="B46" s="133"/>
      <c r="C46" s="52"/>
      <c r="D46" s="81"/>
      <c r="E46" s="81"/>
      <c r="F46" s="82"/>
      <c r="G46" s="81"/>
      <c r="H46" s="82"/>
    </row>
    <row r="47" spans="1:8" ht="12.75">
      <c r="A47" s="197" t="s">
        <v>236</v>
      </c>
      <c r="B47" s="198"/>
      <c r="C47" s="52"/>
      <c r="D47" s="57"/>
      <c r="E47" s="57"/>
      <c r="F47" s="57"/>
      <c r="G47" s="57"/>
      <c r="H47" s="57"/>
    </row>
    <row r="48" spans="1:8" ht="12.75">
      <c r="A48" s="285" t="s">
        <v>184</v>
      </c>
      <c r="B48" s="286"/>
      <c r="C48" s="286"/>
      <c r="D48" s="286"/>
      <c r="E48" s="57"/>
      <c r="F48" s="57"/>
      <c r="G48" s="57"/>
      <c r="H48" s="57"/>
    </row>
    <row r="49" spans="1:8" ht="12.75">
      <c r="A49" s="49"/>
      <c r="B49" s="133"/>
      <c r="C49" s="52"/>
      <c r="D49" s="57"/>
      <c r="E49" s="57"/>
      <c r="F49" s="57"/>
      <c r="G49" s="57"/>
      <c r="H49" s="57"/>
    </row>
    <row r="50" spans="1:8" ht="12.75">
      <c r="A50" s="197" t="s">
        <v>229</v>
      </c>
      <c r="B50" s="198"/>
      <c r="C50" s="52"/>
      <c r="D50" s="57"/>
      <c r="E50" s="57"/>
      <c r="F50" s="57"/>
      <c r="G50" s="57"/>
      <c r="H50" s="57"/>
    </row>
    <row r="51" spans="1:8" ht="12.75">
      <c r="A51" s="285" t="s">
        <v>184</v>
      </c>
      <c r="B51" s="286"/>
      <c r="C51" s="286"/>
      <c r="D51" s="286"/>
      <c r="E51" s="57"/>
      <c r="F51" s="57"/>
      <c r="G51" s="57"/>
      <c r="H51" s="57"/>
    </row>
    <row r="52" spans="1:8" ht="12.75">
      <c r="A52" s="6"/>
      <c r="B52" s="14"/>
      <c r="C52" s="33"/>
      <c r="D52" s="57"/>
      <c r="E52" s="57"/>
      <c r="F52" s="57"/>
      <c r="G52" s="57"/>
      <c r="H52" s="57"/>
    </row>
    <row r="53" spans="1:8" ht="12.75">
      <c r="A53" s="14" t="s">
        <v>92</v>
      </c>
      <c r="B53" s="14"/>
      <c r="C53" s="33"/>
      <c r="D53" s="57"/>
      <c r="E53" s="57"/>
      <c r="F53" s="57"/>
      <c r="G53" s="57"/>
      <c r="H53" s="57"/>
    </row>
    <row r="54" spans="1:8" ht="12.75">
      <c r="A54" s="84"/>
      <c r="B54" s="83"/>
      <c r="C54" s="57"/>
      <c r="D54" s="57"/>
      <c r="E54" s="57"/>
      <c r="F54" s="57"/>
      <c r="G54" s="57"/>
      <c r="H54" s="57"/>
    </row>
    <row r="55" spans="1:8" ht="12.75">
      <c r="A55" s="84"/>
      <c r="B55" s="83"/>
      <c r="C55" s="57"/>
      <c r="D55" s="57"/>
      <c r="E55" s="57"/>
      <c r="F55" s="57"/>
      <c r="G55" s="57"/>
      <c r="H55" s="57"/>
    </row>
    <row r="56" spans="1:8" ht="12.75">
      <c r="A56" s="84"/>
      <c r="B56" s="83"/>
      <c r="C56" s="57"/>
      <c r="D56" s="57"/>
      <c r="E56" s="57"/>
      <c r="F56" s="57"/>
      <c r="G56" s="57"/>
      <c r="H56" s="57"/>
    </row>
    <row r="57" spans="1:8" ht="12.75">
      <c r="A57" s="84"/>
      <c r="B57" s="83"/>
      <c r="C57" s="57"/>
      <c r="D57" s="57"/>
      <c r="E57" s="57"/>
      <c r="F57" s="57"/>
      <c r="G57" s="57"/>
      <c r="H57" s="57"/>
    </row>
    <row r="58" spans="1:8" ht="12.75">
      <c r="A58" s="84"/>
      <c r="B58" s="83"/>
      <c r="C58" s="57"/>
      <c r="D58" s="57"/>
      <c r="E58" s="57"/>
      <c r="F58" s="57"/>
      <c r="G58" s="57"/>
      <c r="H58" s="57"/>
    </row>
    <row r="59" spans="1:8" ht="12.75">
      <c r="A59" s="84"/>
      <c r="B59" s="83"/>
      <c r="C59" s="57"/>
      <c r="D59" s="57"/>
      <c r="E59" s="57"/>
      <c r="F59" s="57"/>
      <c r="G59" s="57"/>
      <c r="H59" s="57"/>
    </row>
    <row r="60" spans="1:8" ht="12.75">
      <c r="A60" s="84"/>
      <c r="B60" s="83"/>
      <c r="C60" s="57"/>
      <c r="D60" s="57"/>
      <c r="E60" s="57"/>
      <c r="F60" s="57"/>
      <c r="G60" s="57"/>
      <c r="H60" s="57"/>
    </row>
    <row r="61" spans="1:8" ht="12.75">
      <c r="A61" s="84"/>
      <c r="B61" s="83"/>
      <c r="C61" s="57"/>
      <c r="D61" s="57"/>
      <c r="E61" s="57"/>
      <c r="F61" s="57"/>
      <c r="G61" s="57"/>
      <c r="H61" s="57"/>
    </row>
    <row r="62" spans="1:8" ht="12.75">
      <c r="A62" s="84"/>
      <c r="B62" s="83"/>
      <c r="C62" s="57"/>
      <c r="D62" s="57"/>
      <c r="E62" s="57"/>
      <c r="F62" s="57"/>
      <c r="G62" s="57"/>
      <c r="H62" s="57"/>
    </row>
    <row r="63" spans="1:8" ht="12.75">
      <c r="A63" s="84"/>
      <c r="B63" s="83"/>
      <c r="C63" s="57"/>
      <c r="D63" s="57"/>
      <c r="E63" s="57"/>
      <c r="F63" s="57"/>
      <c r="G63" s="57"/>
      <c r="H63" s="57"/>
    </row>
    <row r="64" spans="1:8" ht="12.75">
      <c r="A64" s="84"/>
      <c r="B64" s="83"/>
      <c r="C64" s="57"/>
      <c r="D64" s="57"/>
      <c r="E64" s="57"/>
      <c r="F64" s="57"/>
      <c r="G64" s="57"/>
      <c r="H64" s="57"/>
    </row>
    <row r="65" spans="1:8" ht="12.75">
      <c r="A65" s="84"/>
      <c r="B65" s="83"/>
      <c r="C65" s="57"/>
      <c r="D65" s="57"/>
      <c r="E65" s="57"/>
      <c r="F65" s="57"/>
      <c r="G65" s="57"/>
      <c r="H65" s="57"/>
    </row>
    <row r="66" spans="1:8" ht="12.75">
      <c r="A66" s="84"/>
      <c r="B66" s="83"/>
      <c r="C66" s="57"/>
      <c r="D66" s="57"/>
      <c r="E66" s="57"/>
      <c r="F66" s="57"/>
      <c r="G66" s="57"/>
      <c r="H66" s="57"/>
    </row>
    <row r="67" spans="1:8" ht="12.75">
      <c r="A67" s="84"/>
      <c r="B67" s="83"/>
      <c r="C67" s="57"/>
      <c r="D67" s="57"/>
      <c r="E67" s="57"/>
      <c r="F67" s="57"/>
      <c r="G67" s="57"/>
      <c r="H67" s="57"/>
    </row>
    <row r="68" spans="1:8" ht="12.75">
      <c r="A68" s="84"/>
      <c r="B68" s="83"/>
      <c r="C68" s="57"/>
      <c r="D68" s="57"/>
      <c r="E68" s="57"/>
      <c r="F68" s="57"/>
      <c r="G68" s="57"/>
      <c r="H68" s="57"/>
    </row>
    <row r="69" spans="1:8" ht="12.75">
      <c r="A69" s="84"/>
      <c r="B69" s="83"/>
      <c r="C69" s="57"/>
      <c r="D69" s="57"/>
      <c r="E69" s="57"/>
      <c r="F69" s="57"/>
      <c r="G69" s="57"/>
      <c r="H69" s="57"/>
    </row>
    <row r="70" spans="1:8" ht="12.75">
      <c r="A70" s="84"/>
      <c r="B70" s="83"/>
      <c r="C70" s="57"/>
      <c r="D70" s="57"/>
      <c r="E70" s="57"/>
      <c r="F70" s="57"/>
      <c r="G70" s="57"/>
      <c r="H70" s="57"/>
    </row>
    <row r="71" spans="1:8" ht="12.75">
      <c r="A71" s="84"/>
      <c r="B71" s="83"/>
      <c r="C71" s="57"/>
      <c r="D71" s="57"/>
      <c r="E71" s="57"/>
      <c r="F71" s="57"/>
      <c r="G71" s="57"/>
      <c r="H71" s="57"/>
    </row>
    <row r="72" spans="1:8" ht="12.75">
      <c r="A72" s="84"/>
      <c r="B72" s="83"/>
      <c r="C72" s="57"/>
      <c r="D72" s="57"/>
      <c r="E72" s="57"/>
      <c r="F72" s="57"/>
      <c r="G72" s="57"/>
      <c r="H72" s="57"/>
    </row>
    <row r="73" spans="1:8" ht="12.75">
      <c r="A73" s="84"/>
      <c r="B73" s="83"/>
      <c r="C73" s="57"/>
      <c r="D73" s="57"/>
      <c r="E73" s="57"/>
      <c r="F73" s="57"/>
      <c r="G73" s="57"/>
      <c r="H73" s="57"/>
    </row>
    <row r="74" spans="1:8" ht="12.75">
      <c r="A74" s="84"/>
      <c r="B74" s="83"/>
      <c r="C74" s="57"/>
      <c r="D74" s="57"/>
      <c r="E74" s="57"/>
      <c r="F74" s="57"/>
      <c r="G74" s="57"/>
      <c r="H74" s="57"/>
    </row>
    <row r="75" spans="1:8" ht="12.75">
      <c r="A75" s="84"/>
      <c r="B75" s="83"/>
      <c r="C75" s="57"/>
      <c r="D75" s="57"/>
      <c r="E75" s="57"/>
      <c r="F75" s="57"/>
      <c r="G75" s="57"/>
      <c r="H75" s="57"/>
    </row>
    <row r="76" spans="1:8" ht="12.75">
      <c r="A76" s="84"/>
      <c r="B76" s="83"/>
      <c r="C76" s="57"/>
      <c r="D76" s="57"/>
      <c r="E76" s="57"/>
      <c r="F76" s="57"/>
      <c r="G76" s="57"/>
      <c r="H76" s="57"/>
    </row>
    <row r="77" spans="1:8" ht="12.75">
      <c r="A77" s="84"/>
      <c r="B77" s="83"/>
      <c r="C77" s="57"/>
      <c r="D77" s="57"/>
      <c r="E77" s="57"/>
      <c r="F77" s="57"/>
      <c r="G77" s="57"/>
      <c r="H77" s="57"/>
    </row>
    <row r="78" spans="1:8" ht="12.75">
      <c r="A78" s="84"/>
      <c r="B78" s="83"/>
      <c r="C78" s="57"/>
      <c r="D78" s="57"/>
      <c r="E78" s="57"/>
      <c r="F78" s="57"/>
      <c r="G78" s="57"/>
      <c r="H78" s="57"/>
    </row>
    <row r="79" spans="1:8" ht="12.75">
      <c r="A79" s="84"/>
      <c r="B79" s="83"/>
      <c r="C79" s="57"/>
      <c r="D79" s="57"/>
      <c r="E79" s="57"/>
      <c r="F79" s="57"/>
      <c r="G79" s="57"/>
      <c r="H79" s="57"/>
    </row>
    <row r="80" spans="1:8" ht="12.75">
      <c r="A80" s="84"/>
      <c r="B80" s="83"/>
      <c r="C80" s="57"/>
      <c r="D80" s="57"/>
      <c r="E80" s="57"/>
      <c r="F80" s="57"/>
      <c r="G80" s="57"/>
      <c r="H80" s="57"/>
    </row>
    <row r="81" spans="1:8" ht="12.75">
      <c r="A81" s="84"/>
      <c r="B81" s="83"/>
      <c r="C81" s="57"/>
      <c r="D81" s="57"/>
      <c r="E81" s="57"/>
      <c r="F81" s="57"/>
      <c r="G81" s="57"/>
      <c r="H81" s="57"/>
    </row>
    <row r="82" spans="1:8" ht="12.75">
      <c r="A82" s="84"/>
      <c r="B82" s="83"/>
      <c r="C82" s="57"/>
      <c r="D82" s="57"/>
      <c r="E82" s="57"/>
      <c r="F82" s="57"/>
      <c r="G82" s="57"/>
      <c r="H82" s="57"/>
    </row>
    <row r="83" spans="1:8" ht="12.75">
      <c r="A83" s="84"/>
      <c r="B83" s="83"/>
      <c r="C83" s="57"/>
      <c r="D83" s="57"/>
      <c r="E83" s="57"/>
      <c r="F83" s="57"/>
      <c r="G83" s="57"/>
      <c r="H83" s="57"/>
    </row>
    <row r="84" spans="1:8" ht="12.75">
      <c r="A84" s="84"/>
      <c r="B84" s="83"/>
      <c r="C84" s="57"/>
      <c r="D84" s="57"/>
      <c r="E84" s="57"/>
      <c r="F84" s="57"/>
      <c r="G84" s="57"/>
      <c r="H84" s="57"/>
    </row>
    <row r="85" spans="1:8" ht="12.75">
      <c r="A85" s="84"/>
      <c r="B85" s="83"/>
      <c r="C85" s="57"/>
      <c r="D85" s="57"/>
      <c r="E85" s="57"/>
      <c r="F85" s="57"/>
      <c r="G85" s="57"/>
      <c r="H85" s="57"/>
    </row>
    <row r="86" spans="1:8" ht="12.75">
      <c r="A86" s="84"/>
      <c r="B86" s="83"/>
      <c r="C86" s="57"/>
      <c r="D86" s="57"/>
      <c r="E86" s="57"/>
      <c r="F86" s="57"/>
      <c r="G86" s="57"/>
      <c r="H86" s="57"/>
    </row>
    <row r="87" spans="1:8" ht="12.75">
      <c r="A87" s="84"/>
      <c r="B87" s="83"/>
      <c r="C87" s="57"/>
      <c r="D87" s="57"/>
      <c r="E87" s="57"/>
      <c r="F87" s="57"/>
      <c r="G87" s="57"/>
      <c r="H87" s="57"/>
    </row>
    <row r="88" spans="1:8" ht="12.75">
      <c r="A88" s="84"/>
      <c r="B88" s="83"/>
      <c r="C88" s="57"/>
      <c r="D88" s="57"/>
      <c r="E88" s="57"/>
      <c r="F88" s="57"/>
      <c r="G88" s="57"/>
      <c r="H88" s="57"/>
    </row>
    <row r="89" spans="1:8" ht="12.75">
      <c r="A89" s="84"/>
      <c r="B89" s="83"/>
      <c r="C89" s="57"/>
      <c r="D89" s="57"/>
      <c r="E89" s="57"/>
      <c r="F89" s="57"/>
      <c r="G89" s="57"/>
      <c r="H89" s="57"/>
    </row>
    <row r="90" spans="1:8" ht="12.75">
      <c r="A90" s="84"/>
      <c r="B90" s="83"/>
      <c r="C90" s="57"/>
      <c r="D90" s="57"/>
      <c r="E90" s="57"/>
      <c r="F90" s="57"/>
      <c r="G90" s="57"/>
      <c r="H90" s="57"/>
    </row>
    <row r="91" spans="1:8" ht="12.75">
      <c r="A91" s="84"/>
      <c r="B91" s="83"/>
      <c r="C91" s="57"/>
      <c r="D91" s="57"/>
      <c r="E91" s="57"/>
      <c r="F91" s="57"/>
      <c r="G91" s="57"/>
      <c r="H91" s="57"/>
    </row>
    <row r="92" spans="1:8" ht="12.75">
      <c r="A92" s="84"/>
      <c r="B92" s="83"/>
      <c r="C92" s="57"/>
      <c r="D92" s="57"/>
      <c r="E92" s="57"/>
      <c r="F92" s="57"/>
      <c r="G92" s="57"/>
      <c r="H92" s="57"/>
    </row>
    <row r="93" spans="1:8" ht="12.75">
      <c r="A93" s="84"/>
      <c r="B93" s="83"/>
      <c r="C93" s="57"/>
      <c r="D93" s="57"/>
      <c r="E93" s="57"/>
      <c r="F93" s="57"/>
      <c r="G93" s="57"/>
      <c r="H93" s="57"/>
    </row>
    <row r="94" spans="1:8" ht="12.75">
      <c r="A94" s="84"/>
      <c r="B94" s="83"/>
      <c r="C94" s="57"/>
      <c r="D94" s="57"/>
      <c r="E94" s="57"/>
      <c r="F94" s="57"/>
      <c r="G94" s="57"/>
      <c r="H94" s="57"/>
    </row>
    <row r="95" spans="1:8" ht="12.75">
      <c r="A95" s="84"/>
      <c r="B95" s="83"/>
      <c r="C95" s="57"/>
      <c r="D95" s="57"/>
      <c r="E95" s="57"/>
      <c r="F95" s="57"/>
      <c r="G95" s="57"/>
      <c r="H95" s="57"/>
    </row>
    <row r="96" spans="1:8" ht="12.75">
      <c r="A96" s="84"/>
      <c r="B96" s="83"/>
      <c r="C96" s="57"/>
      <c r="D96" s="57"/>
      <c r="E96" s="57"/>
      <c r="F96" s="57"/>
      <c r="G96" s="57"/>
      <c r="H96" s="57"/>
    </row>
    <row r="97" spans="1:8" ht="12.75">
      <c r="A97" s="84"/>
      <c r="B97" s="83"/>
      <c r="C97" s="57"/>
      <c r="D97" s="57"/>
      <c r="E97" s="57"/>
      <c r="F97" s="57"/>
      <c r="G97" s="57"/>
      <c r="H97" s="57"/>
    </row>
    <row r="98" spans="1:8" ht="12.75">
      <c r="A98" s="84"/>
      <c r="B98" s="83"/>
      <c r="C98" s="57"/>
      <c r="D98" s="57"/>
      <c r="E98" s="57"/>
      <c r="F98" s="57"/>
      <c r="G98" s="57"/>
      <c r="H98" s="57"/>
    </row>
    <row r="99" spans="1:8" ht="12.75">
      <c r="A99" s="84"/>
      <c r="B99" s="83"/>
      <c r="C99" s="57"/>
      <c r="D99" s="57"/>
      <c r="E99" s="57"/>
      <c r="F99" s="57"/>
      <c r="G99" s="57"/>
      <c r="H99" s="57"/>
    </row>
    <row r="100" spans="1:8" ht="12.75">
      <c r="A100" s="84"/>
      <c r="B100" s="83"/>
      <c r="C100" s="57"/>
      <c r="D100" s="57"/>
      <c r="E100" s="57"/>
      <c r="F100" s="57"/>
      <c r="G100" s="57"/>
      <c r="H100" s="57"/>
    </row>
    <row r="101" spans="1:8" ht="12.75">
      <c r="A101" s="84"/>
      <c r="B101" s="83"/>
      <c r="C101" s="57"/>
      <c r="D101" s="57"/>
      <c r="E101" s="57"/>
      <c r="F101" s="57"/>
      <c r="G101" s="57"/>
      <c r="H101" s="57"/>
    </row>
    <row r="102" spans="1:8" ht="12.75">
      <c r="A102" s="84"/>
      <c r="B102" s="83"/>
      <c r="C102" s="57"/>
      <c r="D102" s="57"/>
      <c r="E102" s="57"/>
      <c r="F102" s="57"/>
      <c r="G102" s="57"/>
      <c r="H102" s="57"/>
    </row>
    <row r="103" spans="1:8" ht="12.75">
      <c r="A103" s="84"/>
      <c r="B103" s="83"/>
      <c r="C103" s="57"/>
      <c r="D103" s="57"/>
      <c r="E103" s="57"/>
      <c r="F103" s="57"/>
      <c r="G103" s="57"/>
      <c r="H103" s="57"/>
    </row>
    <row r="104" spans="1:8" ht="12.75">
      <c r="A104" s="84"/>
      <c r="B104" s="83"/>
      <c r="C104" s="57"/>
      <c r="D104" s="57"/>
      <c r="E104" s="57"/>
      <c r="F104" s="57"/>
      <c r="G104" s="57"/>
      <c r="H104" s="57"/>
    </row>
    <row r="105" spans="1:8" ht="12.75">
      <c r="A105" s="84"/>
      <c r="B105" s="83"/>
      <c r="C105" s="57"/>
      <c r="D105" s="57"/>
      <c r="E105" s="57"/>
      <c r="F105" s="57"/>
      <c r="G105" s="57"/>
      <c r="H105" s="57"/>
    </row>
    <row r="106" spans="1:8" ht="12.75">
      <c r="A106" s="84"/>
      <c r="B106" s="83"/>
      <c r="C106" s="57"/>
      <c r="D106" s="57"/>
      <c r="E106" s="57"/>
      <c r="F106" s="57"/>
      <c r="G106" s="57"/>
      <c r="H106" s="57"/>
    </row>
    <row r="107" spans="1:8" ht="12.75">
      <c r="A107" s="84"/>
      <c r="B107" s="83"/>
      <c r="C107" s="57"/>
      <c r="D107" s="57"/>
      <c r="E107" s="57"/>
      <c r="F107" s="57"/>
      <c r="G107" s="57"/>
      <c r="H107" s="57"/>
    </row>
    <row r="108" spans="1:8" ht="12.75">
      <c r="A108" s="84"/>
      <c r="B108" s="83"/>
      <c r="C108" s="57"/>
      <c r="D108" s="57"/>
      <c r="E108" s="57"/>
      <c r="F108" s="57"/>
      <c r="G108" s="57"/>
      <c r="H108" s="57"/>
    </row>
    <row r="109" spans="1:8" ht="12.75">
      <c r="A109" s="84"/>
      <c r="B109" s="83"/>
      <c r="C109" s="57"/>
      <c r="D109" s="57"/>
      <c r="E109" s="57"/>
      <c r="F109" s="57"/>
      <c r="G109" s="57"/>
      <c r="H109" s="57"/>
    </row>
    <row r="110" spans="1:8" ht="12.75">
      <c r="A110" s="84"/>
      <c r="B110" s="83"/>
      <c r="C110" s="57"/>
      <c r="D110" s="57"/>
      <c r="E110" s="57"/>
      <c r="F110" s="57"/>
      <c r="G110" s="57"/>
      <c r="H110" s="57"/>
    </row>
    <row r="111" spans="1:8" ht="12.75">
      <c r="A111" s="84"/>
      <c r="B111" s="83"/>
      <c r="C111" s="57"/>
      <c r="D111" s="57"/>
      <c r="E111" s="57"/>
      <c r="F111" s="57"/>
      <c r="G111" s="57"/>
      <c r="H111" s="57"/>
    </row>
    <row r="112" spans="1:8" ht="12.75">
      <c r="A112" s="84"/>
      <c r="B112" s="83"/>
      <c r="C112" s="57"/>
      <c r="D112" s="57"/>
      <c r="E112" s="57"/>
      <c r="F112" s="57"/>
      <c r="G112" s="57"/>
      <c r="H112" s="57"/>
    </row>
    <row r="113" spans="1:8" ht="12.75">
      <c r="A113" s="84"/>
      <c r="B113" s="83"/>
      <c r="C113" s="57"/>
      <c r="D113" s="57"/>
      <c r="E113" s="57"/>
      <c r="F113" s="57"/>
      <c r="G113" s="57"/>
      <c r="H113" s="57"/>
    </row>
    <row r="114" spans="1:8" ht="12.75">
      <c r="A114" s="84"/>
      <c r="B114" s="83"/>
      <c r="C114" s="57"/>
      <c r="D114" s="57"/>
      <c r="E114" s="57"/>
      <c r="F114" s="57"/>
      <c r="G114" s="57"/>
      <c r="H114" s="57"/>
    </row>
    <row r="115" spans="1:8" ht="12.75">
      <c r="A115" s="84"/>
      <c r="B115" s="83"/>
      <c r="C115" s="57"/>
      <c r="D115" s="57"/>
      <c r="E115" s="57"/>
      <c r="F115" s="57"/>
      <c r="G115" s="57"/>
      <c r="H115" s="57"/>
    </row>
    <row r="116" spans="1:8" ht="12.75">
      <c r="A116" s="84"/>
      <c r="B116" s="83"/>
      <c r="C116" s="57"/>
      <c r="D116" s="57"/>
      <c r="E116" s="57"/>
      <c r="F116" s="57"/>
      <c r="G116" s="57"/>
      <c r="H116" s="57"/>
    </row>
    <row r="117" spans="1:8" ht="12.75">
      <c r="A117" s="84"/>
      <c r="B117" s="83"/>
      <c r="C117" s="57"/>
      <c r="D117" s="57"/>
      <c r="E117" s="57"/>
      <c r="F117" s="57"/>
      <c r="G117" s="57"/>
      <c r="H117" s="57"/>
    </row>
    <row r="118" spans="1:8" ht="12.75">
      <c r="A118" s="84"/>
      <c r="B118" s="83"/>
      <c r="C118" s="57"/>
      <c r="D118" s="57"/>
      <c r="E118" s="57"/>
      <c r="F118" s="57"/>
      <c r="G118" s="57"/>
      <c r="H118" s="57"/>
    </row>
    <row r="119" spans="1:8" ht="12.75">
      <c r="A119" s="84"/>
      <c r="B119" s="83"/>
      <c r="C119" s="57"/>
      <c r="D119" s="57"/>
      <c r="E119" s="57"/>
      <c r="F119" s="57"/>
      <c r="G119" s="57"/>
      <c r="H119" s="57"/>
    </row>
    <row r="120" spans="1:8" ht="12.75">
      <c r="A120" s="84"/>
      <c r="B120" s="83"/>
      <c r="C120" s="57"/>
      <c r="D120" s="57"/>
      <c r="E120" s="57"/>
      <c r="F120" s="57"/>
      <c r="G120" s="57"/>
      <c r="H120" s="57"/>
    </row>
    <row r="121" spans="1:8" ht="12.75">
      <c r="A121" s="84"/>
      <c r="B121" s="83"/>
      <c r="C121" s="57"/>
      <c r="D121" s="57"/>
      <c r="E121" s="57"/>
      <c r="F121" s="57"/>
      <c r="G121" s="57"/>
      <c r="H121" s="57"/>
    </row>
    <row r="122" spans="1:8" ht="12.75">
      <c r="A122" s="84"/>
      <c r="B122" s="83"/>
      <c r="C122" s="57"/>
      <c r="D122" s="57"/>
      <c r="E122" s="57"/>
      <c r="F122" s="57"/>
      <c r="G122" s="57"/>
      <c r="H122" s="57"/>
    </row>
    <row r="123" spans="1:8" ht="12.75">
      <c r="A123" s="84"/>
      <c r="B123" s="83"/>
      <c r="C123" s="57"/>
      <c r="D123" s="57"/>
      <c r="E123" s="57"/>
      <c r="F123" s="57"/>
      <c r="G123" s="57"/>
      <c r="H123" s="57"/>
    </row>
    <row r="124" spans="1:8" ht="12.75">
      <c r="A124" s="84"/>
      <c r="B124" s="83"/>
      <c r="C124" s="57"/>
      <c r="D124" s="57"/>
      <c r="E124" s="57"/>
      <c r="F124" s="57"/>
      <c r="G124" s="57"/>
      <c r="H124" s="57"/>
    </row>
    <row r="125" spans="1:8" ht="12.75">
      <c r="A125" s="84"/>
      <c r="B125" s="83"/>
      <c r="C125" s="57"/>
      <c r="D125" s="57"/>
      <c r="E125" s="57"/>
      <c r="F125" s="57"/>
      <c r="G125" s="57"/>
      <c r="H125" s="57"/>
    </row>
    <row r="126" spans="1:8" ht="12.75">
      <c r="A126" s="84"/>
      <c r="B126" s="83"/>
      <c r="C126" s="57"/>
      <c r="D126" s="57"/>
      <c r="E126" s="57"/>
      <c r="F126" s="57"/>
      <c r="G126" s="57"/>
      <c r="H126" s="57"/>
    </row>
    <row r="127" spans="1:8" ht="12.75">
      <c r="A127" s="84"/>
      <c r="B127" s="83"/>
      <c r="C127" s="57"/>
      <c r="D127" s="57"/>
      <c r="E127" s="57"/>
      <c r="F127" s="57"/>
      <c r="G127" s="57"/>
      <c r="H127" s="57"/>
    </row>
    <row r="128" spans="1:8" ht="12.75">
      <c r="A128" s="84"/>
      <c r="B128" s="83"/>
      <c r="C128" s="57"/>
      <c r="D128" s="57"/>
      <c r="E128" s="57"/>
      <c r="F128" s="57"/>
      <c r="G128" s="57"/>
      <c r="H128" s="57"/>
    </row>
    <row r="129" spans="1:8" ht="12.75">
      <c r="A129" s="84"/>
      <c r="B129" s="83"/>
      <c r="C129" s="57"/>
      <c r="D129" s="57"/>
      <c r="E129" s="57"/>
      <c r="F129" s="57"/>
      <c r="G129" s="57"/>
      <c r="H129" s="57"/>
    </row>
    <row r="130" spans="1:8" ht="12.75">
      <c r="A130" s="84"/>
      <c r="B130" s="83"/>
      <c r="C130" s="57"/>
      <c r="D130" s="57"/>
      <c r="E130" s="57"/>
      <c r="F130" s="57"/>
      <c r="G130" s="57"/>
      <c r="H130" s="57"/>
    </row>
    <row r="131" spans="1:8" ht="12.75">
      <c r="A131" s="84"/>
      <c r="B131" s="83"/>
      <c r="C131" s="57"/>
      <c r="D131" s="57"/>
      <c r="E131" s="57"/>
      <c r="F131" s="57"/>
      <c r="G131" s="57"/>
      <c r="H131" s="57"/>
    </row>
    <row r="132" spans="1:8" ht="12.75">
      <c r="A132" s="84"/>
      <c r="B132" s="83"/>
      <c r="C132" s="57"/>
      <c r="D132" s="57"/>
      <c r="E132" s="57"/>
      <c r="F132" s="57"/>
      <c r="G132" s="57"/>
      <c r="H132" s="57"/>
    </row>
    <row r="133" spans="1:8" ht="12.75">
      <c r="A133" s="84"/>
      <c r="B133" s="83"/>
      <c r="C133" s="57"/>
      <c r="D133" s="57"/>
      <c r="E133" s="57"/>
      <c r="F133" s="57"/>
      <c r="G133" s="57"/>
      <c r="H133" s="57"/>
    </row>
    <row r="134" spans="1:8" ht="12.75">
      <c r="A134" s="84"/>
      <c r="B134" s="83"/>
      <c r="C134" s="57"/>
      <c r="D134" s="57"/>
      <c r="E134" s="57"/>
      <c r="F134" s="57"/>
      <c r="G134" s="57"/>
      <c r="H134" s="57"/>
    </row>
    <row r="135" spans="1:8" ht="12.75">
      <c r="A135" s="84"/>
      <c r="B135" s="83"/>
      <c r="C135" s="57"/>
      <c r="D135" s="57"/>
      <c r="E135" s="57"/>
      <c r="F135" s="57"/>
      <c r="G135" s="57"/>
      <c r="H135" s="57"/>
    </row>
    <row r="136" spans="1:8" ht="12.75">
      <c r="A136" s="84"/>
      <c r="B136" s="83"/>
      <c r="C136" s="57"/>
      <c r="D136" s="57"/>
      <c r="E136" s="57"/>
      <c r="F136" s="57"/>
      <c r="G136" s="57"/>
      <c r="H136" s="57"/>
    </row>
    <row r="137" spans="1:8" ht="12.75">
      <c r="A137" s="84"/>
      <c r="B137" s="83"/>
      <c r="C137" s="57"/>
      <c r="D137" s="57"/>
      <c r="E137" s="57"/>
      <c r="F137" s="57"/>
      <c r="G137" s="57"/>
      <c r="H137" s="57"/>
    </row>
    <row r="138" spans="1:8" ht="12.75">
      <c r="A138" s="84"/>
      <c r="B138" s="83"/>
      <c r="C138" s="57"/>
      <c r="D138" s="57"/>
      <c r="E138" s="57"/>
      <c r="F138" s="57"/>
      <c r="G138" s="57"/>
      <c r="H138" s="57"/>
    </row>
    <row r="139" spans="1:8" ht="12.75">
      <c r="A139" s="84"/>
      <c r="B139" s="83"/>
      <c r="C139" s="57"/>
      <c r="D139" s="57"/>
      <c r="E139" s="57"/>
      <c r="F139" s="57"/>
      <c r="G139" s="57"/>
      <c r="H139" s="57"/>
    </row>
    <row r="140" spans="1:8" ht="12.75">
      <c r="A140" s="84"/>
      <c r="B140" s="83"/>
      <c r="C140" s="57"/>
      <c r="D140" s="57"/>
      <c r="E140" s="57"/>
      <c r="F140" s="57"/>
      <c r="G140" s="57"/>
      <c r="H140" s="57"/>
    </row>
    <row r="141" spans="1:8" ht="12.75">
      <c r="A141" s="84"/>
      <c r="B141" s="83"/>
      <c r="C141" s="57"/>
      <c r="D141" s="57"/>
      <c r="E141" s="57"/>
      <c r="F141" s="57"/>
      <c r="G141" s="57"/>
      <c r="H141" s="57"/>
    </row>
    <row r="142" spans="1:8" ht="12.75">
      <c r="A142" s="84"/>
      <c r="B142" s="83"/>
      <c r="C142" s="57"/>
      <c r="D142" s="57"/>
      <c r="E142" s="57"/>
      <c r="F142" s="57"/>
      <c r="G142" s="57"/>
      <c r="H142" s="57"/>
    </row>
    <row r="143" spans="1:8" ht="12.75">
      <c r="A143" s="84"/>
      <c r="B143" s="83"/>
      <c r="C143" s="57"/>
      <c r="D143" s="57"/>
      <c r="E143" s="57"/>
      <c r="F143" s="57"/>
      <c r="G143" s="57"/>
      <c r="H143" s="57"/>
    </row>
    <row r="144" spans="1:8" ht="12.75">
      <c r="A144" s="84"/>
      <c r="B144" s="83"/>
      <c r="C144" s="57"/>
      <c r="D144" s="57"/>
      <c r="E144" s="57"/>
      <c r="F144" s="57"/>
      <c r="G144" s="57"/>
      <c r="H144" s="57"/>
    </row>
    <row r="145" spans="1:8" ht="12.75">
      <c r="A145" s="84"/>
      <c r="B145" s="83"/>
      <c r="C145" s="57"/>
      <c r="D145" s="57"/>
      <c r="E145" s="57"/>
      <c r="F145" s="57"/>
      <c r="G145" s="57"/>
      <c r="H145" s="57"/>
    </row>
    <row r="146" spans="1:8" ht="12.75">
      <c r="A146" s="84"/>
      <c r="B146" s="83"/>
      <c r="C146" s="57"/>
      <c r="D146" s="57"/>
      <c r="E146" s="57"/>
      <c r="F146" s="57"/>
      <c r="G146" s="57"/>
      <c r="H146" s="57"/>
    </row>
    <row r="147" spans="1:8" ht="12.75">
      <c r="A147" s="84"/>
      <c r="B147" s="83"/>
      <c r="C147" s="57"/>
      <c r="D147" s="57"/>
      <c r="E147" s="57"/>
      <c r="F147" s="57"/>
      <c r="G147" s="57"/>
      <c r="H147" s="57"/>
    </row>
    <row r="148" spans="1:8" ht="12.75">
      <c r="A148" s="84"/>
      <c r="B148" s="83"/>
      <c r="C148" s="57"/>
      <c r="D148" s="57"/>
      <c r="E148" s="57"/>
      <c r="F148" s="57"/>
      <c r="G148" s="57"/>
      <c r="H148" s="57"/>
    </row>
    <row r="149" spans="1:8" ht="12.75">
      <c r="A149" s="84"/>
      <c r="B149" s="83"/>
      <c r="C149" s="57"/>
      <c r="D149" s="57"/>
      <c r="E149" s="57"/>
      <c r="F149" s="57"/>
      <c r="G149" s="57"/>
      <c r="H149" s="57"/>
    </row>
    <row r="150" spans="1:8" ht="12.75">
      <c r="A150" s="84"/>
      <c r="B150" s="83"/>
      <c r="C150" s="57"/>
      <c r="D150" s="57"/>
      <c r="E150" s="57"/>
      <c r="F150" s="57"/>
      <c r="G150" s="57"/>
      <c r="H150" s="57"/>
    </row>
    <row r="151" spans="1:8" ht="12.75">
      <c r="A151" s="84"/>
      <c r="B151" s="83"/>
      <c r="C151" s="57"/>
      <c r="D151" s="57"/>
      <c r="E151" s="57"/>
      <c r="F151" s="57"/>
      <c r="G151" s="57"/>
      <c r="H151" s="57"/>
    </row>
    <row r="152" spans="1:8" ht="12.75">
      <c r="A152" s="84"/>
      <c r="B152" s="83"/>
      <c r="C152" s="57"/>
      <c r="D152" s="57"/>
      <c r="E152" s="57"/>
      <c r="F152" s="57"/>
      <c r="G152" s="57"/>
      <c r="H152" s="57"/>
    </row>
    <row r="153" spans="1:8" ht="12.75">
      <c r="A153" s="84"/>
      <c r="B153" s="83"/>
      <c r="C153" s="57"/>
      <c r="D153" s="57"/>
      <c r="E153" s="57"/>
      <c r="F153" s="57"/>
      <c r="G153" s="57"/>
      <c r="H153" s="57"/>
    </row>
    <row r="154" spans="1:8" ht="12.75">
      <c r="A154" s="84"/>
      <c r="B154" s="83"/>
      <c r="C154" s="57"/>
      <c r="D154" s="57"/>
      <c r="E154" s="57"/>
      <c r="F154" s="57"/>
      <c r="G154" s="57"/>
      <c r="H154" s="57"/>
    </row>
    <row r="155" spans="1:8" ht="12.75">
      <c r="A155" s="84"/>
      <c r="B155" s="83"/>
      <c r="C155" s="57"/>
      <c r="D155" s="57"/>
      <c r="E155" s="57"/>
      <c r="F155" s="57"/>
      <c r="G155" s="57"/>
      <c r="H155" s="57"/>
    </row>
    <row r="156" spans="1:8" ht="12.75">
      <c r="A156" s="84"/>
      <c r="B156" s="83"/>
      <c r="C156" s="57"/>
      <c r="D156" s="57"/>
      <c r="E156" s="57"/>
      <c r="F156" s="57"/>
      <c r="G156" s="57"/>
      <c r="H156" s="57"/>
    </row>
    <row r="157" spans="1:8" ht="12.75">
      <c r="A157" s="84"/>
      <c r="B157" s="83"/>
      <c r="C157" s="57"/>
      <c r="D157" s="57"/>
      <c r="E157" s="57"/>
      <c r="F157" s="57"/>
      <c r="G157" s="57"/>
      <c r="H157" s="57"/>
    </row>
    <row r="158" spans="1:8" ht="12.75">
      <c r="A158" s="84"/>
      <c r="B158" s="83"/>
      <c r="C158" s="57"/>
      <c r="D158" s="57"/>
      <c r="E158" s="57"/>
      <c r="F158" s="57"/>
      <c r="G158" s="57"/>
      <c r="H158" s="57"/>
    </row>
    <row r="159" spans="1:8" ht="12.75">
      <c r="A159" s="84"/>
      <c r="B159" s="83"/>
      <c r="C159" s="57"/>
      <c r="D159" s="57"/>
      <c r="E159" s="57"/>
      <c r="F159" s="57"/>
      <c r="G159" s="57"/>
      <c r="H159" s="57"/>
    </row>
    <row r="160" spans="1:8" ht="12.75">
      <c r="A160" s="84"/>
      <c r="B160" s="83"/>
      <c r="C160" s="57"/>
      <c r="D160" s="57"/>
      <c r="E160" s="57"/>
      <c r="F160" s="57"/>
      <c r="G160" s="57"/>
      <c r="H160" s="57"/>
    </row>
    <row r="161" spans="1:8" ht="12.75">
      <c r="A161" s="84"/>
      <c r="B161" s="83"/>
      <c r="C161" s="57"/>
      <c r="D161" s="57"/>
      <c r="E161" s="57"/>
      <c r="F161" s="57"/>
      <c r="G161" s="57"/>
      <c r="H161" s="57"/>
    </row>
    <row r="162" spans="1:8" ht="12.75">
      <c r="A162" s="84"/>
      <c r="B162" s="83"/>
      <c r="C162" s="57"/>
      <c r="D162" s="57"/>
      <c r="E162" s="57"/>
      <c r="F162" s="57"/>
      <c r="G162" s="57"/>
      <c r="H162" s="57"/>
    </row>
    <row r="163" spans="1:8" ht="12.75">
      <c r="A163" s="84"/>
      <c r="B163" s="83"/>
      <c r="C163" s="57"/>
      <c r="D163" s="57"/>
      <c r="E163" s="57"/>
      <c r="F163" s="57"/>
      <c r="G163" s="57"/>
      <c r="H163" s="57"/>
    </row>
    <row r="164" spans="1:8" ht="12.75">
      <c r="A164" s="84"/>
      <c r="B164" s="83"/>
      <c r="C164" s="57"/>
      <c r="D164" s="57"/>
      <c r="E164" s="57"/>
      <c r="F164" s="57"/>
      <c r="G164" s="57"/>
      <c r="H164" s="57"/>
    </row>
    <row r="165" spans="1:8" ht="12.75">
      <c r="A165" s="84"/>
      <c r="B165" s="83"/>
      <c r="C165" s="57"/>
      <c r="D165" s="57"/>
      <c r="E165" s="57"/>
      <c r="F165" s="57"/>
      <c r="G165" s="57"/>
      <c r="H165" s="57"/>
    </row>
    <row r="166" spans="1:8" ht="12.75">
      <c r="A166" s="84"/>
      <c r="B166" s="83"/>
      <c r="C166" s="57"/>
      <c r="D166" s="57"/>
      <c r="E166" s="57"/>
      <c r="F166" s="57"/>
      <c r="G166" s="57"/>
      <c r="H166" s="57"/>
    </row>
    <row r="167" spans="1:8" ht="12.75">
      <c r="A167" s="84"/>
      <c r="B167" s="83"/>
      <c r="C167" s="57"/>
      <c r="D167" s="57"/>
      <c r="E167" s="57"/>
      <c r="F167" s="57"/>
      <c r="G167" s="57"/>
      <c r="H167" s="57"/>
    </row>
    <row r="168" spans="1:8" ht="12.75">
      <c r="A168" s="84"/>
      <c r="B168" s="83"/>
      <c r="C168" s="57"/>
      <c r="D168" s="57"/>
      <c r="E168" s="57"/>
      <c r="F168" s="57"/>
      <c r="G168" s="57"/>
      <c r="H168" s="57"/>
    </row>
    <row r="169" spans="1:8" ht="12.75">
      <c r="A169" s="84"/>
      <c r="B169" s="83"/>
      <c r="C169" s="57"/>
      <c r="D169" s="57"/>
      <c r="E169" s="57"/>
      <c r="F169" s="57"/>
      <c r="G169" s="57"/>
      <c r="H169" s="57"/>
    </row>
    <row r="170" spans="1:8" ht="12.75">
      <c r="A170" s="84"/>
      <c r="B170" s="83"/>
      <c r="C170" s="57"/>
      <c r="D170" s="57"/>
      <c r="E170" s="57"/>
      <c r="F170" s="57"/>
      <c r="G170" s="57"/>
      <c r="H170" s="57"/>
    </row>
    <row r="171" spans="1:8" ht="12.75">
      <c r="A171" s="84"/>
      <c r="B171" s="83"/>
      <c r="C171" s="57"/>
      <c r="D171" s="57"/>
      <c r="E171" s="57"/>
      <c r="F171" s="57"/>
      <c r="G171" s="57"/>
      <c r="H171" s="57"/>
    </row>
    <row r="172" spans="1:8" ht="12.75">
      <c r="A172" s="84"/>
      <c r="B172" s="83"/>
      <c r="C172" s="57"/>
      <c r="D172" s="57"/>
      <c r="E172" s="57"/>
      <c r="F172" s="57"/>
      <c r="G172" s="57"/>
      <c r="H172" s="57"/>
    </row>
    <row r="173" spans="1:8" ht="12.75">
      <c r="A173" s="84"/>
      <c r="B173" s="83"/>
      <c r="C173" s="57"/>
      <c r="D173" s="57"/>
      <c r="E173" s="57"/>
      <c r="F173" s="57"/>
      <c r="G173" s="57"/>
      <c r="H173" s="57"/>
    </row>
    <row r="174" spans="1:8" ht="12.75">
      <c r="A174" s="84"/>
      <c r="B174" s="83"/>
      <c r="C174" s="57"/>
      <c r="D174" s="57"/>
      <c r="E174" s="57"/>
      <c r="F174" s="57"/>
      <c r="G174" s="57"/>
      <c r="H174" s="57"/>
    </row>
    <row r="175" spans="1:8" ht="12.75">
      <c r="A175" s="84"/>
      <c r="B175" s="83"/>
      <c r="C175" s="57"/>
      <c r="D175" s="57"/>
      <c r="E175" s="57"/>
      <c r="F175" s="57"/>
      <c r="G175" s="57"/>
      <c r="H175" s="57"/>
    </row>
    <row r="176" spans="1:8" ht="12.75">
      <c r="A176" s="84"/>
      <c r="B176" s="83"/>
      <c r="C176" s="57"/>
      <c r="D176" s="57"/>
      <c r="E176" s="57"/>
      <c r="F176" s="57"/>
      <c r="G176" s="57"/>
      <c r="H176" s="57"/>
    </row>
    <row r="177" spans="1:8" ht="12.75">
      <c r="A177" s="84"/>
      <c r="B177" s="83"/>
      <c r="C177" s="57"/>
      <c r="D177" s="57"/>
      <c r="E177" s="57"/>
      <c r="F177" s="57"/>
      <c r="G177" s="57"/>
      <c r="H177" s="57"/>
    </row>
    <row r="178" spans="1:8" ht="12.75">
      <c r="A178" s="84"/>
      <c r="B178" s="83"/>
      <c r="C178" s="57"/>
      <c r="D178" s="57"/>
      <c r="E178" s="57"/>
      <c r="F178" s="57"/>
      <c r="G178" s="57"/>
      <c r="H178" s="57"/>
    </row>
    <row r="179" spans="1:8" ht="12.75">
      <c r="A179" s="84"/>
      <c r="B179" s="83"/>
      <c r="C179" s="57"/>
      <c r="D179" s="57"/>
      <c r="E179" s="57"/>
      <c r="F179" s="57"/>
      <c r="G179" s="57"/>
      <c r="H179" s="57"/>
    </row>
    <row r="180" spans="1:8" ht="12.75">
      <c r="A180" s="84"/>
      <c r="B180" s="83"/>
      <c r="C180" s="57"/>
      <c r="D180" s="57"/>
      <c r="E180" s="57"/>
      <c r="F180" s="57"/>
      <c r="G180" s="57"/>
      <c r="H180" s="57"/>
    </row>
    <row r="181" spans="1:8" ht="12.75">
      <c r="A181" s="84"/>
      <c r="B181" s="83"/>
      <c r="C181" s="57"/>
      <c r="D181" s="57"/>
      <c r="E181" s="57"/>
      <c r="F181" s="57"/>
      <c r="G181" s="57"/>
      <c r="H181" s="57"/>
    </row>
    <row r="182" spans="1:8" ht="12.75">
      <c r="A182" s="84"/>
      <c r="B182" s="83"/>
      <c r="C182" s="57"/>
      <c r="D182" s="57"/>
      <c r="E182" s="57"/>
      <c r="F182" s="57"/>
      <c r="G182" s="57"/>
      <c r="H182" s="57"/>
    </row>
    <row r="183" spans="1:8" ht="12.75">
      <c r="A183" s="84"/>
      <c r="B183" s="83"/>
      <c r="C183" s="57"/>
      <c r="D183" s="57"/>
      <c r="E183" s="57"/>
      <c r="F183" s="57"/>
      <c r="G183" s="57"/>
      <c r="H183" s="57"/>
    </row>
    <row r="184" spans="1:8" ht="12.75">
      <c r="A184" s="84"/>
      <c r="B184" s="83"/>
      <c r="C184" s="57"/>
      <c r="D184" s="57"/>
      <c r="E184" s="57"/>
      <c r="F184" s="57"/>
      <c r="G184" s="57"/>
      <c r="H184" s="57"/>
    </row>
    <row r="185" spans="1:8" ht="12.75">
      <c r="A185" s="84"/>
      <c r="B185" s="83"/>
      <c r="C185" s="57"/>
      <c r="D185" s="57"/>
      <c r="E185" s="57"/>
      <c r="F185" s="57"/>
      <c r="G185" s="57"/>
      <c r="H185" s="57"/>
    </row>
    <row r="186" spans="1:8" ht="12.75">
      <c r="A186" s="84"/>
      <c r="B186" s="83"/>
      <c r="C186" s="57"/>
      <c r="D186" s="57"/>
      <c r="E186" s="57"/>
      <c r="F186" s="57"/>
      <c r="G186" s="57"/>
      <c r="H186" s="57"/>
    </row>
    <row r="187" spans="1:8" ht="12.75">
      <c r="A187" s="84"/>
      <c r="B187" s="83"/>
      <c r="C187" s="57"/>
      <c r="D187" s="57"/>
      <c r="E187" s="57"/>
      <c r="F187" s="57"/>
      <c r="G187" s="57"/>
      <c r="H187" s="57"/>
    </row>
    <row r="188" spans="1:8" ht="12.75">
      <c r="A188" s="84"/>
      <c r="B188" s="83"/>
      <c r="C188" s="57"/>
      <c r="D188" s="57"/>
      <c r="E188" s="57"/>
      <c r="F188" s="57"/>
      <c r="G188" s="57"/>
      <c r="H188" s="57"/>
    </row>
    <row r="189" spans="1:8" ht="12.75">
      <c r="A189" s="84"/>
      <c r="B189" s="83"/>
      <c r="C189" s="57"/>
      <c r="D189" s="57"/>
      <c r="E189" s="57"/>
      <c r="F189" s="57"/>
      <c r="G189" s="57"/>
      <c r="H189" s="57"/>
    </row>
    <row r="190" spans="1:8" ht="12.75">
      <c r="A190" s="84"/>
      <c r="B190" s="83"/>
      <c r="C190" s="57"/>
      <c r="D190" s="57"/>
      <c r="E190" s="57"/>
      <c r="F190" s="57"/>
      <c r="G190" s="57"/>
      <c r="H190" s="57"/>
    </row>
    <row r="191" spans="1:8" ht="12.75">
      <c r="A191" s="84"/>
      <c r="B191" s="83"/>
      <c r="C191" s="57"/>
      <c r="D191" s="57"/>
      <c r="E191" s="57"/>
      <c r="F191" s="57"/>
      <c r="G191" s="57"/>
      <c r="H191" s="57"/>
    </row>
    <row r="192" spans="1:8" ht="12.75">
      <c r="A192" s="84"/>
      <c r="B192" s="83"/>
      <c r="C192" s="57"/>
      <c r="D192" s="57"/>
      <c r="E192" s="57"/>
      <c r="F192" s="57"/>
      <c r="G192" s="57"/>
      <c r="H192" s="57"/>
    </row>
  </sheetData>
  <mergeCells count="11">
    <mergeCell ref="A48:D48"/>
    <mergeCell ref="A51:D51"/>
    <mergeCell ref="A8:B8"/>
    <mergeCell ref="A9:C9"/>
    <mergeCell ref="C13:F14"/>
    <mergeCell ref="G13:G15"/>
    <mergeCell ref="H13:H15"/>
    <mergeCell ref="A10:C10"/>
    <mergeCell ref="A11:C11"/>
    <mergeCell ref="A13:A15"/>
    <mergeCell ref="B13:B15"/>
  </mergeCells>
  <printOptions/>
  <pageMargins left="0.81" right="0" top="0.19" bottom="0.22" header="0.5118110236220472" footer="0.59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Gaidukova</dc:creator>
  <cp:keywords/>
  <dc:description/>
  <cp:lastModifiedBy>Raushan Tundybaeva</cp:lastModifiedBy>
  <cp:lastPrinted>2007-03-05T07:12:48Z</cp:lastPrinted>
  <dcterms:created xsi:type="dcterms:W3CDTF">2005-02-16T08:37:59Z</dcterms:created>
  <dcterms:modified xsi:type="dcterms:W3CDTF">2007-05-03T04:17:17Z</dcterms:modified>
  <cp:category/>
  <cp:version/>
  <cp:contentType/>
  <cp:contentStatus/>
</cp:coreProperties>
</file>