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CAA88715-8379-4EBC-BFD0-C119779217A8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Ф2!$A$1:$F$71</definedName>
  </definedNames>
  <calcPr calcId="191029"/>
</workbook>
</file>

<file path=xl/calcChain.xml><?xml version="1.0" encoding="utf-8"?>
<calcChain xmlns="http://schemas.openxmlformats.org/spreadsheetml/2006/main">
  <c r="D68" i="3" l="1"/>
  <c r="G24" i="4"/>
  <c r="I24" i="4" s="1"/>
  <c r="I17" i="4"/>
  <c r="C68" i="3"/>
  <c r="D59" i="3"/>
  <c r="C59" i="3"/>
  <c r="G21" i="4" l="1"/>
  <c r="I21" i="4" s="1"/>
  <c r="I12" i="4"/>
  <c r="D26" i="3" l="1"/>
  <c r="C26" i="3"/>
  <c r="D57" i="2"/>
  <c r="E57" i="2"/>
  <c r="F57" i="2"/>
  <c r="C57" i="2"/>
  <c r="D46" i="2"/>
  <c r="E46" i="2"/>
  <c r="F46" i="2"/>
  <c r="C46" i="2"/>
  <c r="D42" i="2"/>
  <c r="D47" i="2" s="1"/>
  <c r="E42" i="2"/>
  <c r="E47" i="2" s="1"/>
  <c r="F42" i="2"/>
  <c r="F47" i="2" s="1"/>
  <c r="C42" i="2"/>
  <c r="D14" i="2"/>
  <c r="D17" i="2" s="1"/>
  <c r="D28" i="2" s="1"/>
  <c r="D34" i="2" s="1"/>
  <c r="D37" i="2" s="1"/>
  <c r="E14" i="2"/>
  <c r="E17" i="2" s="1"/>
  <c r="E28" i="2" s="1"/>
  <c r="E34" i="2" s="1"/>
  <c r="E37" i="2" s="1"/>
  <c r="F14" i="2"/>
  <c r="F17" i="2" s="1"/>
  <c r="F28" i="2" s="1"/>
  <c r="F34" i="2" s="1"/>
  <c r="F37" i="2" s="1"/>
  <c r="C14" i="2"/>
  <c r="C17" i="2" s="1"/>
  <c r="C28" i="2" s="1"/>
  <c r="C34" i="2" s="1"/>
  <c r="C37" i="2" s="1"/>
  <c r="D73" i="1"/>
  <c r="C73" i="1"/>
  <c r="D61" i="1"/>
  <c r="C61" i="1"/>
  <c r="D46" i="1"/>
  <c r="D49" i="1" s="1"/>
  <c r="C46" i="1"/>
  <c r="C49" i="1" s="1"/>
  <c r="C36" i="1"/>
  <c r="D36" i="1"/>
  <c r="D24" i="1"/>
  <c r="C24" i="1"/>
  <c r="C47" i="2" l="1"/>
  <c r="D37" i="1"/>
  <c r="C74" i="1"/>
  <c r="C75" i="1" s="1"/>
  <c r="D74" i="1"/>
  <c r="D75" i="1" s="1"/>
  <c r="C37" i="1"/>
  <c r="F58" i="2"/>
  <c r="E58" i="2"/>
  <c r="D58" i="2"/>
  <c r="C58" i="2"/>
  <c r="F53" i="2" l="1"/>
  <c r="E53" i="2"/>
  <c r="E48" i="2"/>
  <c r="F48" i="2"/>
  <c r="B16" i="4" l="1"/>
  <c r="C16" i="4"/>
  <c r="C19" i="4" l="1"/>
  <c r="D16" i="4"/>
  <c r="E16" i="4"/>
  <c r="F16" i="4"/>
  <c r="F19" i="4" s="1"/>
  <c r="G16" i="4"/>
  <c r="G19" i="4" s="1"/>
  <c r="H16" i="4"/>
  <c r="H19" i="4" s="1"/>
  <c r="I16" i="4"/>
  <c r="I19" i="4" s="1"/>
  <c r="E19" i="4" l="1"/>
  <c r="D19" i="4"/>
  <c r="B19" i="4"/>
  <c r="C25" i="4" l="1"/>
  <c r="D25" i="4"/>
  <c r="E25" i="4"/>
  <c r="F25" i="4"/>
  <c r="F27" i="4" s="1"/>
  <c r="G25" i="4"/>
  <c r="G27" i="4" s="1"/>
  <c r="H25" i="4"/>
  <c r="H27" i="4" s="1"/>
  <c r="I25" i="4"/>
  <c r="I27" i="4" s="1"/>
  <c r="B25" i="4"/>
  <c r="D37" i="3"/>
  <c r="D42" i="3" s="1"/>
  <c r="D53" i="2"/>
  <c r="C53" i="2"/>
  <c r="C27" i="4" l="1"/>
  <c r="E27" i="4"/>
  <c r="B27" i="4"/>
  <c r="D27" i="4"/>
  <c r="D48" i="2"/>
  <c r="D72" i="3"/>
  <c r="C37" i="3"/>
  <c r="C42" i="3" s="1"/>
  <c r="C72" i="3" s="1"/>
  <c r="C48" i="2"/>
</calcChain>
</file>

<file path=xl/sharedStrings.xml><?xml version="1.0" encoding="utf-8"?>
<sst xmlns="http://schemas.openxmlformats.org/spreadsheetml/2006/main" count="254" uniqueCount="197">
  <si>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</si>
  <si>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</si>
  <si>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</si>
  <si>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</si>
  <si>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</si>
  <si>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</si>
  <si>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</si>
  <si>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Гудвил</t>
  </si>
  <si>
    <t>Авансы, уплаченные за внеоборотные активы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</si>
  <si>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</si>
  <si>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</si>
  <si>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</si>
  <si>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</si>
  <si>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</si>
  <si>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</si>
  <si>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</si>
  <si>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</si>
  <si>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</si>
  <si>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</si>
  <si>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</si>
  <si>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Денежные средства и их эквиваленты 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</si>
  <si>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</si>
  <si>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</si>
  <si>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</si>
  <si>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</si>
  <si>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</si>
  <si>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</si>
  <si>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</si>
  <si>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</si>
  <si>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</si>
  <si>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</si>
  <si>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</si>
  <si>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</si>
  <si>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</si>
  <si>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</si>
  <si>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</si>
  <si>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</si>
  <si>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</si>
  <si>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</si>
  <si>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</si>
  <si>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</si>
  <si>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</si>
  <si>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</si>
  <si>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</si>
  <si>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</si>
  <si>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</si>
  <si>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</si>
  <si>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</si>
  <si>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Итого краткосрочные обязательства</t>
  </si>
  <si>
    <t>Итого обязательства</t>
  </si>
  <si>
    <t>Главный финансовый директор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</si>
  <si>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</si>
  <si>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</si>
  <si>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</si>
  <si>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</si>
  <si>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</si>
  <si>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Сторнирование налогов и связанных с ними штрафов и пени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</si>
  <si>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</si>
  <si>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</si>
  <si>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</si>
  <si>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</si>
  <si>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</si>
  <si>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</si>
  <si>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</si>
  <si>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</si>
  <si>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</si>
  <si>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</si>
  <si>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</si>
  <si>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</si>
  <si>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</si>
  <si>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</si>
  <si>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</si>
  <si>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</si>
  <si>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</si>
  <si>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</si>
  <si>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</si>
  <si>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</si>
  <si>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</si>
  <si>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</si>
  <si>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</si>
  <si>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</si>
  <si>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</si>
  <si>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</si>
  <si>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</si>
  <si>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</si>
  <si>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</si>
  <si>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</si>
  <si>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</si>
  <si>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</si>
  <si>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</si>
  <si>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</si>
  <si>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</si>
  <si>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</si>
  <si>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</si>
  <si>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</si>
  <si>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</si>
  <si>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</si>
  <si>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</si>
  <si>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</si>
  <si>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</si>
  <si>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</si>
  <si>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</si>
  <si>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</si>
  <si>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</si>
  <si>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</si>
  <si>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</si>
  <si>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</si>
  <si>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</si>
  <si>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</si>
  <si>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</si>
  <si>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 xml:space="preserve">Сторнирование налогов и связанных с ними штрафов и пени </t>
  </si>
  <si>
    <t>Прибыль за отчётный период</t>
  </si>
  <si>
    <t>Итого совокупный доход за период, за вычетом подоходного налога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</si>
  <si>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</si>
  <si>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</si>
  <si>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</si>
  <si>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</si>
  <si>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</si>
  <si>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Главный бухгалтер</t>
  </si>
  <si>
    <t>Поступления от погашения финансовых активов, учитываемых по амортизированной стоимости</t>
  </si>
  <si>
    <t>Прочие операционные доходы</t>
  </si>
  <si>
    <t>Прочие операционные расходы</t>
  </si>
  <si>
    <t>В тыс тенге</t>
  </si>
  <si>
    <t>Прим</t>
  </si>
  <si>
    <t>Приобретение финансовых активов, учитываемых по амортизированной стоимости</t>
  </si>
  <si>
    <t>Долгосрочные обязательства по договору</t>
  </si>
  <si>
    <t>Чистые доходы от переоценки валютных статей</t>
  </si>
  <si>
    <t>Прибыль до налогообложения за отчетный период</t>
  </si>
  <si>
    <t>Погашение обязательств по аренде</t>
  </si>
  <si>
    <t xml:space="preserve">Акционер-ный капитал 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</si>
  <si>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</si>
  <si>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</si>
  <si>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</si>
  <si>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 xml:space="preserve"> Прим.</t>
  </si>
  <si>
    <t>Краткосрочные обязательства по договору</t>
  </si>
  <si>
    <t>Компенсация за оказание универсальных услуг в сельской местности</t>
  </si>
  <si>
    <t>Выручка по договорам с покупателями</t>
  </si>
  <si>
    <t>Доход от компенсации Telia и Turkcell</t>
  </si>
  <si>
    <t>Возврат денежных средств с ограниченным правом использования</t>
  </si>
  <si>
    <t>Дивиденды полученные</t>
  </si>
  <si>
    <t>Дивиденды, выплаченные по простым и привилегированным акциям</t>
  </si>
  <si>
    <t>Дивиденды, выплаченные неконтролирующим долям участия</t>
  </si>
  <si>
    <t>Итого совокупный доход приходящийся на:</t>
  </si>
  <si>
    <t>Размещение депозитов</t>
  </si>
  <si>
    <t>На 31 декабря 2021 года (аудировано)</t>
  </si>
  <si>
    <t xml:space="preserve">Инвестиционная недвижимость </t>
  </si>
  <si>
    <t>Инвестиции в ассоциированные организации</t>
  </si>
  <si>
    <t>Активы по договору обратного "репо"</t>
  </si>
  <si>
    <t>Государственные субсидии: долгосрочная часть</t>
  </si>
  <si>
    <t>Государственные субсидии: краткосрочная часть</t>
  </si>
  <si>
    <t>Атамуратова Л.В.</t>
  </si>
  <si>
    <t xml:space="preserve">Уразиманова М.М. </t>
  </si>
  <si>
    <t>-</t>
  </si>
  <si>
    <t>2022 года (неаудировано)</t>
  </si>
  <si>
    <t>Доход от государственной субсидии</t>
  </si>
  <si>
    <t>Прибыль приходящийся на:</t>
  </si>
  <si>
    <t>Раскрытие значительных неденежных операций представлено в Примечании 28</t>
  </si>
  <si>
    <t>На 1 января 2021 года (аудировано)</t>
  </si>
  <si>
    <r>
      <t>На 1 января 2022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</si>
  <si>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 xml:space="preserve">Чистая прибыль за период (неаудировано) </t>
  </si>
  <si>
    <t>2021 года (неаудировано)</t>
  </si>
  <si>
    <t>По состоянию на 30 сентября 2022 года</t>
  </si>
  <si>
    <t>На 30 сентября 2022 года (неаудировано)</t>
  </si>
  <si>
    <t>Активы в форме права пользования</t>
  </si>
  <si>
    <t>Убытки обесценения нефинансовых активов</t>
  </si>
  <si>
    <t>(Расходы)/доходы от выбытия основных средств, нетто</t>
  </si>
  <si>
    <t>Актуарные доходы/(убытки) по планам с установленными выплатами, за вычетом подоходного налога</t>
  </si>
  <si>
    <t xml:space="preserve">Доля Группы в прибыли /убытке ассоциированных организаций </t>
  </si>
  <si>
    <t>Чистые доходы/(расходы) от переоценки валютных статей</t>
  </si>
  <si>
    <t>Прочий совокупный доход/(убыток), не подлежащий реклассификации в состав прибыли или убытка в последующих периодах  (за вычетом налогов)</t>
  </si>
  <si>
    <t>Убытки от обесценения нефинансовых активов</t>
  </si>
  <si>
    <t>Убыток от выбытия основных средств, нетто</t>
  </si>
  <si>
    <t>Возврат денежных средств по договору обратного «Репо»</t>
  </si>
  <si>
    <t>Поступления от реализации основных средств</t>
  </si>
  <si>
    <t>Возврат средств по депозитам</t>
  </si>
  <si>
    <t>Чистое выбытие денежных средств при выбытии дочерней организации</t>
  </si>
  <si>
    <t>Возврат средств покрытой банковской гарантии</t>
  </si>
  <si>
    <t>Продажа неконтролирующей доли участия</t>
  </si>
  <si>
    <t>Погашение займов</t>
  </si>
  <si>
    <t>За девять месяцев, закончившиеся 30 сентября 2022 года</t>
  </si>
  <si>
    <t>Изменение в доле участия в дочерних организациях, не приводящей к потере контроля</t>
  </si>
  <si>
    <t>На 30 сентября 2021 года (неаудировано)</t>
  </si>
  <si>
    <t>На 30 сентября 2022 года (неаудировано)</t>
  </si>
  <si>
    <t>За девять месяцев, закончившиеся 30 сентября 2022 года (неаудировано)</t>
  </si>
  <si>
    <t>За девять месяцев, закончившиеся 30 сентября 2021 год (неаудировано)</t>
  </si>
  <si>
    <t>За три и девять месяцев, закончившиеся 30 сентября 2022 года</t>
  </si>
  <si>
    <t>За девять месяцев, закончившиеся 30 сентября</t>
  </si>
  <si>
    <t>За три месяца, закончившиеся 30 сентября</t>
  </si>
  <si>
    <t>Денежные средства и их эквиваленты, на 30 сентября</t>
  </si>
  <si>
    <t>Прочий совокупный доход/(убыток), подлежащий реклассификации в состав прибыли или убытка в последующих периодах (за вычетом налогов)</t>
  </si>
  <si>
    <t>Чистый прочий совокупный доход /(убыток), подлежащий реклассификации в состав прибыли или убытка в последующих периодах</t>
  </si>
  <si>
    <t xml:space="preserve">Прочий совокупный доход/(убыток) за период, за вычетом подоходного налога </t>
  </si>
  <si>
    <t>Чистый прочий совокупный доход/(убыток), не подлежащий реклассификации в состав прибыли или убытка в последующих периодах</t>
  </si>
  <si>
    <t>Чистые денежные потоки, (использованные в) / полученные от финансовой деятельности</t>
  </si>
  <si>
    <t>Базовая и разводненная, в отношении чистой прибыли за год, относящаяся к держателям простых акций материнской компании</t>
  </si>
  <si>
    <t>Прочий совокупный доход/(убыток)</t>
  </si>
  <si>
    <t>Дивиденды (неаудировано)( Примечание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</si>
</sst>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6" fillId="0" borderId="2" xfId="1" applyNumberFormat="1" applyFont="1" applyBorder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/>
    <xf numFmtId="0" fontId="18" fillId="0" borderId="0" xfId="0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0" xfId="1" applyNumberFormat="1" applyFont="1" applyAlignment="1">
      <alignment horizontal="left" vertical="center" wrapText="1"/>
    </xf>
    <xf numFmtId="166" fontId="13" fillId="0" borderId="1" xfId="1" applyNumberFormat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21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0" borderId="0" xfId="1" applyNumberFormat="1" applyFont="1" applyFill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6" fontId="6" fillId="0" borderId="0" xfId="1" applyNumberFormat="1" applyFont="1" applyBorder="1" applyAlignment="1">
      <alignment horizontal="left" vertical="center" wrapText="1"/>
    </xf>
    <xf numFmtId="166" fontId="7" fillId="0" borderId="0" xfId="1" applyNumberFormat="1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6" fontId="0" fillId="0" borderId="0" xfId="0" applyNumberFormat="1"/>
    <xf numFmtId="166" fontId="7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vertical="center"/>
    </xf>
    <xf numFmtId="166" fontId="6" fillId="0" borderId="0" xfId="1" applyNumberFormat="1" applyFont="1" applyAlignment="1">
      <alignment horizontal="right" vertical="center" wrapText="1"/>
    </xf>
    <xf numFmtId="166" fontId="7" fillId="0" borderId="4" xfId="1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6" fontId="6" fillId="0" borderId="0" xfId="2" applyNumberFormat="1" applyFont="1" applyAlignment="1">
      <alignment horizontal="right" vertical="center" wrapText="1"/>
    </xf>
    <xf numFmtId="166" fontId="7" fillId="0" borderId="0" xfId="2" applyNumberFormat="1" applyFont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6" fontId="7" fillId="0" borderId="0" xfId="1" applyNumberFormat="1" applyFont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6" fontId="6" fillId="0" borderId="4" xfId="1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6" fontId="8" fillId="0" borderId="0" xfId="1" applyNumberFormat="1" applyFont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 wrapText="1"/>
    </xf>
    <xf numFmtId="0" fontId="6" fillId="0" borderId="0" xfId="0" applyFont="1"/>
    <xf numFmtId="0" fontId="7" fillId="0" borderId="0" xfId="0" applyFont="1" applyFill="1"/>
    <xf numFmtId="0" fontId="6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opLeftCell="A49" zoomScale="110" zoomScaleNormal="110" workbookViewId="0">
      <selection activeCell="G46" sqref="G46"/>
    </sheetView>
  </sheetViews>
  <sheetFormatPr defaultRowHeight="15"/>
  <cols>
    <col min="1" max="1" width="65.140625" customWidth="1"/>
    <col min="2" max="2" width="9.28515625" customWidth="1"/>
    <col min="3" max="4" width="15.7109375" customWidth="1"/>
    <col min="6" max="7" width="14.85546875" bestFit="1" customWidth="1"/>
  </cols>
  <sheetData>
    <row r="1" spans="1:7" ht="42" customHeight="1">
      <c r="A1" s="14" t="s">
        <v>1</v>
      </c>
      <c r="B1" s="198" t="s">
        <v>100</v>
      </c>
      <c r="C1" s="198"/>
      <c r="D1" s="198"/>
    </row>
    <row r="2" spans="1:7">
      <c r="A2" s="1"/>
      <c r="B2" s="2"/>
    </row>
    <row r="3" spans="1:7" ht="30.75" customHeight="1">
      <c r="A3" s="199" t="s">
        <v>99</v>
      </c>
      <c r="B3" s="199"/>
      <c r="C3" s="199"/>
      <c r="D3" s="199"/>
    </row>
    <row r="4" spans="1:7" ht="15.75">
      <c r="A4" s="3"/>
    </row>
    <row r="5" spans="1:7">
      <c r="A5" s="1" t="s">
        <v>161</v>
      </c>
    </row>
    <row r="7" spans="1:7">
      <c r="A7" s="36"/>
      <c r="B7" s="38"/>
      <c r="C7" s="27"/>
      <c r="D7" s="28"/>
    </row>
    <row r="8" spans="1:7" ht="42.75" customHeight="1" thickBot="1">
      <c r="A8" s="58" t="s">
        <v>117</v>
      </c>
      <c r="B8" s="59" t="s">
        <v>2</v>
      </c>
      <c r="C8" s="39" t="s">
        <v>162</v>
      </c>
      <c r="D8" s="121" t="s">
        <v>144</v>
      </c>
    </row>
    <row r="9" spans="1:7">
      <c r="A9" s="24" t="s">
        <v>0</v>
      </c>
      <c r="B9" s="22"/>
      <c r="C9" s="24"/>
      <c r="D9" s="30"/>
    </row>
    <row r="10" spans="1:7">
      <c r="A10" s="24" t="s">
        <v>3</v>
      </c>
      <c r="B10" s="22"/>
      <c r="C10" s="24"/>
      <c r="D10" s="30"/>
    </row>
    <row r="11" spans="1:7">
      <c r="A11" s="24" t="s">
        <v>4</v>
      </c>
      <c r="B11" s="26"/>
      <c r="C11" s="24"/>
      <c r="D11" s="11"/>
    </row>
    <row r="12" spans="1:7">
      <c r="A12" s="11" t="s">
        <v>5</v>
      </c>
      <c r="B12" s="20">
        <v>5</v>
      </c>
      <c r="C12" s="125">
        <v>443829397</v>
      </c>
      <c r="D12" s="126">
        <v>476038092</v>
      </c>
      <c r="F12" s="87"/>
      <c r="G12" s="87"/>
    </row>
    <row r="13" spans="1:7">
      <c r="A13" s="11" t="s">
        <v>145</v>
      </c>
      <c r="B13" s="20">
        <v>5</v>
      </c>
      <c r="C13" s="125">
        <v>2226406</v>
      </c>
      <c r="D13" s="123" t="s">
        <v>152</v>
      </c>
      <c r="F13" s="87"/>
      <c r="G13" s="87"/>
    </row>
    <row r="14" spans="1:7">
      <c r="A14" s="11" t="s">
        <v>163</v>
      </c>
      <c r="B14" s="20">
        <v>16</v>
      </c>
      <c r="C14" s="125">
        <v>65067469</v>
      </c>
      <c r="D14" s="126">
        <v>70849066</v>
      </c>
      <c r="F14" s="87"/>
      <c r="G14" s="87"/>
    </row>
    <row r="15" spans="1:7">
      <c r="A15" s="11" t="s">
        <v>6</v>
      </c>
      <c r="B15" s="20">
        <v>6</v>
      </c>
      <c r="C15" s="125">
        <v>192097245</v>
      </c>
      <c r="D15" s="126">
        <v>205424785</v>
      </c>
      <c r="F15" s="87"/>
      <c r="G15" s="87"/>
    </row>
    <row r="16" spans="1:7">
      <c r="A16" s="11" t="s">
        <v>7</v>
      </c>
      <c r="B16" s="20">
        <v>8</v>
      </c>
      <c r="C16" s="125">
        <v>152402245</v>
      </c>
      <c r="D16" s="126">
        <v>152402245</v>
      </c>
      <c r="F16" s="87"/>
      <c r="G16" s="87"/>
    </row>
    <row r="17" spans="1:7">
      <c r="A17" s="11" t="s">
        <v>8</v>
      </c>
      <c r="B17" s="20">
        <v>5</v>
      </c>
      <c r="C17" s="125">
        <v>1211053</v>
      </c>
      <c r="D17" s="126">
        <v>3647122</v>
      </c>
      <c r="F17" s="87"/>
      <c r="G17" s="87"/>
    </row>
    <row r="18" spans="1:7">
      <c r="A18" s="11" t="s">
        <v>146</v>
      </c>
      <c r="B18" s="20">
        <v>7</v>
      </c>
      <c r="C18" s="125">
        <v>3411556</v>
      </c>
      <c r="D18" s="126">
        <v>3460120</v>
      </c>
      <c r="F18" s="87"/>
      <c r="G18" s="87"/>
    </row>
    <row r="19" spans="1:7">
      <c r="A19" s="11" t="s">
        <v>10</v>
      </c>
      <c r="B19" s="20"/>
      <c r="C19" s="125">
        <v>2733122</v>
      </c>
      <c r="D19" s="126">
        <v>2494814</v>
      </c>
      <c r="F19" s="87"/>
      <c r="G19" s="87"/>
    </row>
    <row r="20" spans="1:7">
      <c r="A20" s="11" t="s">
        <v>11</v>
      </c>
      <c r="B20" s="20"/>
      <c r="C20" s="125">
        <v>78662</v>
      </c>
      <c r="D20" s="126">
        <v>135051</v>
      </c>
      <c r="F20" s="87"/>
      <c r="G20" s="87"/>
    </row>
    <row r="21" spans="1:7">
      <c r="A21" s="11" t="s">
        <v>12</v>
      </c>
      <c r="B21" s="20"/>
      <c r="C21" s="125">
        <v>7011548</v>
      </c>
      <c r="D21" s="126">
        <v>5601003</v>
      </c>
      <c r="F21" s="87"/>
      <c r="G21" s="87"/>
    </row>
    <row r="22" spans="1:7">
      <c r="A22" s="11" t="s">
        <v>13</v>
      </c>
      <c r="B22" s="20">
        <v>9</v>
      </c>
      <c r="C22" s="125">
        <v>9265327</v>
      </c>
      <c r="D22" s="126">
        <v>7141361</v>
      </c>
      <c r="F22" s="87"/>
      <c r="G22" s="87"/>
    </row>
    <row r="23" spans="1:7" ht="15.75" thickBot="1">
      <c r="A23" s="11" t="s">
        <v>9</v>
      </c>
      <c r="B23" s="20"/>
      <c r="C23" s="127">
        <v>3641507</v>
      </c>
      <c r="D23" s="126">
        <v>660170</v>
      </c>
      <c r="F23" s="87"/>
      <c r="G23" s="87"/>
    </row>
    <row r="24" spans="1:7" ht="15.75" thickBot="1">
      <c r="A24" s="23" t="s">
        <v>14</v>
      </c>
      <c r="B24" s="31"/>
      <c r="C24" s="128">
        <f>SUM(C12:C23)</f>
        <v>882975537</v>
      </c>
      <c r="D24" s="129">
        <f>SUM(D12:D23)</f>
        <v>927853829</v>
      </c>
      <c r="F24" s="87"/>
      <c r="G24" s="87"/>
    </row>
    <row r="25" spans="1:7">
      <c r="A25" s="32" t="s">
        <v>0</v>
      </c>
      <c r="B25" s="31"/>
      <c r="C25" s="23"/>
      <c r="D25" s="32"/>
      <c r="F25" s="87"/>
      <c r="G25" s="87"/>
    </row>
    <row r="26" spans="1:7">
      <c r="A26" s="24" t="s">
        <v>15</v>
      </c>
      <c r="B26" s="22"/>
      <c r="C26" s="24"/>
      <c r="D26" s="11"/>
      <c r="F26" s="87"/>
      <c r="G26" s="87"/>
    </row>
    <row r="27" spans="1:7">
      <c r="A27" s="11" t="s">
        <v>16</v>
      </c>
      <c r="B27" s="20"/>
      <c r="C27" s="122">
        <v>16387695</v>
      </c>
      <c r="D27" s="123">
        <v>11962754</v>
      </c>
      <c r="F27" s="87"/>
      <c r="G27" s="87"/>
    </row>
    <row r="28" spans="1:7">
      <c r="A28" s="11" t="s">
        <v>17</v>
      </c>
      <c r="B28" s="20">
        <v>10</v>
      </c>
      <c r="C28" s="122">
        <v>54141132</v>
      </c>
      <c r="D28" s="123">
        <v>36873043</v>
      </c>
      <c r="F28" s="87"/>
      <c r="G28" s="87"/>
    </row>
    <row r="29" spans="1:7">
      <c r="A29" s="11" t="s">
        <v>18</v>
      </c>
      <c r="B29" s="20"/>
      <c r="C29" s="122">
        <v>8459162</v>
      </c>
      <c r="D29" s="123">
        <v>7500551</v>
      </c>
      <c r="F29" s="87"/>
      <c r="G29" s="87"/>
    </row>
    <row r="30" spans="1:7">
      <c r="A30" s="11" t="s">
        <v>19</v>
      </c>
      <c r="B30" s="20"/>
      <c r="C30" s="122">
        <v>1469132</v>
      </c>
      <c r="D30" s="123">
        <v>7527978</v>
      </c>
      <c r="F30" s="87"/>
      <c r="G30" s="87"/>
    </row>
    <row r="31" spans="1:7">
      <c r="A31" s="11" t="s">
        <v>11</v>
      </c>
      <c r="B31" s="20"/>
      <c r="C31" s="122">
        <v>738658</v>
      </c>
      <c r="D31" s="123">
        <v>854321</v>
      </c>
      <c r="F31" s="87"/>
      <c r="G31" s="87"/>
    </row>
    <row r="32" spans="1:7">
      <c r="A32" s="11" t="s">
        <v>107</v>
      </c>
      <c r="B32" s="20"/>
      <c r="C32" s="122">
        <v>9807014</v>
      </c>
      <c r="D32" s="123">
        <v>13310432</v>
      </c>
      <c r="F32" s="87"/>
      <c r="G32" s="87"/>
    </row>
    <row r="33" spans="1:7">
      <c r="A33" s="11" t="s">
        <v>108</v>
      </c>
      <c r="B33" s="20">
        <v>11</v>
      </c>
      <c r="C33" s="122">
        <v>6435278</v>
      </c>
      <c r="D33" s="123">
        <v>11592724</v>
      </c>
      <c r="F33" s="87"/>
      <c r="G33" s="87"/>
    </row>
    <row r="34" spans="1:7">
      <c r="A34" s="11" t="s">
        <v>147</v>
      </c>
      <c r="B34" s="20">
        <v>12</v>
      </c>
      <c r="C34" s="122">
        <v>0</v>
      </c>
      <c r="D34" s="123">
        <v>49999824</v>
      </c>
      <c r="F34" s="87"/>
      <c r="G34" s="87"/>
    </row>
    <row r="35" spans="1:7" ht="15.75" thickBot="1">
      <c r="A35" s="6" t="s">
        <v>20</v>
      </c>
      <c r="B35" s="21">
        <v>13</v>
      </c>
      <c r="C35" s="124">
        <v>307289349</v>
      </c>
      <c r="D35" s="130">
        <v>167109839</v>
      </c>
      <c r="F35" s="87"/>
      <c r="G35" s="87"/>
    </row>
    <row r="36" spans="1:7" ht="15.75" thickBot="1">
      <c r="A36" s="10" t="s">
        <v>21</v>
      </c>
      <c r="B36" s="34"/>
      <c r="C36" s="99">
        <f>SUM(C27:C35)</f>
        <v>404727420</v>
      </c>
      <c r="D36" s="100">
        <f>SUM(D27:D35)</f>
        <v>306731466</v>
      </c>
      <c r="F36" s="87"/>
      <c r="G36" s="87"/>
    </row>
    <row r="37" spans="1:7" ht="15.75" thickBot="1">
      <c r="A37" s="7" t="s">
        <v>22</v>
      </c>
      <c r="B37" s="35"/>
      <c r="C37" s="101">
        <f>C24+C36</f>
        <v>1287702957</v>
      </c>
      <c r="D37" s="102">
        <f>D24+D36</f>
        <v>1234585295</v>
      </c>
      <c r="F37" s="87"/>
      <c r="G37" s="87"/>
    </row>
    <row r="38" spans="1:7" ht="15.75" thickTop="1">
      <c r="F38" s="87"/>
      <c r="G38" s="87"/>
    </row>
    <row r="39" spans="1:7">
      <c r="A39" s="24" t="s">
        <v>0</v>
      </c>
      <c r="B39" s="22"/>
      <c r="C39" s="24"/>
      <c r="D39" s="11"/>
      <c r="F39" s="87"/>
      <c r="G39" s="87"/>
    </row>
    <row r="40" spans="1:7">
      <c r="A40" s="24" t="s">
        <v>23</v>
      </c>
      <c r="B40" s="22"/>
      <c r="C40" s="24"/>
      <c r="D40" s="11"/>
      <c r="F40" s="87"/>
      <c r="G40" s="87"/>
    </row>
    <row r="41" spans="1:7">
      <c r="A41" s="11" t="s">
        <v>24</v>
      </c>
      <c r="B41" s="20">
        <v>14</v>
      </c>
      <c r="C41" s="122">
        <v>12136529</v>
      </c>
      <c r="D41" s="123">
        <v>12136529</v>
      </c>
      <c r="F41" s="87"/>
      <c r="G41" s="87"/>
    </row>
    <row r="42" spans="1:7">
      <c r="A42" s="11" t="s">
        <v>25</v>
      </c>
      <c r="B42" s="20">
        <v>14</v>
      </c>
      <c r="C42" s="131">
        <v>-7065614</v>
      </c>
      <c r="D42" s="132">
        <v>-7065614</v>
      </c>
      <c r="F42" s="87"/>
      <c r="G42" s="87"/>
    </row>
    <row r="43" spans="1:7">
      <c r="A43" s="11" t="s">
        <v>26</v>
      </c>
      <c r="B43" s="20">
        <v>14</v>
      </c>
      <c r="C43" s="131">
        <v>3616500</v>
      </c>
      <c r="D43" s="132">
        <v>-18338</v>
      </c>
      <c r="F43" s="87"/>
      <c r="G43" s="87"/>
    </row>
    <row r="44" spans="1:7">
      <c r="A44" s="11" t="s">
        <v>27</v>
      </c>
      <c r="B44" s="20">
        <v>14</v>
      </c>
      <c r="C44" s="122">
        <v>1820479</v>
      </c>
      <c r="D44" s="123">
        <v>1820479</v>
      </c>
      <c r="F44" s="87"/>
      <c r="G44" s="87"/>
    </row>
    <row r="45" spans="1:7" ht="15.75" thickBot="1">
      <c r="A45" s="6" t="s">
        <v>28</v>
      </c>
      <c r="B45" s="21"/>
      <c r="C45" s="133">
        <v>651198380</v>
      </c>
      <c r="D45" s="134">
        <v>569486063</v>
      </c>
      <c r="F45" s="87"/>
      <c r="G45" s="87"/>
    </row>
    <row r="46" spans="1:7">
      <c r="A46" s="11"/>
      <c r="B46" s="33"/>
      <c r="C46" s="128">
        <f>SUM(C41:C45)</f>
        <v>661706274</v>
      </c>
      <c r="D46" s="135">
        <f>SUM(D41:D45)</f>
        <v>576359119</v>
      </c>
      <c r="F46" s="87"/>
      <c r="G46" s="87"/>
    </row>
    <row r="47" spans="1:7">
      <c r="A47" s="11" t="s">
        <v>0</v>
      </c>
      <c r="B47" s="33"/>
      <c r="C47" s="24"/>
      <c r="D47" s="11"/>
      <c r="F47" s="87"/>
      <c r="G47" s="87"/>
    </row>
    <row r="48" spans="1:7" ht="15.75" thickBot="1">
      <c r="A48" s="6" t="s">
        <v>29</v>
      </c>
      <c r="B48" s="34"/>
      <c r="C48" s="63">
        <v>82146727</v>
      </c>
      <c r="D48" s="103">
        <v>67818247</v>
      </c>
      <c r="F48" s="87"/>
      <c r="G48" s="87"/>
    </row>
    <row r="49" spans="1:8" ht="15.75" thickBot="1">
      <c r="A49" s="10" t="s">
        <v>30</v>
      </c>
      <c r="B49" s="34"/>
      <c r="C49" s="63">
        <f>C46+C48</f>
        <v>743853001</v>
      </c>
      <c r="D49" s="64">
        <f>D46+D48</f>
        <v>644177366</v>
      </c>
      <c r="F49" s="87"/>
      <c r="G49" s="87"/>
    </row>
    <row r="50" spans="1:8">
      <c r="A50" s="24" t="s">
        <v>0</v>
      </c>
      <c r="B50" s="22"/>
      <c r="C50" s="24"/>
      <c r="D50" s="11"/>
      <c r="F50" s="87"/>
      <c r="G50" s="87"/>
    </row>
    <row r="51" spans="1:8">
      <c r="A51" s="24" t="s">
        <v>31</v>
      </c>
      <c r="B51" s="22"/>
      <c r="C51" s="24"/>
      <c r="D51" s="11"/>
      <c r="F51" s="87"/>
      <c r="G51" s="87"/>
    </row>
    <row r="52" spans="1:8">
      <c r="A52" s="11" t="s">
        <v>32</v>
      </c>
      <c r="B52" s="20">
        <v>15</v>
      </c>
      <c r="C52" s="122">
        <v>232851127</v>
      </c>
      <c r="D52" s="123">
        <v>282246983</v>
      </c>
      <c r="F52" s="87"/>
      <c r="G52" s="87"/>
    </row>
    <row r="53" spans="1:8">
      <c r="A53" s="11" t="s">
        <v>33</v>
      </c>
      <c r="B53" s="20">
        <v>16</v>
      </c>
      <c r="C53" s="122">
        <v>31100873</v>
      </c>
      <c r="D53" s="123">
        <v>33810098</v>
      </c>
      <c r="F53" s="87"/>
      <c r="G53" s="87"/>
    </row>
    <row r="54" spans="1:8">
      <c r="A54" s="11" t="s">
        <v>34</v>
      </c>
      <c r="B54" s="20"/>
      <c r="C54" s="122">
        <v>488</v>
      </c>
      <c r="D54" s="123">
        <v>707</v>
      </c>
      <c r="F54" s="87"/>
      <c r="G54" s="87"/>
    </row>
    <row r="55" spans="1:8">
      <c r="A55" s="11" t="s">
        <v>36</v>
      </c>
      <c r="B55" s="20"/>
      <c r="C55" s="197">
        <v>15844738</v>
      </c>
      <c r="D55" s="123">
        <v>21848722</v>
      </c>
      <c r="F55" s="87"/>
      <c r="G55" s="87"/>
    </row>
    <row r="56" spans="1:8">
      <c r="A56" s="11" t="s">
        <v>37</v>
      </c>
      <c r="B56" s="20">
        <v>14</v>
      </c>
      <c r="C56" s="122">
        <v>814868</v>
      </c>
      <c r="D56" s="123">
        <v>814868</v>
      </c>
      <c r="F56" s="87"/>
      <c r="G56" s="87"/>
    </row>
    <row r="57" spans="1:8">
      <c r="A57" s="11" t="s">
        <v>125</v>
      </c>
      <c r="B57" s="20">
        <v>17</v>
      </c>
      <c r="C57" s="122">
        <v>7646679</v>
      </c>
      <c r="D57" s="123">
        <v>8188122</v>
      </c>
      <c r="F57" s="197"/>
      <c r="G57" s="87"/>
    </row>
    <row r="58" spans="1:8">
      <c r="A58" s="11" t="s">
        <v>148</v>
      </c>
      <c r="B58" s="20">
        <v>21</v>
      </c>
      <c r="C58" s="122">
        <v>21070378</v>
      </c>
      <c r="D58" s="123">
        <v>14596405</v>
      </c>
      <c r="F58" s="87"/>
      <c r="G58" s="11"/>
    </row>
    <row r="59" spans="1:8">
      <c r="A59" s="11" t="s">
        <v>38</v>
      </c>
      <c r="B59" s="20"/>
      <c r="C59" s="138">
        <v>7141803</v>
      </c>
      <c r="D59" s="139">
        <v>7416005</v>
      </c>
      <c r="F59" s="87"/>
      <c r="G59" s="30"/>
      <c r="H59" s="197"/>
    </row>
    <row r="60" spans="1:8" ht="15.75" thickBot="1">
      <c r="A60" s="30" t="s">
        <v>35</v>
      </c>
      <c r="B60" s="20"/>
      <c r="C60" s="124">
        <v>33258504</v>
      </c>
      <c r="D60" s="130">
        <v>34571582</v>
      </c>
      <c r="F60" s="87"/>
      <c r="G60" s="87"/>
    </row>
    <row r="61" spans="1:8" ht="15.75" thickBot="1">
      <c r="A61" s="23" t="s">
        <v>39</v>
      </c>
      <c r="B61" s="31"/>
      <c r="C61" s="128">
        <f>SUM(C52:C60)</f>
        <v>349729458</v>
      </c>
      <c r="D61" s="135">
        <f>SUM(D52:D60)</f>
        <v>403493492</v>
      </c>
      <c r="F61" s="87"/>
      <c r="G61" s="87"/>
    </row>
    <row r="62" spans="1:8">
      <c r="A62" s="32" t="s">
        <v>0</v>
      </c>
      <c r="B62" s="31"/>
      <c r="C62" s="23"/>
      <c r="D62" s="32"/>
      <c r="F62" s="87"/>
      <c r="G62" s="87"/>
    </row>
    <row r="63" spans="1:8">
      <c r="A63" s="24" t="s">
        <v>40</v>
      </c>
      <c r="B63" s="22"/>
      <c r="C63" s="24"/>
      <c r="D63" s="11"/>
      <c r="F63" s="87"/>
      <c r="G63" s="87"/>
    </row>
    <row r="64" spans="1:8">
      <c r="A64" s="30" t="s">
        <v>41</v>
      </c>
      <c r="B64" s="20">
        <v>15</v>
      </c>
      <c r="C64" s="122">
        <v>56268835</v>
      </c>
      <c r="D64" s="123">
        <v>33544325</v>
      </c>
      <c r="F64" s="87"/>
      <c r="G64" s="87"/>
    </row>
    <row r="65" spans="1:7">
      <c r="A65" s="30" t="s">
        <v>42</v>
      </c>
      <c r="B65" s="20">
        <v>16</v>
      </c>
      <c r="C65" s="122">
        <v>11752802</v>
      </c>
      <c r="D65" s="123">
        <v>15341478</v>
      </c>
      <c r="F65" s="87"/>
      <c r="G65" s="87"/>
    </row>
    <row r="66" spans="1:7">
      <c r="A66" s="30" t="s">
        <v>43</v>
      </c>
      <c r="B66" s="20">
        <v>18</v>
      </c>
      <c r="C66" s="122">
        <v>19502924</v>
      </c>
      <c r="D66" s="123">
        <v>19952085</v>
      </c>
      <c r="F66" s="87"/>
      <c r="G66" s="87"/>
    </row>
    <row r="67" spans="1:7">
      <c r="A67" s="30" t="s">
        <v>44</v>
      </c>
      <c r="B67" s="20"/>
      <c r="C67" s="122">
        <v>1302717</v>
      </c>
      <c r="D67" s="123">
        <v>1526442</v>
      </c>
      <c r="F67" s="87"/>
      <c r="G67" s="87"/>
    </row>
    <row r="68" spans="1:7">
      <c r="A68" s="30" t="s">
        <v>45</v>
      </c>
      <c r="B68" s="20"/>
      <c r="C68" s="122">
        <v>37931737</v>
      </c>
      <c r="D68" s="123">
        <v>75100611</v>
      </c>
      <c r="F68" s="87"/>
      <c r="G68" s="87"/>
    </row>
    <row r="69" spans="1:7">
      <c r="A69" s="30" t="s">
        <v>46</v>
      </c>
      <c r="B69" s="20"/>
      <c r="C69" s="122">
        <v>16900701</v>
      </c>
      <c r="D69" s="123">
        <v>1087723</v>
      </c>
      <c r="F69" s="87"/>
      <c r="G69" s="87"/>
    </row>
    <row r="70" spans="1:7">
      <c r="A70" s="30" t="s">
        <v>134</v>
      </c>
      <c r="B70" s="20">
        <v>19</v>
      </c>
      <c r="C70" s="122">
        <v>23765297</v>
      </c>
      <c r="D70" s="123">
        <v>21880659</v>
      </c>
      <c r="F70" s="87"/>
      <c r="G70" s="87"/>
    </row>
    <row r="71" spans="1:7">
      <c r="A71" s="30" t="s">
        <v>149</v>
      </c>
      <c r="B71" s="20">
        <v>21</v>
      </c>
      <c r="C71" s="122">
        <v>5263949</v>
      </c>
      <c r="D71" s="123">
        <v>4202083</v>
      </c>
      <c r="F71" s="87"/>
      <c r="G71" s="87"/>
    </row>
    <row r="72" spans="1:7">
      <c r="A72" s="142" t="s">
        <v>47</v>
      </c>
      <c r="B72" s="141">
        <v>20</v>
      </c>
      <c r="C72" s="136">
        <v>21431536</v>
      </c>
      <c r="D72" s="137">
        <v>14279031</v>
      </c>
      <c r="F72" s="87"/>
      <c r="G72" s="87"/>
    </row>
    <row r="73" spans="1:7" ht="15.75" thickBot="1">
      <c r="A73" s="10" t="s">
        <v>48</v>
      </c>
      <c r="B73" s="21"/>
      <c r="C73" s="63">
        <f>SUM(C64:C72)</f>
        <v>194120498</v>
      </c>
      <c r="D73" s="104">
        <f>SUM(D64:D72)</f>
        <v>186914437</v>
      </c>
      <c r="F73" s="87"/>
      <c r="G73" s="87"/>
    </row>
    <row r="74" spans="1:7" ht="15.75" thickBot="1">
      <c r="A74" s="10" t="s">
        <v>49</v>
      </c>
      <c r="B74" s="21"/>
      <c r="C74" s="63">
        <f>C73+C61</f>
        <v>543849956</v>
      </c>
      <c r="D74" s="104">
        <f>D73+D61</f>
        <v>590407929</v>
      </c>
      <c r="F74" s="87"/>
      <c r="G74" s="87"/>
    </row>
    <row r="75" spans="1:7" ht="15.75" thickBot="1">
      <c r="A75" s="7" t="s">
        <v>109</v>
      </c>
      <c r="B75" s="40"/>
      <c r="C75" s="66">
        <f>C49+C74</f>
        <v>1287702957</v>
      </c>
      <c r="D75" s="105">
        <f>D49+D74</f>
        <v>1234585295</v>
      </c>
      <c r="F75" s="87"/>
      <c r="G75" s="87"/>
    </row>
    <row r="76" spans="1:7" ht="15.75" thickTop="1">
      <c r="F76" s="87"/>
      <c r="G76" s="87"/>
    </row>
    <row r="77" spans="1:7">
      <c r="A77" s="203"/>
      <c r="B77" s="203"/>
      <c r="C77" s="203"/>
      <c r="D77" s="203"/>
      <c r="F77" s="87"/>
      <c r="G77" s="87"/>
    </row>
    <row r="78" spans="1:7">
      <c r="F78" s="87"/>
      <c r="G78" s="87"/>
    </row>
    <row r="79" spans="1:7" ht="15.75" thickBot="1">
      <c r="A79" s="200" t="s">
        <v>50</v>
      </c>
      <c r="B79" s="200"/>
      <c r="C79" s="201"/>
      <c r="D79" s="201"/>
      <c r="F79" s="87"/>
      <c r="G79" s="87"/>
    </row>
    <row r="80" spans="1:7">
      <c r="A80" s="200"/>
      <c r="B80" s="200"/>
      <c r="C80" s="202" t="s">
        <v>150</v>
      </c>
      <c r="D80" s="202"/>
      <c r="F80" s="87"/>
      <c r="G80" s="87"/>
    </row>
    <row r="81" spans="1:7">
      <c r="A81" s="200" t="s">
        <v>0</v>
      </c>
      <c r="B81" s="200"/>
      <c r="C81" s="200"/>
      <c r="D81" s="200"/>
      <c r="F81" s="87"/>
      <c r="G81" s="87"/>
    </row>
    <row r="82" spans="1:7">
      <c r="A82" s="200"/>
      <c r="B82" s="200"/>
      <c r="C82" s="200"/>
      <c r="D82" s="200"/>
      <c r="F82" s="87"/>
      <c r="G82" s="87"/>
    </row>
    <row r="83" spans="1:7" ht="15.75" thickBot="1">
      <c r="A83" s="200" t="s">
        <v>118</v>
      </c>
      <c r="B83" s="200"/>
      <c r="C83" s="201"/>
      <c r="D83" s="201"/>
    </row>
    <row r="84" spans="1:7" ht="29.25" customHeight="1">
      <c r="A84" s="200"/>
      <c r="B84" s="200"/>
      <c r="C84" s="202" t="s">
        <v>151</v>
      </c>
      <c r="D84" s="202"/>
    </row>
  </sheetData>
  <mergeCells count="15">
    <mergeCell ref="B1:D1"/>
    <mergeCell ref="A3:D3"/>
    <mergeCell ref="A83:B83"/>
    <mergeCell ref="C83:D83"/>
    <mergeCell ref="A84:B84"/>
    <mergeCell ref="C84:D84"/>
    <mergeCell ref="A77:D77"/>
    <mergeCell ref="A82:B82"/>
    <mergeCell ref="C82:D82"/>
    <mergeCell ref="A79:B79"/>
    <mergeCell ref="C79:D79"/>
    <mergeCell ref="A80:B80"/>
    <mergeCell ref="C80:D80"/>
    <mergeCell ref="A81:B81"/>
    <mergeCell ref="C81:D81"/>
  </mergeCells>
  <pageMargins left="0.7" right="0.7" top="0.75" bottom="0.75" header="0.3" footer="0.3"/>
  <pageSetup paperSize="9" scale="55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zoomScale="110" zoomScaleNormal="11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44" sqref="F44"/>
    </sheetView>
  </sheetViews>
  <sheetFormatPr defaultRowHeight="15"/>
  <cols>
    <col min="1" max="1" width="54.42578125" style="8" customWidth="1"/>
    <col min="2" max="2" width="9.7109375" bestFit="1" customWidth="1"/>
    <col min="3" max="3" width="17.42578125" customWidth="1"/>
    <col min="4" max="4" width="20.42578125" customWidth="1"/>
    <col min="5" max="6" width="18.28515625" customWidth="1"/>
    <col min="8" max="8" width="0.28515625" customWidth="1"/>
  </cols>
  <sheetData>
    <row r="1" spans="1:6" ht="30" customHeight="1">
      <c r="A1" s="14" t="s">
        <v>1</v>
      </c>
      <c r="B1" s="92"/>
      <c r="C1" s="92"/>
      <c r="D1" s="198" t="s">
        <v>100</v>
      </c>
      <c r="E1" s="198"/>
      <c r="F1" s="198"/>
    </row>
    <row r="2" spans="1:6">
      <c r="A2" s="1"/>
      <c r="B2" s="2"/>
    </row>
    <row r="3" spans="1:6" ht="15.75" customHeight="1">
      <c r="A3" s="206" t="s">
        <v>101</v>
      </c>
      <c r="B3" s="206"/>
      <c r="C3" s="206"/>
      <c r="D3" s="206"/>
    </row>
    <row r="4" spans="1:6" ht="15.75" customHeight="1">
      <c r="A4" s="206"/>
      <c r="B4" s="206"/>
      <c r="C4" s="206"/>
      <c r="D4" s="206"/>
    </row>
    <row r="5" spans="1:6" ht="24.75" customHeight="1">
      <c r="A5" s="1" t="s">
        <v>185</v>
      </c>
    </row>
    <row r="7" spans="1:6" ht="8.25" customHeight="1"/>
    <row r="8" spans="1:6" ht="15.75" customHeight="1" thickBot="1">
      <c r="A8" s="73"/>
      <c r="B8" s="74"/>
      <c r="C8" s="205" t="s">
        <v>187</v>
      </c>
      <c r="D8" s="205"/>
      <c r="E8" s="204" t="s">
        <v>186</v>
      </c>
      <c r="F8" s="204"/>
    </row>
    <row r="9" spans="1:6" ht="28.5" customHeight="1" thickBot="1">
      <c r="A9" s="37" t="s">
        <v>117</v>
      </c>
      <c r="B9" s="43" t="s">
        <v>2</v>
      </c>
      <c r="C9" s="41" t="s">
        <v>153</v>
      </c>
      <c r="D9" s="41" t="s">
        <v>160</v>
      </c>
      <c r="E9" s="41" t="s">
        <v>153</v>
      </c>
      <c r="F9" s="41" t="s">
        <v>160</v>
      </c>
    </row>
    <row r="10" spans="1:6" ht="17.25" customHeight="1">
      <c r="A10" s="194"/>
      <c r="B10" s="195"/>
      <c r="C10" s="196"/>
      <c r="D10" s="196"/>
      <c r="E10" s="68"/>
      <c r="F10" s="68"/>
    </row>
    <row r="11" spans="1:6">
      <c r="A11" s="11" t="s">
        <v>136</v>
      </c>
      <c r="B11" s="107">
        <v>22</v>
      </c>
      <c r="C11" s="110">
        <v>172158929</v>
      </c>
      <c r="D11" s="109">
        <v>148392099</v>
      </c>
      <c r="E11" s="110">
        <v>470574567</v>
      </c>
      <c r="F11" s="109">
        <v>427713852</v>
      </c>
    </row>
    <row r="12" spans="1:6" s="106" customFormat="1" ht="21.75" customHeight="1">
      <c r="A12" s="172" t="s">
        <v>135</v>
      </c>
      <c r="B12" s="141"/>
      <c r="C12" s="98">
        <v>0</v>
      </c>
      <c r="D12" s="98">
        <v>1603380</v>
      </c>
      <c r="E12" s="98">
        <v>0</v>
      </c>
      <c r="F12" s="98">
        <v>4810146</v>
      </c>
    </row>
    <row r="13" spans="1:6" s="106" customFormat="1" ht="15.75" thickBot="1">
      <c r="A13" s="6" t="s">
        <v>154</v>
      </c>
      <c r="B13" s="34">
        <v>21</v>
      </c>
      <c r="C13" s="112">
        <v>1426145</v>
      </c>
      <c r="D13" s="113">
        <v>0</v>
      </c>
      <c r="E13" s="112">
        <v>4209415</v>
      </c>
      <c r="F13" s="113">
        <v>0</v>
      </c>
    </row>
    <row r="14" spans="1:6">
      <c r="A14" s="11"/>
      <c r="B14" s="20"/>
      <c r="C14" s="110">
        <f>SUM(C11:C13)</f>
        <v>173585074</v>
      </c>
      <c r="D14" s="109">
        <f>SUM(D11:D13)</f>
        <v>149995479</v>
      </c>
      <c r="E14" s="110">
        <f>SUM(E11:E13)</f>
        <v>474783982</v>
      </c>
      <c r="F14" s="109">
        <f>SUM(F11:F13)</f>
        <v>432523998</v>
      </c>
    </row>
    <row r="15" spans="1:6">
      <c r="A15" s="11"/>
      <c r="B15" s="20"/>
      <c r="C15" s="110"/>
      <c r="D15" s="109"/>
      <c r="E15" s="68"/>
      <c r="F15" s="68"/>
    </row>
    <row r="16" spans="1:6" ht="15.75" thickBot="1">
      <c r="A16" s="6" t="s">
        <v>51</v>
      </c>
      <c r="B16" s="21">
        <v>23</v>
      </c>
      <c r="C16" s="112">
        <v>-98875877</v>
      </c>
      <c r="D16" s="113">
        <v>-90600454</v>
      </c>
      <c r="E16" s="112">
        <v>-290560059</v>
      </c>
      <c r="F16" s="113">
        <v>-263012907</v>
      </c>
    </row>
    <row r="17" spans="1:6">
      <c r="A17" s="24" t="s">
        <v>52</v>
      </c>
      <c r="B17" s="33"/>
      <c r="C17" s="65">
        <f>C14+C16</f>
        <v>74709197</v>
      </c>
      <c r="D17" s="111">
        <f t="shared" ref="D17:F17" si="0">D14+D16</f>
        <v>59395025</v>
      </c>
      <c r="E17" s="65">
        <f t="shared" si="0"/>
        <v>184223923</v>
      </c>
      <c r="F17" s="111">
        <f t="shared" si="0"/>
        <v>169511091</v>
      </c>
    </row>
    <row r="18" spans="1:6">
      <c r="A18" s="11" t="s">
        <v>0</v>
      </c>
      <c r="B18" s="20"/>
      <c r="C18" s="110"/>
      <c r="D18" s="109"/>
      <c r="E18" s="191"/>
      <c r="F18" s="68"/>
    </row>
    <row r="19" spans="1:6">
      <c r="A19" s="11" t="s">
        <v>53</v>
      </c>
      <c r="B19" s="20"/>
      <c r="C19" s="110">
        <v>-9303920</v>
      </c>
      <c r="D19" s="109">
        <v>-11151507</v>
      </c>
      <c r="E19" s="110">
        <v>-33032862</v>
      </c>
      <c r="F19" s="109">
        <v>-32118413</v>
      </c>
    </row>
    <row r="20" spans="1:6">
      <c r="A20" s="11" t="s">
        <v>54</v>
      </c>
      <c r="B20" s="20">
        <v>30</v>
      </c>
      <c r="C20" s="110">
        <v>-2151526</v>
      </c>
      <c r="D20" s="109">
        <v>-584796</v>
      </c>
      <c r="E20" s="110">
        <v>-4863950</v>
      </c>
      <c r="F20" s="109">
        <v>-1933380</v>
      </c>
    </row>
    <row r="21" spans="1:6">
      <c r="A21" s="75" t="s">
        <v>164</v>
      </c>
      <c r="B21" s="20">
        <v>30</v>
      </c>
      <c r="C21" s="110">
        <v>-1721388</v>
      </c>
      <c r="D21" s="109">
        <v>-281572</v>
      </c>
      <c r="E21" s="110">
        <v>-2009711</v>
      </c>
      <c r="F21" s="109">
        <v>-182062</v>
      </c>
    </row>
    <row r="22" spans="1:6">
      <c r="A22" s="11" t="s">
        <v>55</v>
      </c>
      <c r="B22" s="20"/>
      <c r="C22" s="110">
        <v>-4795746</v>
      </c>
      <c r="D22" s="109">
        <v>-2884370</v>
      </c>
      <c r="E22" s="110">
        <v>-8887383</v>
      </c>
      <c r="F22" s="109">
        <v>-8349667</v>
      </c>
    </row>
    <row r="23" spans="1:6">
      <c r="A23" s="172" t="s">
        <v>110</v>
      </c>
      <c r="B23" s="141"/>
      <c r="C23" s="98">
        <v>0</v>
      </c>
      <c r="D23" s="98">
        <v>0</v>
      </c>
      <c r="E23" s="98">
        <v>0</v>
      </c>
      <c r="F23" s="109">
        <v>682820</v>
      </c>
    </row>
    <row r="24" spans="1:6" s="106" customFormat="1">
      <c r="A24" s="172" t="s">
        <v>137</v>
      </c>
      <c r="B24" s="141">
        <v>25</v>
      </c>
      <c r="C24" s="98">
        <v>0</v>
      </c>
      <c r="D24" s="98">
        <v>0</v>
      </c>
      <c r="E24" s="98">
        <v>0</v>
      </c>
      <c r="F24" s="109">
        <v>9386963</v>
      </c>
    </row>
    <row r="25" spans="1:6" s="106" customFormat="1">
      <c r="A25" s="172" t="s">
        <v>165</v>
      </c>
      <c r="B25" s="141"/>
      <c r="C25" s="98">
        <v>48060</v>
      </c>
      <c r="D25" s="109">
        <v>-42836</v>
      </c>
      <c r="E25" s="98">
        <v>-42124</v>
      </c>
      <c r="F25" s="109">
        <v>-62832</v>
      </c>
    </row>
    <row r="26" spans="1:6">
      <c r="A26" s="68" t="s">
        <v>120</v>
      </c>
      <c r="B26" s="141">
        <v>26</v>
      </c>
      <c r="C26" s="110">
        <v>1592708</v>
      </c>
      <c r="D26" s="109">
        <v>1466272</v>
      </c>
      <c r="E26" s="110">
        <v>3044662</v>
      </c>
      <c r="F26" s="109">
        <v>6687990</v>
      </c>
    </row>
    <row r="27" spans="1:6" ht="15.75" thickBot="1">
      <c r="A27" s="69" t="s">
        <v>121</v>
      </c>
      <c r="B27" s="21"/>
      <c r="C27" s="112">
        <v>-266234</v>
      </c>
      <c r="D27" s="112">
        <v>-511711</v>
      </c>
      <c r="E27" s="112">
        <v>-1051475</v>
      </c>
      <c r="F27" s="112">
        <v>-931567</v>
      </c>
    </row>
    <row r="28" spans="1:6">
      <c r="A28" s="24" t="s">
        <v>57</v>
      </c>
      <c r="B28" s="33"/>
      <c r="C28" s="110">
        <f>SUM(C19:C27)+C17</f>
        <v>58111151</v>
      </c>
      <c r="D28" s="109">
        <f>SUM(D19:D27)+D17</f>
        <v>45404505</v>
      </c>
      <c r="E28" s="110">
        <f>SUM(E19:E27)+E17</f>
        <v>137381080</v>
      </c>
      <c r="F28" s="109">
        <f>SUM(F19:F27)+F17</f>
        <v>142690943</v>
      </c>
    </row>
    <row r="29" spans="1:6">
      <c r="A29" s="11" t="s">
        <v>0</v>
      </c>
      <c r="B29" s="20"/>
      <c r="C29" s="173"/>
      <c r="D29" s="174"/>
      <c r="E29" s="68"/>
      <c r="F29" s="68"/>
    </row>
    <row r="30" spans="1:6">
      <c r="A30" s="11" t="s">
        <v>167</v>
      </c>
      <c r="B30" s="20">
        <v>7</v>
      </c>
      <c r="C30" s="110">
        <v>-15881</v>
      </c>
      <c r="D30" s="109">
        <v>-20393</v>
      </c>
      <c r="E30" s="93">
        <v>28291</v>
      </c>
      <c r="F30" s="118">
        <v>604541</v>
      </c>
    </row>
    <row r="31" spans="1:6">
      <c r="A31" s="11" t="s">
        <v>59</v>
      </c>
      <c r="B31" s="20">
        <v>24</v>
      </c>
      <c r="C31" s="110">
        <v>-10856954</v>
      </c>
      <c r="D31" s="109">
        <v>-11453558</v>
      </c>
      <c r="E31" s="93">
        <v>-32156946</v>
      </c>
      <c r="F31" s="118">
        <v>-34899745</v>
      </c>
    </row>
    <row r="32" spans="1:6">
      <c r="A32" s="11" t="s">
        <v>60</v>
      </c>
      <c r="B32" s="20"/>
      <c r="C32" s="110">
        <v>4674296</v>
      </c>
      <c r="D32" s="109">
        <v>1297023</v>
      </c>
      <c r="E32" s="93">
        <v>11258200</v>
      </c>
      <c r="F32" s="118">
        <v>3058826</v>
      </c>
    </row>
    <row r="33" spans="1:6" ht="15.75" thickBot="1">
      <c r="A33" s="6" t="s">
        <v>168</v>
      </c>
      <c r="B33" s="21"/>
      <c r="C33" s="110">
        <v>1221652</v>
      </c>
      <c r="D33" s="109">
        <v>-366674</v>
      </c>
      <c r="E33" s="93">
        <v>8966674</v>
      </c>
      <c r="F33" s="118">
        <v>944923</v>
      </c>
    </row>
    <row r="34" spans="1:6">
      <c r="A34" s="24" t="s">
        <v>61</v>
      </c>
      <c r="B34" s="33"/>
      <c r="C34" s="65">
        <f>SUM(C30:C33)+C28</f>
        <v>53134264</v>
      </c>
      <c r="D34" s="111">
        <f t="shared" ref="D34:F34" si="1">SUM(D30:D33)+D28</f>
        <v>34860903</v>
      </c>
      <c r="E34" s="65">
        <f t="shared" si="1"/>
        <v>125477299</v>
      </c>
      <c r="F34" s="111">
        <f t="shared" si="1"/>
        <v>112399488</v>
      </c>
    </row>
    <row r="35" spans="1:6">
      <c r="A35" s="11" t="s">
        <v>0</v>
      </c>
      <c r="B35" s="20"/>
      <c r="C35" s="110"/>
      <c r="D35" s="109"/>
      <c r="E35" s="192"/>
      <c r="F35" s="192"/>
    </row>
    <row r="36" spans="1:6" ht="15.75" thickBot="1">
      <c r="A36" s="6" t="s">
        <v>62</v>
      </c>
      <c r="B36" s="21">
        <v>27</v>
      </c>
      <c r="C36" s="112">
        <v>-14935015</v>
      </c>
      <c r="D36" s="113">
        <v>-6305289</v>
      </c>
      <c r="E36" s="119">
        <v>-36744060</v>
      </c>
      <c r="F36" s="120">
        <v>-25719077</v>
      </c>
    </row>
    <row r="37" spans="1:6" ht="15.75" thickBot="1">
      <c r="A37" s="9" t="s">
        <v>111</v>
      </c>
      <c r="B37" s="175"/>
      <c r="C37" s="114">
        <f>C34+C36</f>
        <v>38199249</v>
      </c>
      <c r="D37" s="115">
        <f t="shared" ref="D37:F37" si="2">D34+D36</f>
        <v>28555614</v>
      </c>
      <c r="E37" s="114">
        <f t="shared" si="2"/>
        <v>88733239</v>
      </c>
      <c r="F37" s="115">
        <f t="shared" si="2"/>
        <v>86680411</v>
      </c>
    </row>
    <row r="38" spans="1:6">
      <c r="A38" s="24"/>
      <c r="B38" s="107"/>
      <c r="C38" s="167"/>
      <c r="D38" s="168"/>
      <c r="E38" s="192"/>
      <c r="F38" s="192"/>
    </row>
    <row r="39" spans="1:6">
      <c r="A39" s="24" t="s">
        <v>195</v>
      </c>
      <c r="B39" s="107"/>
      <c r="C39" s="24"/>
      <c r="D39" s="30"/>
      <c r="E39" s="192"/>
      <c r="F39" s="192"/>
    </row>
    <row r="40" spans="1:6" ht="36">
      <c r="A40" s="176" t="s">
        <v>189</v>
      </c>
      <c r="B40" s="107"/>
      <c r="C40" s="97">
        <v>0</v>
      </c>
      <c r="D40" s="98">
        <v>0</v>
      </c>
      <c r="E40" s="97">
        <v>0</v>
      </c>
      <c r="F40" s="98">
        <v>0</v>
      </c>
    </row>
    <row r="41" spans="1:6" ht="24.75" thickBot="1">
      <c r="A41" s="6" t="s">
        <v>64</v>
      </c>
      <c r="B41" s="34"/>
      <c r="C41" s="112">
        <v>636263</v>
      </c>
      <c r="D41" s="113">
        <v>-2336</v>
      </c>
      <c r="E41" s="119">
        <v>3634838</v>
      </c>
      <c r="F41" s="120">
        <v>9870</v>
      </c>
    </row>
    <row r="42" spans="1:6" ht="36.75" thickBot="1">
      <c r="A42" s="9" t="s">
        <v>190</v>
      </c>
      <c r="B42" s="46"/>
      <c r="C42" s="114">
        <f>C41</f>
        <v>636263</v>
      </c>
      <c r="D42" s="115">
        <f t="shared" ref="D42:F42" si="3">D41</f>
        <v>-2336</v>
      </c>
      <c r="E42" s="114">
        <f t="shared" si="3"/>
        <v>3634838</v>
      </c>
      <c r="F42" s="115">
        <f t="shared" si="3"/>
        <v>9870</v>
      </c>
    </row>
    <row r="43" spans="1:6">
      <c r="A43" s="176" t="s">
        <v>0</v>
      </c>
      <c r="B43" s="107"/>
      <c r="C43" s="110"/>
      <c r="D43" s="109"/>
      <c r="E43" s="192"/>
      <c r="F43" s="192"/>
    </row>
    <row r="44" spans="1:6" ht="36">
      <c r="A44" s="176" t="s">
        <v>169</v>
      </c>
      <c r="B44" s="47"/>
      <c r="C44" s="97">
        <v>0</v>
      </c>
      <c r="D44" s="98">
        <v>0</v>
      </c>
      <c r="E44" s="97">
        <v>0</v>
      </c>
      <c r="F44" s="98">
        <v>0</v>
      </c>
    </row>
    <row r="45" spans="1:6" ht="24.75" thickBot="1">
      <c r="A45" s="6" t="s">
        <v>166</v>
      </c>
      <c r="B45" s="34"/>
      <c r="C45" s="112">
        <v>4315217</v>
      </c>
      <c r="D45" s="113">
        <v>-233910</v>
      </c>
      <c r="E45" s="119">
        <v>7307558</v>
      </c>
      <c r="F45" s="120">
        <v>206643</v>
      </c>
    </row>
    <row r="46" spans="1:6" ht="36.75" thickBot="1">
      <c r="A46" s="10" t="s">
        <v>192</v>
      </c>
      <c r="B46" s="177"/>
      <c r="C46" s="178">
        <f>C45</f>
        <v>4315217</v>
      </c>
      <c r="D46" s="179">
        <f t="shared" ref="D46:F46" si="4">D45</f>
        <v>-233910</v>
      </c>
      <c r="E46" s="178">
        <f t="shared" si="4"/>
        <v>7307558</v>
      </c>
      <c r="F46" s="179">
        <f t="shared" si="4"/>
        <v>206643</v>
      </c>
    </row>
    <row r="47" spans="1:6" ht="24.75" thickBot="1">
      <c r="A47" s="9" t="s">
        <v>191</v>
      </c>
      <c r="B47" s="46"/>
      <c r="C47" s="180">
        <f>C42+C46</f>
        <v>4951480</v>
      </c>
      <c r="D47" s="181">
        <f>D42+D46</f>
        <v>-236246</v>
      </c>
      <c r="E47" s="180">
        <f t="shared" ref="E47:F47" si="5">E42+E46</f>
        <v>10942396</v>
      </c>
      <c r="F47" s="181">
        <f t="shared" si="5"/>
        <v>216513</v>
      </c>
    </row>
    <row r="48" spans="1:6" ht="24.75" thickBot="1">
      <c r="A48" s="10" t="s">
        <v>112</v>
      </c>
      <c r="B48" s="34"/>
      <c r="C48" s="182">
        <f>C37+C47</f>
        <v>43150729</v>
      </c>
      <c r="D48" s="183">
        <f>D37+D47</f>
        <v>28319368</v>
      </c>
      <c r="E48" s="99">
        <f>E37+E47</f>
        <v>99675635</v>
      </c>
      <c r="F48" s="100">
        <f>F37+F47</f>
        <v>86896924</v>
      </c>
    </row>
    <row r="49" spans="1:6">
      <c r="A49" s="24" t="s">
        <v>0</v>
      </c>
      <c r="B49" s="107"/>
      <c r="C49" s="173"/>
      <c r="D49" s="174"/>
      <c r="E49" s="192"/>
      <c r="F49" s="192"/>
    </row>
    <row r="50" spans="1:6">
      <c r="A50" s="24" t="s">
        <v>155</v>
      </c>
      <c r="B50" s="107"/>
      <c r="C50" s="173"/>
      <c r="D50" s="174"/>
      <c r="E50" s="192"/>
      <c r="F50" s="192"/>
    </row>
    <row r="51" spans="1:6">
      <c r="A51" s="11" t="s">
        <v>63</v>
      </c>
      <c r="B51" s="107"/>
      <c r="C51" s="136">
        <v>32043418</v>
      </c>
      <c r="D51" s="109">
        <v>26880293</v>
      </c>
      <c r="E51" s="184">
        <v>74404759</v>
      </c>
      <c r="F51" s="185">
        <v>82410715</v>
      </c>
    </row>
    <row r="52" spans="1:6" ht="15.75" thickBot="1">
      <c r="A52" s="6" t="s">
        <v>29</v>
      </c>
      <c r="B52" s="177"/>
      <c r="C52" s="178">
        <v>6155831</v>
      </c>
      <c r="D52" s="179">
        <v>1675321</v>
      </c>
      <c r="E52" s="186">
        <v>14328480</v>
      </c>
      <c r="F52" s="187">
        <v>4269696</v>
      </c>
    </row>
    <row r="53" spans="1:6" ht="15.75" thickBot="1">
      <c r="A53" s="6"/>
      <c r="B53" s="34"/>
      <c r="C53" s="182">
        <f>SUM(C51:C52)</f>
        <v>38199249</v>
      </c>
      <c r="D53" s="183">
        <f t="shared" ref="D53" si="6">SUM(D51:D52)</f>
        <v>28555614</v>
      </c>
      <c r="E53" s="99">
        <f>SUM(E51:E52)</f>
        <v>88733239</v>
      </c>
      <c r="F53" s="100">
        <f t="shared" ref="F53" si="7">SUM(F51:F52)</f>
        <v>86680411</v>
      </c>
    </row>
    <row r="54" spans="1:6">
      <c r="A54" s="172"/>
      <c r="B54" s="188"/>
      <c r="C54" s="136"/>
      <c r="D54" s="137"/>
      <c r="E54" s="184"/>
      <c r="F54" s="185"/>
    </row>
    <row r="55" spans="1:6">
      <c r="A55" s="193" t="s">
        <v>142</v>
      </c>
      <c r="B55" s="188"/>
      <c r="C55" s="136"/>
      <c r="D55" s="137"/>
      <c r="E55" s="184"/>
      <c r="F55" s="185"/>
    </row>
    <row r="56" spans="1:6">
      <c r="A56" s="11" t="s">
        <v>63</v>
      </c>
      <c r="B56" s="188"/>
      <c r="C56" s="136">
        <v>36994898</v>
      </c>
      <c r="D56" s="137">
        <v>26644047</v>
      </c>
      <c r="E56" s="184">
        <v>85347155</v>
      </c>
      <c r="F56" s="185">
        <v>82627228</v>
      </c>
    </row>
    <row r="57" spans="1:6" ht="15.75" thickBot="1">
      <c r="A57" s="6" t="s">
        <v>29</v>
      </c>
      <c r="B57" s="177"/>
      <c r="C57" s="178">
        <f>C52</f>
        <v>6155831</v>
      </c>
      <c r="D57" s="179">
        <f t="shared" ref="D57:F57" si="8">D52</f>
        <v>1675321</v>
      </c>
      <c r="E57" s="178">
        <f t="shared" si="8"/>
        <v>14328480</v>
      </c>
      <c r="F57" s="179">
        <f t="shared" si="8"/>
        <v>4269696</v>
      </c>
    </row>
    <row r="58" spans="1:6" ht="15.75" thickBot="1">
      <c r="A58" s="6"/>
      <c r="B58" s="34"/>
      <c r="C58" s="182">
        <f>SUM(C56:C57)</f>
        <v>43150729</v>
      </c>
      <c r="D58" s="183">
        <f t="shared" ref="D58" si="9">SUM(D56:D57)</f>
        <v>28319368</v>
      </c>
      <c r="E58" s="99">
        <f>SUM(E56:E57)</f>
        <v>99675635</v>
      </c>
      <c r="F58" s="100">
        <f t="shared" ref="F58" si="10">SUM(F56:F57)</f>
        <v>86896924</v>
      </c>
    </row>
    <row r="59" spans="1:6">
      <c r="A59" s="24" t="s">
        <v>65</v>
      </c>
      <c r="B59" s="107"/>
      <c r="C59" s="167"/>
      <c r="D59" s="168"/>
      <c r="E59" s="189"/>
      <c r="F59" s="190"/>
    </row>
    <row r="60" spans="1:6" ht="40.5" customHeight="1" thickBot="1">
      <c r="A60" s="59" t="s">
        <v>194</v>
      </c>
      <c r="B60" s="34">
        <v>14</v>
      </c>
      <c r="C60" s="151">
        <v>2913.8</v>
      </c>
      <c r="D60" s="152">
        <v>2444.63</v>
      </c>
      <c r="E60" s="153">
        <v>6767.22</v>
      </c>
      <c r="F60" s="154">
        <v>7494.72</v>
      </c>
    </row>
    <row r="61" spans="1:6">
      <c r="A61" s="67"/>
      <c r="B61" s="70"/>
      <c r="C61" s="71"/>
      <c r="D61" s="72"/>
    </row>
    <row r="62" spans="1:6">
      <c r="A62" s="203"/>
      <c r="B62" s="203"/>
      <c r="C62" s="203"/>
      <c r="D62" s="203"/>
    </row>
    <row r="66" spans="1:8" ht="15.75" thickBot="1">
      <c r="A66" s="200" t="s">
        <v>50</v>
      </c>
      <c r="B66" s="200"/>
    </row>
    <row r="67" spans="1:8" ht="39.75" customHeight="1">
      <c r="A67" s="200"/>
      <c r="B67" s="200"/>
      <c r="E67" s="202" t="s">
        <v>150</v>
      </c>
      <c r="F67" s="202"/>
    </row>
    <row r="68" spans="1:8" ht="30.75" customHeight="1">
      <c r="A68" s="200" t="s">
        <v>0</v>
      </c>
      <c r="B68" s="200"/>
    </row>
    <row r="69" spans="1:8">
      <c r="A69" s="200"/>
      <c r="B69" s="200"/>
    </row>
    <row r="70" spans="1:8" ht="15.75" thickBot="1">
      <c r="A70" s="200" t="s">
        <v>118</v>
      </c>
      <c r="B70" s="200"/>
    </row>
    <row r="71" spans="1:8">
      <c r="A71" s="200"/>
      <c r="B71" s="200"/>
      <c r="E71" s="202" t="s">
        <v>151</v>
      </c>
      <c r="F71" s="202"/>
      <c r="H71" s="62"/>
    </row>
    <row r="75" spans="1:8">
      <c r="D75" s="198"/>
      <c r="E75" s="198"/>
      <c r="F75" s="198"/>
    </row>
  </sheetData>
  <mergeCells count="14">
    <mergeCell ref="D75:F75"/>
    <mergeCell ref="D1:F1"/>
    <mergeCell ref="E67:F67"/>
    <mergeCell ref="E71:F71"/>
    <mergeCell ref="A71:B71"/>
    <mergeCell ref="A67:B67"/>
    <mergeCell ref="A68:B68"/>
    <mergeCell ref="A69:B69"/>
    <mergeCell ref="E8:F8"/>
    <mergeCell ref="A66:B66"/>
    <mergeCell ref="C8:D8"/>
    <mergeCell ref="A62:D62"/>
    <mergeCell ref="A70:B70"/>
    <mergeCell ref="A3:D4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8"/>
  <sheetViews>
    <sheetView zoomScale="110" zoomScaleNormal="110" workbookViewId="0">
      <selection activeCell="F49" sqref="F49"/>
    </sheetView>
  </sheetViews>
  <sheetFormatPr defaultRowHeight="15"/>
  <cols>
    <col min="1" max="1" width="56.42578125" customWidth="1"/>
    <col min="2" max="2" width="9.7109375" bestFit="1" customWidth="1"/>
    <col min="3" max="3" width="19.85546875" style="161" customWidth="1"/>
    <col min="4" max="4" width="19.28515625" style="161" customWidth="1"/>
    <col min="5" max="5" width="9.140625" customWidth="1"/>
    <col min="6" max="6" width="14.28515625" customWidth="1"/>
  </cols>
  <sheetData>
    <row r="1" spans="1:4" ht="23.25" customHeight="1">
      <c r="A1" s="14" t="s">
        <v>1</v>
      </c>
      <c r="B1" s="2"/>
      <c r="C1" s="198" t="s">
        <v>100</v>
      </c>
      <c r="D1" s="198"/>
    </row>
    <row r="2" spans="1:4">
      <c r="A2" s="1"/>
      <c r="B2" s="2"/>
    </row>
    <row r="3" spans="1:4" ht="31.5" customHeight="1">
      <c r="A3" s="206" t="s">
        <v>102</v>
      </c>
      <c r="B3" s="206"/>
      <c r="C3" s="206"/>
      <c r="D3" s="206"/>
    </row>
    <row r="4" spans="1:4" ht="15.75">
      <c r="A4" s="3"/>
    </row>
    <row r="5" spans="1:4">
      <c r="A5" s="1" t="s">
        <v>179</v>
      </c>
    </row>
    <row r="6" spans="1:4" ht="26.25" customHeight="1" thickBot="1">
      <c r="C6" s="140"/>
      <c r="D6" s="162"/>
    </row>
    <row r="7" spans="1:4" ht="49.5" thickBot="1">
      <c r="A7" s="44" t="s">
        <v>122</v>
      </c>
      <c r="B7" s="16" t="s">
        <v>123</v>
      </c>
      <c r="C7" s="39" t="s">
        <v>183</v>
      </c>
      <c r="D7" s="17" t="s">
        <v>184</v>
      </c>
    </row>
    <row r="8" spans="1:4">
      <c r="A8" s="4" t="s">
        <v>0</v>
      </c>
      <c r="B8" s="25"/>
      <c r="C8" s="163"/>
      <c r="D8" s="164"/>
    </row>
    <row r="9" spans="1:4">
      <c r="A9" s="24" t="s">
        <v>66</v>
      </c>
      <c r="B9" s="22"/>
      <c r="C9" s="27"/>
      <c r="D9" s="28"/>
    </row>
    <row r="10" spans="1:4">
      <c r="A10" s="11" t="s">
        <v>127</v>
      </c>
      <c r="B10" s="22"/>
      <c r="C10" s="128">
        <v>125477299</v>
      </c>
      <c r="D10" s="135">
        <v>112399488</v>
      </c>
    </row>
    <row r="11" spans="1:4">
      <c r="A11" s="11" t="s">
        <v>0</v>
      </c>
      <c r="B11" s="22"/>
      <c r="C11" s="128"/>
      <c r="D11" s="135"/>
    </row>
    <row r="12" spans="1:4">
      <c r="A12" s="24" t="s">
        <v>67</v>
      </c>
      <c r="B12" s="22"/>
      <c r="C12" s="143"/>
      <c r="D12" s="165"/>
    </row>
    <row r="13" spans="1:4">
      <c r="A13" s="11" t="s">
        <v>113</v>
      </c>
      <c r="B13" s="22">
        <v>5.16</v>
      </c>
      <c r="C13" s="128">
        <v>68304671</v>
      </c>
      <c r="D13" s="135">
        <v>66901323</v>
      </c>
    </row>
    <row r="14" spans="1:4">
      <c r="A14" s="11" t="s">
        <v>68</v>
      </c>
      <c r="B14" s="22">
        <v>6</v>
      </c>
      <c r="C14" s="128">
        <v>21529004</v>
      </c>
      <c r="D14" s="135">
        <v>20704721</v>
      </c>
    </row>
    <row r="15" spans="1:4">
      <c r="A15" s="75" t="s">
        <v>170</v>
      </c>
      <c r="B15" s="22">
        <v>30</v>
      </c>
      <c r="C15" s="128">
        <v>2009711</v>
      </c>
      <c r="D15" s="135">
        <v>182062</v>
      </c>
    </row>
    <row r="16" spans="1:4">
      <c r="A16" s="11" t="s">
        <v>54</v>
      </c>
      <c r="B16" s="22">
        <v>30</v>
      </c>
      <c r="C16" s="128">
        <v>4863950</v>
      </c>
      <c r="D16" s="135">
        <v>1933380</v>
      </c>
    </row>
    <row r="17" spans="1:6" s="106" customFormat="1">
      <c r="A17" s="108" t="s">
        <v>126</v>
      </c>
      <c r="B17" s="107"/>
      <c r="C17" s="128">
        <v>-8966674</v>
      </c>
      <c r="D17" s="135">
        <v>-944923</v>
      </c>
    </row>
    <row r="18" spans="1:6">
      <c r="A18" s="108" t="s">
        <v>69</v>
      </c>
      <c r="B18" s="22"/>
      <c r="C18" s="128">
        <v>-6227709</v>
      </c>
      <c r="D18" s="135">
        <v>103845</v>
      </c>
    </row>
    <row r="19" spans="1:6" ht="22.5">
      <c r="A19" s="108" t="s">
        <v>70</v>
      </c>
      <c r="B19" s="22"/>
      <c r="C19" s="128">
        <v>135006</v>
      </c>
      <c r="D19" s="135">
        <v>173182</v>
      </c>
    </row>
    <row r="20" spans="1:6">
      <c r="A20" s="108" t="s">
        <v>58</v>
      </c>
      <c r="B20" s="22">
        <v>7</v>
      </c>
      <c r="C20" s="128">
        <v>-28291</v>
      </c>
      <c r="D20" s="135">
        <v>-604541</v>
      </c>
    </row>
    <row r="21" spans="1:6">
      <c r="A21" s="108" t="s">
        <v>59</v>
      </c>
      <c r="B21" s="22">
        <v>24</v>
      </c>
      <c r="C21" s="128">
        <v>32156946</v>
      </c>
      <c r="D21" s="135">
        <v>34899745</v>
      </c>
    </row>
    <row r="22" spans="1:6">
      <c r="A22" s="108" t="s">
        <v>71</v>
      </c>
      <c r="B22" s="22"/>
      <c r="C22" s="128">
        <v>-11258200</v>
      </c>
      <c r="D22" s="135">
        <v>-3058826</v>
      </c>
    </row>
    <row r="23" spans="1:6" s="106" customFormat="1">
      <c r="A23" s="108" t="s">
        <v>171</v>
      </c>
      <c r="B23" s="22"/>
      <c r="C23" s="128">
        <v>42124</v>
      </c>
      <c r="D23" s="135">
        <v>62832</v>
      </c>
    </row>
    <row r="24" spans="1:6" s="106" customFormat="1">
      <c r="A24" s="108" t="s">
        <v>154</v>
      </c>
      <c r="B24"/>
      <c r="C24" s="128">
        <v>-4209415</v>
      </c>
      <c r="D24" s="128">
        <v>0</v>
      </c>
    </row>
    <row r="25" spans="1:6" ht="15.75" thickBot="1">
      <c r="A25" s="42" t="s">
        <v>56</v>
      </c>
      <c r="C25" s="144">
        <v>0</v>
      </c>
      <c r="D25" s="166">
        <v>-682820</v>
      </c>
      <c r="F25" s="117"/>
    </row>
    <row r="26" spans="1:6" ht="24">
      <c r="A26" s="23" t="s">
        <v>72</v>
      </c>
      <c r="B26" s="45"/>
      <c r="C26" s="128">
        <f>SUM(C10:C25)</f>
        <v>223828422</v>
      </c>
      <c r="D26" s="135">
        <f>SUM(D10:D25)</f>
        <v>232069468</v>
      </c>
    </row>
    <row r="27" spans="1:6">
      <c r="A27" s="11"/>
      <c r="B27" s="22"/>
      <c r="C27" s="128"/>
      <c r="D27" s="135"/>
    </row>
    <row r="28" spans="1:6">
      <c r="A28" s="24" t="s">
        <v>73</v>
      </c>
      <c r="B28" s="22"/>
      <c r="C28" s="128"/>
      <c r="D28" s="135"/>
    </row>
    <row r="29" spans="1:6">
      <c r="A29" s="108" t="s">
        <v>74</v>
      </c>
      <c r="B29" s="22"/>
      <c r="C29" s="128">
        <v>-21632429</v>
      </c>
      <c r="D29" s="135">
        <v>-11729677</v>
      </c>
    </row>
    <row r="30" spans="1:6">
      <c r="A30" s="108" t="s">
        <v>75</v>
      </c>
      <c r="B30" s="22"/>
      <c r="C30" s="128">
        <v>-4559947</v>
      </c>
      <c r="D30" s="135">
        <v>3537626</v>
      </c>
    </row>
    <row r="31" spans="1:6">
      <c r="A31" s="108" t="s">
        <v>76</v>
      </c>
      <c r="B31" s="22"/>
      <c r="C31" s="128">
        <v>615862</v>
      </c>
      <c r="D31" s="135">
        <v>-60507079</v>
      </c>
    </row>
    <row r="32" spans="1:6">
      <c r="A32" s="108" t="s">
        <v>77</v>
      </c>
      <c r="B32" s="22"/>
      <c r="C32" s="128">
        <v>-1841198</v>
      </c>
      <c r="D32" s="135">
        <v>-925665</v>
      </c>
    </row>
    <row r="33" spans="1:4">
      <c r="A33" s="108" t="s">
        <v>78</v>
      </c>
      <c r="B33" s="22"/>
      <c r="C33" s="128">
        <v>-2010261</v>
      </c>
      <c r="D33" s="135">
        <v>-2827410</v>
      </c>
    </row>
    <row r="34" spans="1:4" ht="22.5">
      <c r="A34" s="108" t="s">
        <v>79</v>
      </c>
      <c r="B34" s="22"/>
      <c r="C34" s="128">
        <v>-66256</v>
      </c>
      <c r="D34" s="135">
        <v>-384458</v>
      </c>
    </row>
    <row r="35" spans="1:4">
      <c r="A35" s="108" t="s">
        <v>80</v>
      </c>
      <c r="B35" s="22"/>
      <c r="C35" s="128">
        <v>-2115488</v>
      </c>
      <c r="D35" s="135">
        <v>2203132</v>
      </c>
    </row>
    <row r="36" spans="1:4" ht="15.75" thickBot="1">
      <c r="A36" s="42" t="s">
        <v>81</v>
      </c>
      <c r="B36" s="34"/>
      <c r="C36" s="144">
        <v>17740750</v>
      </c>
      <c r="D36" s="160">
        <v>8146629</v>
      </c>
    </row>
    <row r="37" spans="1:4">
      <c r="A37" s="24" t="s">
        <v>82</v>
      </c>
      <c r="B37" s="22"/>
      <c r="C37" s="128">
        <f>SUM(C26:C36)</f>
        <v>209959455</v>
      </c>
      <c r="D37" s="135">
        <f>SUM(D26:D36)</f>
        <v>169582566</v>
      </c>
    </row>
    <row r="38" spans="1:4">
      <c r="A38" s="24" t="s">
        <v>0</v>
      </c>
      <c r="B38" s="22"/>
      <c r="C38" s="128"/>
      <c r="D38" s="135"/>
    </row>
    <row r="39" spans="1:4">
      <c r="A39" s="11" t="s">
        <v>83</v>
      </c>
      <c r="B39" s="22"/>
      <c r="C39" s="128">
        <v>-19037908</v>
      </c>
      <c r="D39" s="135">
        <v>-17497499</v>
      </c>
    </row>
    <row r="40" spans="1:4">
      <c r="A40" s="11" t="s">
        <v>84</v>
      </c>
      <c r="B40" s="22"/>
      <c r="C40" s="128">
        <v>-28536304</v>
      </c>
      <c r="D40" s="135">
        <v>-33212616</v>
      </c>
    </row>
    <row r="41" spans="1:4" ht="15.75" thickBot="1">
      <c r="A41" s="6" t="s">
        <v>85</v>
      </c>
      <c r="B41" s="34"/>
      <c r="C41" s="144">
        <v>9904505</v>
      </c>
      <c r="D41" s="160">
        <v>2276392</v>
      </c>
    </row>
    <row r="42" spans="1:4" ht="24.75" thickBot="1">
      <c r="A42" s="10" t="s">
        <v>86</v>
      </c>
      <c r="B42" s="34"/>
      <c r="C42" s="144">
        <f>SUM(C37:C41)</f>
        <v>172289748</v>
      </c>
      <c r="D42" s="155">
        <f>SUM(D37:D41)</f>
        <v>121148843</v>
      </c>
    </row>
    <row r="43" spans="1:4">
      <c r="C43" s="157"/>
      <c r="D43" s="157"/>
    </row>
    <row r="44" spans="1:4">
      <c r="A44" s="24" t="s">
        <v>87</v>
      </c>
      <c r="B44" s="22"/>
      <c r="C44" s="158"/>
      <c r="D44" s="159"/>
    </row>
    <row r="45" spans="1:4">
      <c r="A45" s="108" t="s">
        <v>88</v>
      </c>
      <c r="B45" s="22"/>
      <c r="C45" s="128">
        <v>-51162896</v>
      </c>
      <c r="D45" s="135">
        <v>-51708799</v>
      </c>
    </row>
    <row r="46" spans="1:4">
      <c r="A46" s="108" t="s">
        <v>89</v>
      </c>
      <c r="B46" s="22"/>
      <c r="C46" s="128">
        <v>-12549818</v>
      </c>
      <c r="D46" s="135">
        <v>-9127240</v>
      </c>
    </row>
    <row r="47" spans="1:4" s="106" customFormat="1" ht="22.5">
      <c r="A47" s="108" t="s">
        <v>124</v>
      </c>
      <c r="B47" s="107">
        <v>30</v>
      </c>
      <c r="C47" s="128">
        <v>-69350275</v>
      </c>
      <c r="D47" s="135">
        <v>-95341236</v>
      </c>
    </row>
    <row r="48" spans="1:4" s="106" customFormat="1" ht="22.5">
      <c r="A48" s="108" t="s">
        <v>119</v>
      </c>
      <c r="B48" s="22">
        <v>30</v>
      </c>
      <c r="C48" s="128">
        <v>69350275</v>
      </c>
      <c r="D48" s="135">
        <v>87141339</v>
      </c>
    </row>
    <row r="49" spans="1:4">
      <c r="A49" s="108" t="s">
        <v>172</v>
      </c>
      <c r="B49" s="76">
        <v>12</v>
      </c>
      <c r="C49" s="128">
        <v>49999824</v>
      </c>
      <c r="D49" s="128">
        <v>0</v>
      </c>
    </row>
    <row r="50" spans="1:4">
      <c r="A50" s="108" t="s">
        <v>173</v>
      </c>
      <c r="B50" s="76"/>
      <c r="C50" s="128">
        <v>118531</v>
      </c>
      <c r="D50" s="135">
        <v>1158606</v>
      </c>
    </row>
    <row r="51" spans="1:4" s="106" customFormat="1">
      <c r="A51" s="108" t="s">
        <v>143</v>
      </c>
      <c r="B51" s="116"/>
      <c r="C51" s="128">
        <v>-669440</v>
      </c>
      <c r="D51" s="135">
        <v>-1544100</v>
      </c>
    </row>
    <row r="52" spans="1:4">
      <c r="A52" s="108" t="s">
        <v>174</v>
      </c>
      <c r="B52" s="22"/>
      <c r="C52" s="128">
        <v>6869358</v>
      </c>
      <c r="D52" s="128">
        <v>0</v>
      </c>
    </row>
    <row r="53" spans="1:4" s="106" customFormat="1">
      <c r="A53" s="108" t="s">
        <v>138</v>
      </c>
      <c r="B53" s="22"/>
      <c r="C53" s="128">
        <v>0</v>
      </c>
      <c r="D53" s="135">
        <v>7548</v>
      </c>
    </row>
    <row r="54" spans="1:4">
      <c r="A54" s="108" t="s">
        <v>175</v>
      </c>
      <c r="B54" s="22"/>
      <c r="C54" s="128">
        <v>0</v>
      </c>
      <c r="D54" s="135">
        <v>-31368</v>
      </c>
    </row>
    <row r="55" spans="1:4">
      <c r="A55" s="108" t="s">
        <v>176</v>
      </c>
      <c r="B55" s="22"/>
      <c r="C55" s="128">
        <v>50614</v>
      </c>
      <c r="D55" s="128">
        <v>0</v>
      </c>
    </row>
    <row r="56" spans="1:4" s="106" customFormat="1">
      <c r="A56" s="108" t="s">
        <v>90</v>
      </c>
      <c r="B56" s="107"/>
      <c r="C56" s="128">
        <v>-170353</v>
      </c>
      <c r="D56" s="135">
        <v>-744470</v>
      </c>
    </row>
    <row r="57" spans="1:4" s="106" customFormat="1">
      <c r="A57" s="108" t="s">
        <v>91</v>
      </c>
      <c r="B57" s="107"/>
      <c r="C57" s="128">
        <v>365657</v>
      </c>
      <c r="D57" s="135">
        <v>341847</v>
      </c>
    </row>
    <row r="58" spans="1:4" s="106" customFormat="1" ht="15.75" thickBot="1">
      <c r="A58" s="42" t="s">
        <v>139</v>
      </c>
      <c r="B58" s="107"/>
      <c r="C58" s="128">
        <v>76855</v>
      </c>
      <c r="D58" s="135">
        <v>35201</v>
      </c>
    </row>
    <row r="59" spans="1:4" ht="24.75" thickBot="1">
      <c r="A59" s="9" t="s">
        <v>92</v>
      </c>
      <c r="B59" s="46"/>
      <c r="C59" s="156">
        <f>SUM(C45:C58)</f>
        <v>-7071668</v>
      </c>
      <c r="D59" s="129">
        <f>SUM(D45:D58)</f>
        <v>-69812672</v>
      </c>
    </row>
    <row r="60" spans="1:4" ht="16.5" customHeight="1">
      <c r="A60" s="29" t="s">
        <v>0</v>
      </c>
      <c r="B60" s="22"/>
      <c r="C60" s="158"/>
      <c r="D60" s="159"/>
    </row>
    <row r="61" spans="1:4" ht="16.5" customHeight="1">
      <c r="A61" s="24" t="s">
        <v>93</v>
      </c>
      <c r="B61" s="22"/>
      <c r="C61" s="167"/>
      <c r="D61" s="168"/>
    </row>
    <row r="62" spans="1:4" ht="14.25" customHeight="1">
      <c r="A62" s="108" t="s">
        <v>94</v>
      </c>
      <c r="B62" s="25">
        <v>15</v>
      </c>
      <c r="C62" s="128">
        <v>0</v>
      </c>
      <c r="D62" s="135">
        <v>22000000</v>
      </c>
    </row>
    <row r="63" spans="1:4" ht="15.75" customHeight="1">
      <c r="A63" s="108" t="s">
        <v>178</v>
      </c>
      <c r="B63" s="25">
        <v>15</v>
      </c>
      <c r="C63" s="128">
        <v>-27576299</v>
      </c>
      <c r="D63" s="135">
        <v>-61645095</v>
      </c>
    </row>
    <row r="64" spans="1:4">
      <c r="A64" s="108" t="s">
        <v>140</v>
      </c>
      <c r="B64" s="25">
        <v>14</v>
      </c>
      <c r="C64" s="128">
        <v>0</v>
      </c>
      <c r="D64" s="135">
        <v>-17571952</v>
      </c>
    </row>
    <row r="65" spans="1:7">
      <c r="A65" s="108" t="s">
        <v>141</v>
      </c>
      <c r="B65" s="25">
        <v>14</v>
      </c>
      <c r="C65" s="128">
        <v>0</v>
      </c>
      <c r="D65" s="169">
        <v>-4394500</v>
      </c>
    </row>
    <row r="66" spans="1:7">
      <c r="A66" s="108" t="s">
        <v>128</v>
      </c>
      <c r="B66" s="25">
        <v>16</v>
      </c>
      <c r="C66" s="145">
        <v>-10523955</v>
      </c>
      <c r="D66" s="169">
        <v>-11960811</v>
      </c>
    </row>
    <row r="67" spans="1:7" s="106" customFormat="1" ht="15.75" thickBot="1">
      <c r="A67" s="42" t="s">
        <v>177</v>
      </c>
      <c r="B67" s="116"/>
      <c r="C67" s="144">
        <v>0</v>
      </c>
      <c r="D67" s="160">
        <v>55279947</v>
      </c>
    </row>
    <row r="68" spans="1:7" ht="24.75" thickBot="1">
      <c r="A68" s="9" t="s">
        <v>193</v>
      </c>
      <c r="B68" s="46"/>
      <c r="C68" s="144">
        <f>SUM(C62:C66)</f>
        <v>-38100254</v>
      </c>
      <c r="D68" s="160">
        <f>SUM(D62:D67)</f>
        <v>-18292411</v>
      </c>
    </row>
    <row r="69" spans="1:7">
      <c r="A69" s="11" t="s">
        <v>0</v>
      </c>
      <c r="B69" s="22"/>
      <c r="C69" s="128"/>
      <c r="D69" s="159"/>
    </row>
    <row r="70" spans="1:7" ht="24">
      <c r="A70" s="11" t="s">
        <v>115</v>
      </c>
      <c r="B70" s="47"/>
      <c r="C70" s="128">
        <v>13065821</v>
      </c>
      <c r="D70" s="135">
        <v>780273</v>
      </c>
    </row>
    <row r="71" spans="1:7" ht="24.75" thickBot="1">
      <c r="A71" s="6" t="s">
        <v>114</v>
      </c>
      <c r="B71" s="34">
        <v>13</v>
      </c>
      <c r="C71" s="144">
        <v>-4137</v>
      </c>
      <c r="D71" s="160">
        <v>-3732</v>
      </c>
    </row>
    <row r="72" spans="1:7">
      <c r="A72" s="24" t="s">
        <v>95</v>
      </c>
      <c r="B72" s="22"/>
      <c r="C72" s="128">
        <f>C42+C59+C68+C70+C71</f>
        <v>140179510</v>
      </c>
      <c r="D72" s="159">
        <f>D42+D59+D68+D70+D71</f>
        <v>33820301</v>
      </c>
    </row>
    <row r="73" spans="1:7">
      <c r="A73" s="24" t="s">
        <v>0</v>
      </c>
      <c r="B73" s="26"/>
      <c r="C73" s="128"/>
      <c r="D73" s="159"/>
    </row>
    <row r="74" spans="1:7" ht="15.75" thickBot="1">
      <c r="A74" s="6" t="s">
        <v>96</v>
      </c>
      <c r="B74" s="16">
        <v>13</v>
      </c>
      <c r="C74" s="144">
        <v>167109839</v>
      </c>
      <c r="D74" s="160">
        <v>94709166</v>
      </c>
    </row>
    <row r="75" spans="1:7" ht="15.75" thickBot="1">
      <c r="A75" s="9" t="s">
        <v>188</v>
      </c>
      <c r="B75" s="46">
        <v>13</v>
      </c>
      <c r="C75" s="156">
        <v>307289349</v>
      </c>
      <c r="D75" s="170">
        <v>128529467</v>
      </c>
    </row>
    <row r="76" spans="1:7">
      <c r="G76" s="62"/>
    </row>
    <row r="77" spans="1:7">
      <c r="A77" s="91"/>
      <c r="B77" s="91"/>
      <c r="C77" s="171"/>
      <c r="D77" s="171"/>
    </row>
    <row r="78" spans="1:7">
      <c r="A78" s="209"/>
      <c r="B78" s="209"/>
      <c r="C78" s="209"/>
      <c r="D78" s="209"/>
    </row>
    <row r="80" spans="1:7">
      <c r="A80" s="68" t="s">
        <v>156</v>
      </c>
    </row>
    <row r="82" spans="1:4" ht="21" customHeight="1"/>
    <row r="83" spans="1:4" ht="33" customHeight="1" thickBot="1">
      <c r="A83" s="200" t="s">
        <v>50</v>
      </c>
      <c r="B83" s="200"/>
      <c r="C83" s="207"/>
      <c r="D83" s="207"/>
    </row>
    <row r="84" spans="1:4">
      <c r="A84" s="200"/>
      <c r="B84" s="200"/>
      <c r="C84" s="208" t="s">
        <v>150</v>
      </c>
      <c r="D84" s="208"/>
    </row>
    <row r="85" spans="1:4">
      <c r="A85" s="200" t="s">
        <v>0</v>
      </c>
      <c r="B85" s="200"/>
      <c r="C85" s="210"/>
      <c r="D85" s="210"/>
    </row>
    <row r="86" spans="1:4">
      <c r="A86" s="200"/>
      <c r="B86" s="200"/>
      <c r="C86" s="210"/>
      <c r="D86" s="210"/>
    </row>
    <row r="87" spans="1:4" ht="15.75" thickBot="1">
      <c r="A87" s="200" t="s">
        <v>118</v>
      </c>
      <c r="B87" s="200"/>
      <c r="C87" s="207"/>
      <c r="D87" s="207"/>
    </row>
    <row r="88" spans="1:4">
      <c r="A88" s="200"/>
      <c r="B88" s="200"/>
      <c r="C88" s="208" t="s">
        <v>151</v>
      </c>
      <c r="D88" s="208"/>
    </row>
  </sheetData>
  <mergeCells count="15">
    <mergeCell ref="A88:B88"/>
    <mergeCell ref="C88:D88"/>
    <mergeCell ref="A78:D78"/>
    <mergeCell ref="A84:B84"/>
    <mergeCell ref="C84:D84"/>
    <mergeCell ref="A85:B85"/>
    <mergeCell ref="C85:D85"/>
    <mergeCell ref="A86:B86"/>
    <mergeCell ref="C86:D86"/>
    <mergeCell ref="A3:D3"/>
    <mergeCell ref="C1:D1"/>
    <mergeCell ref="A83:B83"/>
    <mergeCell ref="C83:D83"/>
    <mergeCell ref="A87:B87"/>
    <mergeCell ref="C87:D87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"/>
  <sheetViews>
    <sheetView tabSelected="1" topLeftCell="A11" zoomScale="120" zoomScaleNormal="120" workbookViewId="0">
      <selection activeCell="D24" sqref="D24"/>
    </sheetView>
  </sheetViews>
  <sheetFormatPr defaultRowHeight="15"/>
  <cols>
    <col min="1" max="1" width="35.140625" style="12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4" t="s">
        <v>1</v>
      </c>
      <c r="B1" s="2"/>
      <c r="I1" s="5" t="s">
        <v>100</v>
      </c>
    </row>
    <row r="2" spans="1:9">
      <c r="A2" s="1"/>
      <c r="B2" s="2"/>
    </row>
    <row r="3" spans="1:9" ht="15.75">
      <c r="A3" s="15" t="s">
        <v>103</v>
      </c>
      <c r="B3" s="13"/>
      <c r="C3" s="13"/>
      <c r="D3" s="13"/>
    </row>
    <row r="4" spans="1:9" ht="15.75">
      <c r="A4" s="3"/>
    </row>
    <row r="5" spans="1:9">
      <c r="A5" s="14" t="s">
        <v>179</v>
      </c>
    </row>
    <row r="7" spans="1:9" ht="15.75" thickBot="1">
      <c r="A7" s="86"/>
      <c r="B7" s="213" t="s">
        <v>97</v>
      </c>
      <c r="C7" s="213"/>
      <c r="D7" s="213"/>
      <c r="E7" s="213"/>
      <c r="F7" s="213"/>
      <c r="G7" s="213"/>
      <c r="H7" s="212"/>
      <c r="I7" s="212"/>
    </row>
    <row r="8" spans="1:9" ht="36.75" thickBot="1">
      <c r="A8" s="57" t="s">
        <v>117</v>
      </c>
      <c r="B8" s="18" t="s">
        <v>129</v>
      </c>
      <c r="C8" s="18" t="s">
        <v>130</v>
      </c>
      <c r="D8" s="18" t="s">
        <v>131</v>
      </c>
      <c r="E8" s="56" t="s">
        <v>132</v>
      </c>
      <c r="F8" s="56" t="s">
        <v>28</v>
      </c>
      <c r="G8" s="56" t="s">
        <v>98</v>
      </c>
      <c r="H8" s="55" t="s">
        <v>29</v>
      </c>
      <c r="I8" s="55" t="s">
        <v>30</v>
      </c>
    </row>
    <row r="9" spans="1:9" ht="15.75" thickBot="1">
      <c r="A9" s="88"/>
      <c r="B9" s="84"/>
      <c r="C9" s="84"/>
      <c r="D9" s="84"/>
      <c r="E9" s="89"/>
      <c r="F9" s="89"/>
      <c r="G9" s="89"/>
      <c r="H9" s="90"/>
      <c r="I9" s="90"/>
    </row>
    <row r="10" spans="1:9" ht="15.75" thickBot="1">
      <c r="A10" s="84" t="s">
        <v>133</v>
      </c>
      <c r="B10" s="78">
        <v>14</v>
      </c>
      <c r="C10" s="78">
        <v>14</v>
      </c>
      <c r="D10" s="78">
        <v>14</v>
      </c>
      <c r="E10" s="78">
        <v>14</v>
      </c>
      <c r="F10" s="78"/>
      <c r="G10" s="78"/>
      <c r="H10" s="78"/>
      <c r="I10" s="78"/>
    </row>
    <row r="11" spans="1:9">
      <c r="A11" s="61"/>
      <c r="B11" s="48"/>
      <c r="C11" s="48"/>
      <c r="D11" s="48"/>
      <c r="E11" s="48"/>
      <c r="F11" s="48"/>
      <c r="G11" s="48"/>
      <c r="H11" s="48"/>
      <c r="I11" s="48"/>
    </row>
    <row r="12" spans="1:9" ht="15.75" thickBot="1">
      <c r="A12" s="18" t="s">
        <v>157</v>
      </c>
      <c r="B12" s="81">
        <v>12136529</v>
      </c>
      <c r="C12" s="82">
        <v>-7065614</v>
      </c>
      <c r="D12" s="82">
        <v>-17200</v>
      </c>
      <c r="E12" s="82">
        <v>1820479</v>
      </c>
      <c r="F12" s="81">
        <v>476006801</v>
      </c>
      <c r="G12" s="81">
        <v>482880995</v>
      </c>
      <c r="H12" s="82">
        <v>35659002</v>
      </c>
      <c r="I12" s="81">
        <f>SUM(G12:H12)</f>
        <v>518539997</v>
      </c>
    </row>
    <row r="13" spans="1:9">
      <c r="A13" s="19" t="s">
        <v>0</v>
      </c>
      <c r="B13" s="80"/>
      <c r="C13" s="80"/>
      <c r="D13" s="80"/>
      <c r="E13" s="80"/>
      <c r="F13" s="80"/>
      <c r="G13" s="80"/>
      <c r="H13" s="80"/>
      <c r="I13" s="80"/>
    </row>
    <row r="14" spans="1:9">
      <c r="A14" s="19" t="s">
        <v>159</v>
      </c>
      <c r="B14" s="146">
        <v>0</v>
      </c>
      <c r="C14" s="146">
        <v>0</v>
      </c>
      <c r="D14" s="146">
        <v>0</v>
      </c>
      <c r="E14" s="146">
        <v>0</v>
      </c>
      <c r="F14" s="80">
        <v>82410715</v>
      </c>
      <c r="G14" s="80">
        <v>82410715</v>
      </c>
      <c r="H14" s="80">
        <v>4269696</v>
      </c>
      <c r="I14" s="80">
        <v>86680411</v>
      </c>
    </row>
    <row r="15" spans="1:9" ht="15.75" thickBot="1">
      <c r="A15" s="49" t="s">
        <v>104</v>
      </c>
      <c r="B15" s="147">
        <v>0</v>
      </c>
      <c r="C15" s="147">
        <v>0</v>
      </c>
      <c r="D15" s="147">
        <v>9870</v>
      </c>
      <c r="E15" s="147">
        <v>0</v>
      </c>
      <c r="F15" s="82">
        <v>206643</v>
      </c>
      <c r="G15" s="82">
        <v>216513</v>
      </c>
      <c r="H15" s="82">
        <v>0</v>
      </c>
      <c r="I15" s="82">
        <v>216513</v>
      </c>
    </row>
    <row r="16" spans="1:9" ht="15.75" thickBot="1">
      <c r="A16" s="18" t="s">
        <v>106</v>
      </c>
      <c r="B16" s="51">
        <f>SUM(B14:B15)</f>
        <v>0</v>
      </c>
      <c r="C16" s="51">
        <f t="shared" ref="C16:I16" si="0">SUM(C14:C15)</f>
        <v>0</v>
      </c>
      <c r="D16" s="51">
        <f t="shared" si="0"/>
        <v>9870</v>
      </c>
      <c r="E16" s="51">
        <f t="shared" si="0"/>
        <v>0</v>
      </c>
      <c r="F16" s="51">
        <f t="shared" si="0"/>
        <v>82617358</v>
      </c>
      <c r="G16" s="51">
        <f t="shared" si="0"/>
        <v>82627228</v>
      </c>
      <c r="H16" s="51">
        <f t="shared" si="0"/>
        <v>4269696</v>
      </c>
      <c r="I16" s="51">
        <f t="shared" si="0"/>
        <v>86896924</v>
      </c>
    </row>
    <row r="17" spans="1:9">
      <c r="A17" s="19" t="s">
        <v>196</v>
      </c>
      <c r="B17" s="146">
        <v>0</v>
      </c>
      <c r="C17" s="146">
        <v>0</v>
      </c>
      <c r="D17" s="146">
        <v>0</v>
      </c>
      <c r="E17" s="146">
        <v>0</v>
      </c>
      <c r="F17" s="80">
        <v>-18958368</v>
      </c>
      <c r="G17" s="80">
        <v>-18958368</v>
      </c>
      <c r="H17" s="80">
        <v>-4394500</v>
      </c>
      <c r="I17" s="80">
        <f>SUM(G17:H17)</f>
        <v>-23352868</v>
      </c>
    </row>
    <row r="18" spans="1:9" s="106" customFormat="1" ht="20.25" thickBot="1">
      <c r="A18" s="19" t="s">
        <v>180</v>
      </c>
      <c r="B18" s="147">
        <v>0</v>
      </c>
      <c r="C18" s="147">
        <v>0</v>
      </c>
      <c r="D18" s="147">
        <v>0</v>
      </c>
      <c r="E18" s="147">
        <v>0</v>
      </c>
      <c r="F18" s="82">
        <v>26670600</v>
      </c>
      <c r="G18" s="82">
        <v>26670600</v>
      </c>
      <c r="H18" s="148">
        <v>28609347</v>
      </c>
      <c r="I18" s="148">
        <v>55279947</v>
      </c>
    </row>
    <row r="19" spans="1:9" ht="15.75" thickBot="1">
      <c r="A19" s="84" t="s">
        <v>181</v>
      </c>
      <c r="B19" s="85">
        <f>B12+B16</f>
        <v>12136529</v>
      </c>
      <c r="C19" s="83">
        <f>C12+C16</f>
        <v>-7065614</v>
      </c>
      <c r="D19" s="83">
        <f>D12+D16</f>
        <v>-7330</v>
      </c>
      <c r="E19" s="95">
        <f>E12+E16</f>
        <v>1820479</v>
      </c>
      <c r="F19" s="95">
        <f>F12+F16+F17+F18</f>
        <v>566336391</v>
      </c>
      <c r="G19" s="95">
        <f t="shared" ref="G19:I19" si="1">G12+G16+G17+G18</f>
        <v>573220455</v>
      </c>
      <c r="H19" s="95">
        <f t="shared" si="1"/>
        <v>64143545</v>
      </c>
      <c r="I19" s="95">
        <f t="shared" si="1"/>
        <v>637364000</v>
      </c>
    </row>
    <row r="20" spans="1:9" ht="15.75" thickBot="1">
      <c r="A20" s="77" t="s">
        <v>0</v>
      </c>
      <c r="B20" s="52"/>
      <c r="C20" s="52"/>
      <c r="D20" s="52"/>
      <c r="E20" s="52"/>
      <c r="F20" s="52"/>
      <c r="G20" s="52"/>
      <c r="H20" s="52"/>
      <c r="I20" s="52"/>
    </row>
    <row r="21" spans="1:9" ht="15.75" thickBot="1">
      <c r="A21" s="84" t="s">
        <v>158</v>
      </c>
      <c r="B21" s="83">
        <v>12136529</v>
      </c>
      <c r="C21" s="83">
        <v>-7065614</v>
      </c>
      <c r="D21" s="83">
        <v>-18338</v>
      </c>
      <c r="E21" s="83">
        <v>1820479</v>
      </c>
      <c r="F21" s="83">
        <v>569486063</v>
      </c>
      <c r="G21" s="83">
        <f>SUM(B21:F21)</f>
        <v>576359119</v>
      </c>
      <c r="H21" s="83">
        <v>67818247</v>
      </c>
      <c r="I21" s="83">
        <f>SUM(G21:H21)</f>
        <v>644177366</v>
      </c>
    </row>
    <row r="22" spans="1:9">
      <c r="A22" s="60"/>
      <c r="B22" s="79"/>
      <c r="C22" s="79"/>
      <c r="D22" s="79"/>
      <c r="E22" s="79"/>
      <c r="F22" s="79"/>
      <c r="G22" s="79"/>
      <c r="H22" s="79"/>
      <c r="I22" s="79"/>
    </row>
    <row r="23" spans="1:9">
      <c r="A23" s="19" t="s">
        <v>105</v>
      </c>
      <c r="B23" s="149">
        <v>0</v>
      </c>
      <c r="C23" s="149">
        <v>0</v>
      </c>
      <c r="D23" s="149">
        <v>0</v>
      </c>
      <c r="E23" s="149">
        <v>0</v>
      </c>
      <c r="F23" s="149">
        <v>74404759</v>
      </c>
      <c r="G23" s="149">
        <v>74404759</v>
      </c>
      <c r="H23" s="149">
        <v>14328480</v>
      </c>
      <c r="I23" s="149">
        <v>88733239</v>
      </c>
    </row>
    <row r="24" spans="1:9" ht="15.75" thickBot="1">
      <c r="A24" s="49" t="s">
        <v>116</v>
      </c>
      <c r="B24" s="150">
        <v>0</v>
      </c>
      <c r="C24" s="150">
        <v>0</v>
      </c>
      <c r="D24" s="150">
        <v>3634838</v>
      </c>
      <c r="E24" s="150">
        <v>0</v>
      </c>
      <c r="F24" s="150">
        <v>7307558</v>
      </c>
      <c r="G24" s="150">
        <f>SUM(D24:F24)</f>
        <v>10942396</v>
      </c>
      <c r="H24" s="150">
        <v>0</v>
      </c>
      <c r="I24" s="150">
        <f>SUM(G24:H24)</f>
        <v>10942396</v>
      </c>
    </row>
    <row r="25" spans="1:9" ht="15.75" thickBot="1">
      <c r="A25" s="18" t="s">
        <v>106</v>
      </c>
      <c r="B25" s="53">
        <f>SUM(B23:B24)</f>
        <v>0</v>
      </c>
      <c r="C25" s="53">
        <f t="shared" ref="C25:I25" si="2">SUM(C23:C24)</f>
        <v>0</v>
      </c>
      <c r="D25" s="53">
        <f t="shared" si="2"/>
        <v>3634838</v>
      </c>
      <c r="E25" s="53">
        <f t="shared" si="2"/>
        <v>0</v>
      </c>
      <c r="F25" s="53">
        <f t="shared" si="2"/>
        <v>81712317</v>
      </c>
      <c r="G25" s="53">
        <f t="shared" si="2"/>
        <v>85347155</v>
      </c>
      <c r="H25" s="53">
        <f t="shared" si="2"/>
        <v>14328480</v>
      </c>
      <c r="I25" s="53">
        <f t="shared" si="2"/>
        <v>99675635</v>
      </c>
    </row>
    <row r="26" spans="1:9">
      <c r="A26" s="94"/>
      <c r="B26" s="96"/>
      <c r="C26" s="96"/>
      <c r="D26" s="96"/>
      <c r="E26" s="96"/>
      <c r="F26" s="96"/>
      <c r="G26" s="96"/>
      <c r="H26" s="96"/>
      <c r="I26" s="96"/>
    </row>
    <row r="27" spans="1:9" ht="15.75" thickBot="1">
      <c r="A27" s="50" t="s">
        <v>182</v>
      </c>
      <c r="B27" s="54">
        <f>B21+B25</f>
        <v>12136529</v>
      </c>
      <c r="C27" s="54">
        <f t="shared" ref="C27:E27" si="3">C21+C25</f>
        <v>-7065614</v>
      </c>
      <c r="D27" s="54">
        <f t="shared" si="3"/>
        <v>3616500</v>
      </c>
      <c r="E27" s="54">
        <f t="shared" si="3"/>
        <v>1820479</v>
      </c>
      <c r="F27" s="54">
        <f>F21+F25</f>
        <v>651198380</v>
      </c>
      <c r="G27" s="54">
        <f>G21+G25</f>
        <v>661706274</v>
      </c>
      <c r="H27" s="54">
        <f>H21+H25</f>
        <v>82146727</v>
      </c>
      <c r="I27" s="54">
        <f>I21+I25</f>
        <v>743853001</v>
      </c>
    </row>
    <row r="28" spans="1:9" ht="15.75" thickTop="1"/>
    <row r="29" spans="1:9">
      <c r="A29" s="203"/>
      <c r="B29" s="203"/>
      <c r="C29" s="203"/>
      <c r="D29" s="203"/>
      <c r="E29" s="203"/>
      <c r="F29" s="203"/>
      <c r="G29" s="203"/>
      <c r="H29" s="203"/>
      <c r="I29" s="203"/>
    </row>
    <row r="30" spans="1:9" ht="28.5" customHeight="1"/>
    <row r="33" spans="1:9" ht="15.75" thickBot="1">
      <c r="A33" s="200" t="s">
        <v>50</v>
      </c>
      <c r="B33" s="200"/>
      <c r="H33" s="211"/>
      <c r="I33" s="211"/>
    </row>
    <row r="34" spans="1:9">
      <c r="A34" s="200"/>
      <c r="B34" s="200"/>
      <c r="H34" s="202" t="s">
        <v>150</v>
      </c>
      <c r="I34" s="202"/>
    </row>
    <row r="35" spans="1:9">
      <c r="A35" s="200" t="s">
        <v>0</v>
      </c>
      <c r="B35" s="200"/>
      <c r="H35" s="214"/>
      <c r="I35" s="214"/>
    </row>
    <row r="36" spans="1:9">
      <c r="A36" s="200"/>
      <c r="B36" s="200"/>
      <c r="H36" s="200"/>
      <c r="I36" s="200"/>
    </row>
    <row r="37" spans="1:9" ht="15.75" thickBot="1">
      <c r="A37" s="200" t="s">
        <v>118</v>
      </c>
      <c r="B37" s="200"/>
      <c r="H37" s="201"/>
      <c r="I37" s="201"/>
    </row>
    <row r="38" spans="1:9">
      <c r="A38" s="200"/>
      <c r="B38" s="200"/>
      <c r="H38" s="202" t="s">
        <v>151</v>
      </c>
      <c r="I38" s="202"/>
    </row>
  </sheetData>
  <mergeCells count="15">
    <mergeCell ref="A38:B38"/>
    <mergeCell ref="H38:I38"/>
    <mergeCell ref="A35:B35"/>
    <mergeCell ref="H35:I35"/>
    <mergeCell ref="A36:B36"/>
    <mergeCell ref="H36:I36"/>
    <mergeCell ref="A37:B37"/>
    <mergeCell ref="H37:I37"/>
    <mergeCell ref="A29:I29"/>
    <mergeCell ref="H33:I33"/>
    <mergeCell ref="H34:I34"/>
    <mergeCell ref="H7:I7"/>
    <mergeCell ref="B7:G7"/>
    <mergeCell ref="A33:B33"/>
    <mergeCell ref="A34:B3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