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40C548D1-62C9-48B7-AD02-BEBA2538EDA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Ф2!$A$1:$F$69</definedName>
  </definedNames>
  <calcPr calcId="191029"/>
</workbook>
</file>

<file path=xl/calcChain.xml><?xml version="1.0" encoding="utf-8"?>
<calcChain xmlns="http://schemas.openxmlformats.org/spreadsheetml/2006/main">
  <c r="G22" i="4" l="1"/>
  <c r="F55" i="2"/>
  <c r="D55" i="2"/>
  <c r="D56" i="2" s="1"/>
  <c r="F51" i="2"/>
  <c r="D51" i="2"/>
  <c r="F14" i="2"/>
  <c r="D14" i="2"/>
  <c r="D37" i="1"/>
  <c r="D65" i="3" l="1"/>
  <c r="I22" i="4"/>
  <c r="C65" i="3"/>
  <c r="D59" i="3"/>
  <c r="C59" i="3"/>
  <c r="G19" i="4" l="1"/>
  <c r="I19" i="4" s="1"/>
  <c r="I12" i="4"/>
  <c r="D26" i="3" l="1"/>
  <c r="C26" i="3"/>
  <c r="E55" i="2"/>
  <c r="C55" i="2"/>
  <c r="D44" i="2"/>
  <c r="E44" i="2"/>
  <c r="F44" i="2"/>
  <c r="C44" i="2"/>
  <c r="D40" i="2"/>
  <c r="E40" i="2"/>
  <c r="F40" i="2"/>
  <c r="C40" i="2"/>
  <c r="D17" i="2"/>
  <c r="D26" i="2" s="1"/>
  <c r="D32" i="2" s="1"/>
  <c r="D35" i="2" s="1"/>
  <c r="E14" i="2"/>
  <c r="E17" i="2" s="1"/>
  <c r="E26" i="2" s="1"/>
  <c r="E32" i="2" s="1"/>
  <c r="E35" i="2" s="1"/>
  <c r="F17" i="2"/>
  <c r="F26" i="2" s="1"/>
  <c r="F32" i="2" s="1"/>
  <c r="F35" i="2" s="1"/>
  <c r="C14" i="2"/>
  <c r="C17" i="2" s="1"/>
  <c r="C26" i="2" s="1"/>
  <c r="C32" i="2" s="1"/>
  <c r="C35" i="2" s="1"/>
  <c r="D74" i="1"/>
  <c r="C74" i="1"/>
  <c r="D62" i="1"/>
  <c r="C62" i="1"/>
  <c r="D47" i="1"/>
  <c r="D50" i="1" s="1"/>
  <c r="C47" i="1"/>
  <c r="C50" i="1" s="1"/>
  <c r="C37" i="1"/>
  <c r="D23" i="1"/>
  <c r="C23" i="1"/>
  <c r="D45" i="2" l="1"/>
  <c r="C45" i="2"/>
  <c r="E45" i="2"/>
  <c r="F45" i="2"/>
  <c r="D38" i="1"/>
  <c r="C75" i="1"/>
  <c r="C76" i="1" s="1"/>
  <c r="D75" i="1"/>
  <c r="D76" i="1" s="1"/>
  <c r="C38" i="1"/>
  <c r="F56" i="2"/>
  <c r="E56" i="2"/>
  <c r="C56" i="2"/>
  <c r="E51" i="2" l="1"/>
  <c r="E46" i="2"/>
  <c r="F46" i="2"/>
  <c r="B16" i="4" l="1"/>
  <c r="C16" i="4"/>
  <c r="C17" i="4" l="1"/>
  <c r="D16" i="4"/>
  <c r="E16" i="4"/>
  <c r="F16" i="4"/>
  <c r="F17" i="4" s="1"/>
  <c r="G16" i="4"/>
  <c r="G17" i="4" s="1"/>
  <c r="H16" i="4"/>
  <c r="H17" i="4" s="1"/>
  <c r="I16" i="4"/>
  <c r="I17" i="4" s="1"/>
  <c r="E17" i="4" l="1"/>
  <c r="D17" i="4"/>
  <c r="B17" i="4"/>
  <c r="C23" i="4" l="1"/>
  <c r="D23" i="4"/>
  <c r="E23" i="4"/>
  <c r="F23" i="4"/>
  <c r="F25" i="4" s="1"/>
  <c r="G23" i="4"/>
  <c r="G25" i="4" s="1"/>
  <c r="H23" i="4"/>
  <c r="H25" i="4" s="1"/>
  <c r="I23" i="4"/>
  <c r="I25" i="4" s="1"/>
  <c r="B23" i="4"/>
  <c r="D37" i="3"/>
  <c r="D42" i="3" s="1"/>
  <c r="C51" i="2"/>
  <c r="C25" i="4" l="1"/>
  <c r="E25" i="4"/>
  <c r="B25" i="4"/>
  <c r="D25" i="4"/>
  <c r="D46" i="2"/>
  <c r="D69" i="3"/>
  <c r="C37" i="3"/>
  <c r="C46" i="2"/>
  <c r="C42" i="3" l="1"/>
  <c r="C69" i="3" s="1"/>
</calcChain>
</file>

<file path=xl/sharedStrings.xml><?xml version="1.0" encoding="utf-8"?>
<sst xmlns="http://schemas.openxmlformats.org/spreadsheetml/2006/main" count="246" uniqueCount="190">
  <si>
    <t xml:space="preserve"> </t>
  </si>
  <si>
    <t>АО «Казахтелеком»</t>
  </si>
  <si>
    <t>Активы</t>
  </si>
  <si>
    <t>Внеоборотные активы</t>
  </si>
  <si>
    <t>Основные средства</t>
  </si>
  <si>
    <t>Нематериальные активы</t>
  </si>
  <si>
    <t>Гудвил</t>
  </si>
  <si>
    <t>Авансы, уплаченные за внеоборотные активы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</si>
  <si>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</si>
  <si>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</si>
  <si>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</si>
  <si>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</si>
  <si>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</si>
  <si>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</si>
  <si>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</si>
  <si>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</si>
  <si>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</si>
  <si>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</si>
  <si>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</si>
  <si>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</si>
  <si>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</si>
  <si>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</si>
  <si>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</si>
  <si>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</si>
  <si>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</si>
  <si>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</si>
  <si>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</si>
  <si>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</si>
  <si>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</si>
  <si>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</si>
  <si>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</si>
  <si>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</si>
  <si>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</si>
  <si>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</si>
  <si>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</si>
  <si>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</si>
  <si>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</si>
  <si>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</si>
  <si>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</si>
  <si>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</si>
  <si>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</si>
  <si>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</si>
  <si>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</si>
  <si>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</si>
  <si>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</si>
  <si>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</si>
  <si>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</si>
  <si>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</si>
  <si>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</si>
  <si>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</si>
  <si>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</si>
  <si>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</si>
  <si>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</si>
  <si>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</si>
  <si>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</si>
  <si>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</si>
  <si>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</si>
  <si>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</si>
  <si>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</si>
  <si>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</si>
  <si>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</si>
  <si>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</si>
  <si>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</si>
  <si>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</si>
  <si>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</si>
  <si>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</si>
  <si>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</si>
  <si>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</si>
  <si>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</si>
  <si>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</si>
  <si>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</si>
  <si>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</si>
  <si>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</si>
  <si>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</si>
  <si>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</si>
  <si>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</si>
  <si>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</si>
  <si>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</si>
  <si>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</si>
  <si>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</si>
  <si>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</si>
  <si>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</si>
  <si>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</si>
  <si>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</si>
  <si>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</si>
  <si>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</si>
  <si>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</si>
  <si>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</si>
  <si>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</si>
  <si>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</si>
  <si>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</si>
  <si>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</si>
  <si>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</si>
  <si>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</si>
  <si>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</si>
  <si>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</si>
  <si>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</si>
  <si>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</si>
  <si>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</si>
  <si>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</si>
  <si>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</si>
  <si>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</si>
  <si>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</si>
  <si>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</si>
  <si>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</si>
  <si>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</si>
  <si>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</si>
  <si>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</si>
  <si>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>Прибыль за отчётный период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</si>
  <si>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</si>
  <si>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</si>
  <si>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</si>
  <si>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</si>
  <si>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</si>
  <si>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Главный бухгалтер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</si>
  <si>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</si>
  <si>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</si>
  <si>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</si>
  <si>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</si>
  <si>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</si>
  <si>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</si>
  <si>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</si>
  <si>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>Прибыль до налогообложения за отчетный период</t>
  </si>
  <si>
    <t>Погашение обязательств по аренде</t>
  </si>
  <si>
    <t xml:space="preserve">Акционер-ный капитал 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</si>
  <si>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</si>
  <si>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</si>
  <si>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</si>
  <si>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>Краткосрочные обязательства по договору</t>
  </si>
  <si>
    <t>Компенсация за оказание универсальных услуг в сельской местности</t>
  </si>
  <si>
    <t>Выручка по договорам с покупателями</t>
  </si>
  <si>
    <t>Дивиденды полученные</t>
  </si>
  <si>
    <t>Итого совокупный доход приходящийся на:</t>
  </si>
  <si>
    <t>Размещение депозитов</t>
  </si>
  <si>
    <t>Государственные субсидии: долгосрочная часть</t>
  </si>
  <si>
    <t>Государственные субсидии: краткосрочная часть</t>
  </si>
  <si>
    <t>2022 года (неаудировано)</t>
  </si>
  <si>
    <t>Доход от государственной субсидии</t>
  </si>
  <si>
    <t>Прибыль приходящийся на:</t>
  </si>
  <si>
    <t xml:space="preserve">Чистая прибыль за период (неаудировано) </t>
  </si>
  <si>
    <t>На 30 сентября 2022 года (неаудировано)</t>
  </si>
  <si>
    <t>Активы в форме права пользования</t>
  </si>
  <si>
    <t>Убытки обесценения нефинансовых активов</t>
  </si>
  <si>
    <t>(Расходы)/доходы от выбытия основных средств, нетто</t>
  </si>
  <si>
    <t>Актуарные доходы/(убытки) по планам с установленными выплатами, за вычетом подоходного налога</t>
  </si>
  <si>
    <t xml:space="preserve">Доля Группы в прибыли /убытке ассоциированных организаций </t>
  </si>
  <si>
    <t>Чистые доходы/(расходы) от переоценки валютных статей</t>
  </si>
  <si>
    <t>Прочий совокупный доход/(убыток), не подлежащий реклассификации в состав прибыли или убытка в последующих периодах  (за вычетом налогов)</t>
  </si>
  <si>
    <t>Убытки от обесценения нефинансовых активов</t>
  </si>
  <si>
    <t>Убыток от выбытия основных средств, нетто</t>
  </si>
  <si>
    <t>Возврат денежных средств по договору обратного «Репо»</t>
  </si>
  <si>
    <t>Поступления от реализации основных средств</t>
  </si>
  <si>
    <t>Возврат средств по депозитам</t>
  </si>
  <si>
    <t>Возврат средств покрытой банковской гарантии</t>
  </si>
  <si>
    <t>Погашение займов</t>
  </si>
  <si>
    <t>За девять месяцев, закончившиеся 30 сентября</t>
  </si>
  <si>
    <t>За три месяца, закончившиеся 30 сентября</t>
  </si>
  <si>
    <t>Денежные средства и их эквиваленты, на 30 сентября</t>
  </si>
  <si>
    <t>Прочий совокупный доход/(убыток), подлежащий реклассификации в состав прибыли или убытка в последующих периодах (за вычетом налогов)</t>
  </si>
  <si>
    <t>Чистый прочий совокупный доход /(убыток), подлежащий реклассификации в состав прибыли или убытка в последующих периодах</t>
  </si>
  <si>
    <t xml:space="preserve">Прочий совокупный доход/(убыток) за период, за вычетом подоходного налога </t>
  </si>
  <si>
    <t>Чистый прочий совокупный доход/(убыток), не подлежащий реклассификации в состав прибыли или убытка в последующих периодах</t>
  </si>
  <si>
    <t>Чистые денежные потоки, (использованные в) / полученные от финансовой деятельности</t>
  </si>
  <si>
    <t>Базовая и разводненная, в отношении чистой прибыли за год, относящаяся к держателям простых акций материнской компании</t>
  </si>
  <si>
    <t>Прочий совокупный доход/(убыток)</t>
  </si>
  <si>
    <t>На 30 сентября 2023 года (неаудировано)</t>
  </si>
  <si>
    <t>На 31 декабря 2022года (аудировано)</t>
  </si>
  <si>
    <t>По состоянию на 30 сентября 2023 года</t>
  </si>
  <si>
    <t>Финансовые активы, учитываемые по амортизированной стоимости</t>
  </si>
  <si>
    <t>Активы, предназначенные для продажи</t>
  </si>
  <si>
    <t>2023 года (неаудировано)</t>
  </si>
  <si>
    <t>За девять месяцев, закончившиеся 30 сентября 2022 год (неаудировано)</t>
  </si>
  <si>
    <t>За девять месяцев, закончившиеся 30 сентября 2023 года (неаудировано)</t>
  </si>
  <si>
    <t>Поступления от реализации нематериальных активов</t>
  </si>
  <si>
    <t xml:space="preserve">Поступление от продажи 49% акций ассоцированной организации </t>
  </si>
  <si>
    <t>Раскрытие значительных неденежных операций представлено в Примечании 29</t>
  </si>
  <si>
    <t>За девять месяцев, закончившиеся 30 сентября 2023 года</t>
  </si>
  <si>
    <t xml:space="preserve"> Прим</t>
  </si>
  <si>
    <t>На 1 января 2022 года (аудировано)</t>
  </si>
  <si>
    <t>На 1 января 2023 года (аудировано)</t>
  </si>
  <si>
    <t>На 30 сентября 2023 года (неаудировано)</t>
  </si>
  <si>
    <t>За три и девять месяцев, закончившиеся 30 сентября 2023 года</t>
  </si>
  <si>
    <t>Атамуратова Л.В.</t>
  </si>
  <si>
    <t>Уразиманова М.М .</t>
  </si>
  <si>
    <t>Уразиманова М.М.</t>
  </si>
  <si>
    <t xml:space="preserve">Уразиманова М.М. </t>
  </si>
  <si>
    <t>Инвестиционое имущество</t>
  </si>
  <si>
    <t>(Убытки)/прибыль от обесценения финансовых активов</t>
  </si>
  <si>
    <t>Чистые расходы /(доходы) от переоценки валютных статей</t>
  </si>
  <si>
    <t>Доход от выбытия ассоцированной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</si>
</sst>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0" fontId="18" fillId="0" borderId="0" xfId="0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21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1" applyNumberFormat="1" applyFont="1" applyFill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6" fontId="0" fillId="0" borderId="0" xfId="0" applyNumberFormat="1"/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vertical="center"/>
    </xf>
    <xf numFmtId="166" fontId="6" fillId="0" borderId="0" xfId="1" applyNumberFormat="1" applyFont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6" fontId="6" fillId="0" borderId="0" xfId="2" applyNumberFormat="1" applyFont="1" applyAlignment="1">
      <alignment horizontal="right" vertical="center" wrapText="1"/>
    </xf>
    <xf numFmtId="166" fontId="7" fillId="0" borderId="0" xfId="2" applyNumberFormat="1" applyFont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6" fontId="8" fillId="0" borderId="0" xfId="1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7" fillId="0" borderId="0" xfId="0" applyFont="1" applyFill="1"/>
    <xf numFmtId="0" fontId="6" fillId="0" borderId="0" xfId="0" applyFont="1" applyAlignment="1">
      <alignment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topLeftCell="A10" zoomScale="120" zoomScaleNormal="120" workbookViewId="0">
      <selection activeCell="D26" sqref="D26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7" width="14.85546875" bestFit="1" customWidth="1"/>
  </cols>
  <sheetData>
    <row r="1" spans="1:7" ht="42" customHeight="1">
      <c r="A1" s="14" t="s">
        <v>1</v>
      </c>
      <c r="B1" s="200" t="s">
        <v>98</v>
      </c>
      <c r="C1" s="200"/>
      <c r="D1" s="200"/>
    </row>
    <row r="2" spans="1:7">
      <c r="A2" s="1"/>
      <c r="B2" s="2"/>
    </row>
    <row r="3" spans="1:7" ht="30.75" customHeight="1">
      <c r="A3" s="201" t="s">
        <v>97</v>
      </c>
      <c r="B3" s="201"/>
      <c r="C3" s="201"/>
      <c r="D3" s="201"/>
    </row>
    <row r="4" spans="1:7" ht="15.75">
      <c r="A4" s="3"/>
    </row>
    <row r="5" spans="1:7">
      <c r="A5" s="1" t="s">
        <v>167</v>
      </c>
    </row>
    <row r="7" spans="1:7">
      <c r="A7" s="36"/>
      <c r="B7" s="38"/>
      <c r="C7" s="27"/>
      <c r="D7" s="28"/>
    </row>
    <row r="8" spans="1:7" ht="42.75" customHeight="1" thickBot="1">
      <c r="A8" s="58" t="s">
        <v>118</v>
      </c>
      <c r="B8" s="59" t="s">
        <v>119</v>
      </c>
      <c r="C8" s="39" t="s">
        <v>165</v>
      </c>
      <c r="D8" s="121" t="s">
        <v>166</v>
      </c>
    </row>
    <row r="9" spans="1:7">
      <c r="A9" s="24" t="s">
        <v>0</v>
      </c>
      <c r="B9" s="22"/>
      <c r="C9" s="24"/>
      <c r="D9" s="30"/>
    </row>
    <row r="10" spans="1:7">
      <c r="A10" s="24" t="s">
        <v>2</v>
      </c>
      <c r="B10" s="22"/>
      <c r="C10" s="24"/>
      <c r="D10" s="30"/>
    </row>
    <row r="11" spans="1:7">
      <c r="A11" s="24" t="s">
        <v>3</v>
      </c>
      <c r="B11" s="26"/>
      <c r="C11" s="24"/>
      <c r="D11" s="11"/>
    </row>
    <row r="12" spans="1:7">
      <c r="A12" s="11" t="s">
        <v>4</v>
      </c>
      <c r="B12" s="20">
        <v>5</v>
      </c>
      <c r="C12" s="125">
        <v>589256308</v>
      </c>
      <c r="D12" s="126">
        <v>501991438</v>
      </c>
      <c r="F12" s="87"/>
      <c r="G12" s="87"/>
    </row>
    <row r="13" spans="1:7">
      <c r="A13" s="11" t="s">
        <v>186</v>
      </c>
      <c r="B13" s="20">
        <v>5</v>
      </c>
      <c r="C13" s="125">
        <v>1927420</v>
      </c>
      <c r="D13" s="198">
        <v>1976652</v>
      </c>
      <c r="F13" s="87"/>
      <c r="G13" s="87"/>
    </row>
    <row r="14" spans="1:7">
      <c r="A14" s="11" t="s">
        <v>141</v>
      </c>
      <c r="B14" s="20">
        <v>16</v>
      </c>
      <c r="C14" s="125">
        <v>69126143</v>
      </c>
      <c r="D14" s="126">
        <v>63294805</v>
      </c>
      <c r="F14" s="87"/>
      <c r="G14" s="87"/>
    </row>
    <row r="15" spans="1:7">
      <c r="A15" s="11" t="s">
        <v>5</v>
      </c>
      <c r="B15" s="20">
        <v>6</v>
      </c>
      <c r="C15" s="125">
        <v>343371982</v>
      </c>
      <c r="D15" s="126">
        <v>195141499</v>
      </c>
      <c r="F15" s="87"/>
      <c r="G15" s="87"/>
    </row>
    <row r="16" spans="1:7">
      <c r="A16" s="11" t="s">
        <v>6</v>
      </c>
      <c r="B16" s="20">
        <v>8</v>
      </c>
      <c r="C16" s="125">
        <v>152402245</v>
      </c>
      <c r="D16" s="126">
        <v>152402245</v>
      </c>
      <c r="F16" s="87"/>
      <c r="G16" s="87"/>
    </row>
    <row r="17" spans="1:7">
      <c r="A17" s="11" t="s">
        <v>7</v>
      </c>
      <c r="B17" s="20">
        <v>5</v>
      </c>
      <c r="C17" s="125">
        <v>2734347</v>
      </c>
      <c r="D17" s="126">
        <v>6830659</v>
      </c>
      <c r="F17" s="87"/>
      <c r="G17" s="87"/>
    </row>
    <row r="18" spans="1:7">
      <c r="A18" s="11" t="s">
        <v>9</v>
      </c>
      <c r="B18" s="20"/>
      <c r="C18" s="125">
        <v>2697385</v>
      </c>
      <c r="D18" s="126">
        <v>2781123</v>
      </c>
      <c r="F18" s="87"/>
      <c r="G18" s="87"/>
    </row>
    <row r="19" spans="1:7">
      <c r="A19" s="11" t="s">
        <v>10</v>
      </c>
      <c r="B19" s="20"/>
      <c r="C19" s="125">
        <v>54989</v>
      </c>
      <c r="D19" s="126">
        <v>80103</v>
      </c>
      <c r="F19" s="87"/>
      <c r="G19" s="87"/>
    </row>
    <row r="20" spans="1:7">
      <c r="A20" s="11" t="s">
        <v>11</v>
      </c>
      <c r="B20" s="20"/>
      <c r="C20" s="125">
        <v>7186162</v>
      </c>
      <c r="D20" s="126">
        <v>6624903</v>
      </c>
      <c r="F20" s="87"/>
      <c r="G20" s="87"/>
    </row>
    <row r="21" spans="1:7">
      <c r="A21" s="11" t="s">
        <v>12</v>
      </c>
      <c r="B21" s="20">
        <v>9</v>
      </c>
      <c r="C21" s="125">
        <v>3855800</v>
      </c>
      <c r="D21" s="126">
        <v>6973300</v>
      </c>
      <c r="F21" s="87"/>
      <c r="G21" s="87"/>
    </row>
    <row r="22" spans="1:7" ht="15.75" thickBot="1">
      <c r="A22" s="11" t="s">
        <v>8</v>
      </c>
      <c r="B22" s="20"/>
      <c r="C22" s="127">
        <v>254280</v>
      </c>
      <c r="D22" s="126">
        <v>1470763</v>
      </c>
      <c r="F22" s="87"/>
      <c r="G22" s="87"/>
    </row>
    <row r="23" spans="1:7" ht="15.75" thickBot="1">
      <c r="A23" s="23" t="s">
        <v>13</v>
      </c>
      <c r="B23" s="31"/>
      <c r="C23" s="128">
        <f>SUM(C12:C22)</f>
        <v>1172867061</v>
      </c>
      <c r="D23" s="129">
        <f>SUM(D12:D22)</f>
        <v>939567490</v>
      </c>
      <c r="F23" s="87"/>
      <c r="G23" s="87"/>
    </row>
    <row r="24" spans="1:7">
      <c r="A24" s="32" t="s">
        <v>0</v>
      </c>
      <c r="B24" s="31"/>
      <c r="C24" s="23"/>
      <c r="D24" s="32"/>
      <c r="F24" s="87"/>
      <c r="G24" s="87"/>
    </row>
    <row r="25" spans="1:7">
      <c r="A25" s="24" t="s">
        <v>14</v>
      </c>
      <c r="B25" s="22"/>
      <c r="C25" s="24"/>
      <c r="D25" s="11"/>
      <c r="F25" s="87"/>
      <c r="G25" s="87"/>
    </row>
    <row r="26" spans="1:7">
      <c r="A26" s="11" t="s">
        <v>15</v>
      </c>
      <c r="B26" s="20"/>
      <c r="C26" s="122">
        <v>19617571</v>
      </c>
      <c r="D26" s="123">
        <v>13857314</v>
      </c>
      <c r="F26" s="87"/>
      <c r="G26" s="87"/>
    </row>
    <row r="27" spans="1:7">
      <c r="A27" s="11" t="s">
        <v>16</v>
      </c>
      <c r="B27" s="20">
        <v>10</v>
      </c>
      <c r="C27" s="122">
        <v>58505710</v>
      </c>
      <c r="D27" s="123">
        <v>45305186</v>
      </c>
      <c r="F27" s="87"/>
      <c r="G27" s="87"/>
    </row>
    <row r="28" spans="1:7">
      <c r="A28" s="11" t="s">
        <v>17</v>
      </c>
      <c r="B28" s="20"/>
      <c r="C28" s="122">
        <v>15861803</v>
      </c>
      <c r="D28" s="123">
        <v>6206238</v>
      </c>
      <c r="F28" s="87"/>
      <c r="G28" s="87"/>
    </row>
    <row r="29" spans="1:7">
      <c r="A29" s="11" t="s">
        <v>18</v>
      </c>
      <c r="B29" s="20"/>
      <c r="C29" s="122">
        <v>1199176</v>
      </c>
      <c r="D29" s="123">
        <v>3944275</v>
      </c>
      <c r="F29" s="87"/>
      <c r="G29" s="87"/>
    </row>
    <row r="30" spans="1:7">
      <c r="A30" s="11" t="s">
        <v>10</v>
      </c>
      <c r="B30" s="20"/>
      <c r="C30" s="122">
        <v>586436</v>
      </c>
      <c r="D30" s="123">
        <v>690565</v>
      </c>
      <c r="F30" s="87"/>
      <c r="G30" s="87"/>
    </row>
    <row r="31" spans="1:7">
      <c r="A31" s="11" t="s">
        <v>105</v>
      </c>
      <c r="B31" s="20"/>
      <c r="C31" s="122">
        <v>12260724</v>
      </c>
      <c r="D31" s="123">
        <v>12070418</v>
      </c>
      <c r="F31" s="87"/>
      <c r="G31" s="87"/>
    </row>
    <row r="32" spans="1:7">
      <c r="A32" s="11" t="s">
        <v>106</v>
      </c>
      <c r="B32" s="20">
        <v>11</v>
      </c>
      <c r="C32" s="122">
        <v>6409646</v>
      </c>
      <c r="D32" s="123">
        <v>4374070</v>
      </c>
      <c r="F32" s="87"/>
      <c r="G32" s="87"/>
    </row>
    <row r="33" spans="1:7">
      <c r="A33" s="11" t="s">
        <v>168</v>
      </c>
      <c r="B33" s="20"/>
      <c r="C33" s="122">
        <v>73541131</v>
      </c>
      <c r="D33" s="123">
        <v>14832821</v>
      </c>
      <c r="F33" s="87"/>
      <c r="G33" s="87"/>
    </row>
    <row r="34" spans="1:7">
      <c r="A34" s="194" t="s">
        <v>19</v>
      </c>
      <c r="B34" s="195">
        <v>13</v>
      </c>
      <c r="C34" s="196">
        <v>38872233</v>
      </c>
      <c r="D34" s="197">
        <v>242122154</v>
      </c>
      <c r="F34" s="87"/>
      <c r="G34" s="87"/>
    </row>
    <row r="35" spans="1:7" s="106" customFormat="1">
      <c r="A35" s="167"/>
      <c r="B35" s="141"/>
      <c r="C35" s="192"/>
      <c r="D35" s="193"/>
      <c r="F35" s="117"/>
      <c r="G35" s="117"/>
    </row>
    <row r="36" spans="1:7" s="106" customFormat="1" ht="15.75" thickBot="1">
      <c r="A36" s="6" t="s">
        <v>169</v>
      </c>
      <c r="B36" s="21"/>
      <c r="C36" s="113">
        <v>0</v>
      </c>
      <c r="D36" s="130">
        <v>3763284</v>
      </c>
      <c r="F36" s="117"/>
      <c r="G36" s="117"/>
    </row>
    <row r="37" spans="1:7" ht="15.75" thickBot="1">
      <c r="A37" s="10" t="s">
        <v>20</v>
      </c>
      <c r="B37" s="34"/>
      <c r="C37" s="99">
        <f>SUM(C26:C34)</f>
        <v>226854430</v>
      </c>
      <c r="D37" s="100">
        <f>SUM(D26:D36)</f>
        <v>347166325</v>
      </c>
      <c r="F37" s="87"/>
      <c r="G37" s="87"/>
    </row>
    <row r="38" spans="1:7" ht="15.75" thickBot="1">
      <c r="A38" s="7" t="s">
        <v>21</v>
      </c>
      <c r="B38" s="35"/>
      <c r="C38" s="101">
        <f>C23+C37</f>
        <v>1399721491</v>
      </c>
      <c r="D38" s="102">
        <f>D23+D37</f>
        <v>1286733815</v>
      </c>
      <c r="F38" s="87"/>
      <c r="G38" s="87"/>
    </row>
    <row r="39" spans="1:7" ht="15.75" thickTop="1">
      <c r="F39" s="87"/>
      <c r="G39" s="87"/>
    </row>
    <row r="40" spans="1:7">
      <c r="A40" s="24" t="s">
        <v>0</v>
      </c>
      <c r="B40" s="22"/>
      <c r="C40" s="24"/>
      <c r="D40" s="11"/>
      <c r="F40" s="87"/>
      <c r="G40" s="87"/>
    </row>
    <row r="41" spans="1:7">
      <c r="A41" s="24" t="s">
        <v>22</v>
      </c>
      <c r="B41" s="22"/>
      <c r="C41" s="24"/>
      <c r="D41" s="11"/>
      <c r="F41" s="87"/>
      <c r="G41" s="87"/>
    </row>
    <row r="42" spans="1:7">
      <c r="A42" s="11" t="s">
        <v>23</v>
      </c>
      <c r="B42" s="20">
        <v>14</v>
      </c>
      <c r="C42" s="122">
        <v>12136529</v>
      </c>
      <c r="D42" s="123">
        <v>12136529</v>
      </c>
      <c r="F42" s="87"/>
      <c r="G42" s="87"/>
    </row>
    <row r="43" spans="1:7">
      <c r="A43" s="11" t="s">
        <v>24</v>
      </c>
      <c r="B43" s="20">
        <v>14</v>
      </c>
      <c r="C43" s="131">
        <v>-7065614</v>
      </c>
      <c r="D43" s="132">
        <v>-7065614</v>
      </c>
      <c r="F43" s="87"/>
      <c r="G43" s="87"/>
    </row>
    <row r="44" spans="1:7">
      <c r="A44" s="11" t="s">
        <v>25</v>
      </c>
      <c r="B44" s="20">
        <v>14</v>
      </c>
      <c r="C44" s="131">
        <v>1737</v>
      </c>
      <c r="D44" s="132">
        <v>26183</v>
      </c>
      <c r="F44" s="87"/>
      <c r="G44" s="87"/>
    </row>
    <row r="45" spans="1:7">
      <c r="A45" s="11" t="s">
        <v>26</v>
      </c>
      <c r="B45" s="20">
        <v>14</v>
      </c>
      <c r="C45" s="122">
        <v>1820479</v>
      </c>
      <c r="D45" s="123">
        <v>1820479</v>
      </c>
      <c r="F45" s="87"/>
      <c r="G45" s="87"/>
    </row>
    <row r="46" spans="1:7" ht="15.75" thickBot="1">
      <c r="A46" s="6" t="s">
        <v>27</v>
      </c>
      <c r="B46" s="21"/>
      <c r="C46" s="133">
        <v>723999971</v>
      </c>
      <c r="D46" s="134">
        <v>641236831</v>
      </c>
      <c r="F46" s="87"/>
      <c r="G46" s="87"/>
    </row>
    <row r="47" spans="1:7">
      <c r="A47" s="11"/>
      <c r="B47" s="33"/>
      <c r="C47" s="128">
        <f>SUM(C42:C46)</f>
        <v>730893102</v>
      </c>
      <c r="D47" s="135">
        <f>SUM(D42:D46)</f>
        <v>648154408</v>
      </c>
      <c r="F47" s="87"/>
      <c r="G47" s="87"/>
    </row>
    <row r="48" spans="1:7">
      <c r="A48" s="11" t="s">
        <v>0</v>
      </c>
      <c r="B48" s="33"/>
      <c r="C48" s="24"/>
      <c r="D48" s="11"/>
      <c r="F48" s="87"/>
      <c r="G48" s="87"/>
    </row>
    <row r="49" spans="1:8" ht="15.75" thickBot="1">
      <c r="A49" s="6" t="s">
        <v>28</v>
      </c>
      <c r="B49" s="34"/>
      <c r="C49" s="63">
        <v>90692464</v>
      </c>
      <c r="D49" s="103">
        <v>82453415</v>
      </c>
      <c r="F49" s="87"/>
      <c r="G49" s="87"/>
    </row>
    <row r="50" spans="1:8" ht="15.75" thickBot="1">
      <c r="A50" s="10" t="s">
        <v>29</v>
      </c>
      <c r="B50" s="34"/>
      <c r="C50" s="63">
        <f>C47+C49</f>
        <v>821585566</v>
      </c>
      <c r="D50" s="64">
        <f>D47+D49</f>
        <v>730607823</v>
      </c>
      <c r="F50" s="87"/>
      <c r="G50" s="87"/>
    </row>
    <row r="51" spans="1:8">
      <c r="A51" s="24" t="s">
        <v>0</v>
      </c>
      <c r="B51" s="22"/>
      <c r="C51" s="24"/>
      <c r="D51" s="11"/>
      <c r="F51" s="87"/>
      <c r="G51" s="87"/>
    </row>
    <row r="52" spans="1:8">
      <c r="A52" s="24" t="s">
        <v>30</v>
      </c>
      <c r="B52" s="22"/>
      <c r="C52" s="24"/>
      <c r="D52" s="11"/>
      <c r="F52" s="87"/>
      <c r="G52" s="87"/>
    </row>
    <row r="53" spans="1:8">
      <c r="A53" s="11" t="s">
        <v>31</v>
      </c>
      <c r="B53" s="20">
        <v>15</v>
      </c>
      <c r="C53" s="122">
        <v>253205288</v>
      </c>
      <c r="D53" s="123">
        <v>222858631</v>
      </c>
      <c r="F53" s="87"/>
      <c r="G53" s="87"/>
    </row>
    <row r="54" spans="1:8">
      <c r="A54" s="11" t="s">
        <v>32</v>
      </c>
      <c r="B54" s="20">
        <v>16</v>
      </c>
      <c r="C54" s="122">
        <v>33540247</v>
      </c>
      <c r="D54" s="123">
        <v>28360505</v>
      </c>
      <c r="F54" s="87"/>
      <c r="G54" s="87"/>
    </row>
    <row r="55" spans="1:8">
      <c r="A55" s="11" t="s">
        <v>33</v>
      </c>
      <c r="B55" s="20"/>
      <c r="C55" s="122">
        <v>6793944</v>
      </c>
      <c r="D55" s="123">
        <v>414</v>
      </c>
      <c r="F55" s="87"/>
      <c r="G55" s="87"/>
    </row>
    <row r="56" spans="1:8">
      <c r="A56" s="11" t="s">
        <v>35</v>
      </c>
      <c r="B56" s="20"/>
      <c r="C56" s="192">
        <v>14201895</v>
      </c>
      <c r="D56" s="123">
        <v>16687529</v>
      </c>
      <c r="F56" s="87"/>
      <c r="G56" s="87"/>
    </row>
    <row r="57" spans="1:8">
      <c r="A57" s="11" t="s">
        <v>36</v>
      </c>
      <c r="B57" s="20">
        <v>14</v>
      </c>
      <c r="C57" s="122">
        <v>814868</v>
      </c>
      <c r="D57" s="123">
        <v>814868</v>
      </c>
      <c r="F57" s="87"/>
      <c r="G57" s="87"/>
    </row>
    <row r="58" spans="1:8">
      <c r="A58" s="11" t="s">
        <v>121</v>
      </c>
      <c r="B58" s="20">
        <v>17</v>
      </c>
      <c r="C58" s="122">
        <v>7224746</v>
      </c>
      <c r="D58" s="123">
        <v>7554205</v>
      </c>
      <c r="F58" s="192"/>
      <c r="G58" s="87"/>
    </row>
    <row r="59" spans="1:8">
      <c r="A59" s="11" t="s">
        <v>134</v>
      </c>
      <c r="B59" s="20">
        <v>21</v>
      </c>
      <c r="C59" s="122">
        <v>29315973</v>
      </c>
      <c r="D59" s="123">
        <v>20690473</v>
      </c>
      <c r="F59" s="87"/>
      <c r="G59" s="11"/>
    </row>
    <row r="60" spans="1:8">
      <c r="A60" s="11" t="s">
        <v>37</v>
      </c>
      <c r="B60" s="20"/>
      <c r="C60" s="138">
        <v>10796601</v>
      </c>
      <c r="D60" s="139">
        <v>6595165</v>
      </c>
      <c r="F60" s="87"/>
      <c r="G60" s="30"/>
      <c r="H60" s="192"/>
    </row>
    <row r="61" spans="1:8" ht="15.75" thickBot="1">
      <c r="A61" s="30" t="s">
        <v>34</v>
      </c>
      <c r="B61" s="20"/>
      <c r="C61" s="124">
        <v>30966937</v>
      </c>
      <c r="D61" s="130">
        <v>31521131</v>
      </c>
      <c r="F61" s="87"/>
      <c r="G61" s="87"/>
    </row>
    <row r="62" spans="1:8" ht="15.75" thickBot="1">
      <c r="A62" s="23" t="s">
        <v>38</v>
      </c>
      <c r="B62" s="31"/>
      <c r="C62" s="128">
        <f>SUM(C53:C61)</f>
        <v>386860499</v>
      </c>
      <c r="D62" s="135">
        <f>SUM(D53:D61)</f>
        <v>335082921</v>
      </c>
      <c r="F62" s="87"/>
      <c r="G62" s="87"/>
    </row>
    <row r="63" spans="1:8">
      <c r="A63" s="32" t="s">
        <v>0</v>
      </c>
      <c r="B63" s="31"/>
      <c r="C63" s="23"/>
      <c r="D63" s="32"/>
      <c r="F63" s="87"/>
      <c r="G63" s="87"/>
    </row>
    <row r="64" spans="1:8">
      <c r="A64" s="24" t="s">
        <v>39</v>
      </c>
      <c r="B64" s="22"/>
      <c r="C64" s="24"/>
      <c r="D64" s="11"/>
      <c r="F64" s="87"/>
      <c r="G64" s="87"/>
    </row>
    <row r="65" spans="1:7">
      <c r="A65" s="30" t="s">
        <v>40</v>
      </c>
      <c r="B65" s="20">
        <v>15</v>
      </c>
      <c r="C65" s="122">
        <v>24911973</v>
      </c>
      <c r="D65" s="123">
        <v>25018246</v>
      </c>
      <c r="F65" s="87"/>
      <c r="G65" s="87"/>
    </row>
    <row r="66" spans="1:7">
      <c r="A66" s="30" t="s">
        <v>41</v>
      </c>
      <c r="B66" s="20">
        <v>16</v>
      </c>
      <c r="C66" s="122">
        <v>14394220</v>
      </c>
      <c r="D66" s="123">
        <v>12465379</v>
      </c>
      <c r="F66" s="87"/>
      <c r="G66" s="87"/>
    </row>
    <row r="67" spans="1:7">
      <c r="A67" s="30" t="s">
        <v>42</v>
      </c>
      <c r="B67" s="20">
        <v>18</v>
      </c>
      <c r="C67" s="122">
        <v>23223003</v>
      </c>
      <c r="D67" s="123">
        <v>27616881</v>
      </c>
      <c r="F67" s="87"/>
      <c r="G67" s="87"/>
    </row>
    <row r="68" spans="1:7">
      <c r="A68" s="30" t="s">
        <v>43</v>
      </c>
      <c r="B68" s="20"/>
      <c r="C68" s="122">
        <v>1635356</v>
      </c>
      <c r="D68" s="123">
        <v>1562857</v>
      </c>
      <c r="F68" s="87"/>
      <c r="G68" s="87"/>
    </row>
    <row r="69" spans="1:7">
      <c r="A69" s="30" t="s">
        <v>44</v>
      </c>
      <c r="B69" s="20"/>
      <c r="C69" s="122">
        <v>62774728</v>
      </c>
      <c r="D69" s="123">
        <v>104832254</v>
      </c>
      <c r="F69" s="87"/>
      <c r="G69" s="87"/>
    </row>
    <row r="70" spans="1:7">
      <c r="A70" s="30" t="s">
        <v>45</v>
      </c>
      <c r="B70" s="20"/>
      <c r="C70" s="122">
        <v>2698653</v>
      </c>
      <c r="D70" s="123">
        <v>2131847</v>
      </c>
      <c r="F70" s="87"/>
      <c r="G70" s="87"/>
    </row>
    <row r="71" spans="1:7">
      <c r="A71" s="30" t="s">
        <v>128</v>
      </c>
      <c r="B71" s="20">
        <v>19</v>
      </c>
      <c r="C71" s="122">
        <v>29347242</v>
      </c>
      <c r="D71" s="123">
        <v>26742107</v>
      </c>
      <c r="F71" s="87"/>
      <c r="G71" s="87"/>
    </row>
    <row r="72" spans="1:7">
      <c r="A72" s="30" t="s">
        <v>135</v>
      </c>
      <c r="B72" s="20">
        <v>21</v>
      </c>
      <c r="C72" s="122">
        <v>6530928</v>
      </c>
      <c r="D72" s="123">
        <v>6167493</v>
      </c>
      <c r="F72" s="87"/>
      <c r="G72" s="87"/>
    </row>
    <row r="73" spans="1:7">
      <c r="A73" s="142" t="s">
        <v>46</v>
      </c>
      <c r="B73" s="141">
        <v>20</v>
      </c>
      <c r="C73" s="136">
        <v>25759323</v>
      </c>
      <c r="D73" s="137">
        <v>14506007</v>
      </c>
      <c r="F73" s="87"/>
      <c r="G73" s="87"/>
    </row>
    <row r="74" spans="1:7" ht="15.75" thickBot="1">
      <c r="A74" s="10" t="s">
        <v>47</v>
      </c>
      <c r="B74" s="21"/>
      <c r="C74" s="63">
        <f>SUM(C65:C73)</f>
        <v>191275426</v>
      </c>
      <c r="D74" s="104">
        <f>SUM(D65:D73)</f>
        <v>221043071</v>
      </c>
      <c r="F74" s="87"/>
      <c r="G74" s="87"/>
    </row>
    <row r="75" spans="1:7" ht="15.75" thickBot="1">
      <c r="A75" s="10" t="s">
        <v>48</v>
      </c>
      <c r="B75" s="21"/>
      <c r="C75" s="63">
        <f>C74+C62</f>
        <v>578135925</v>
      </c>
      <c r="D75" s="104">
        <f>D74+D62</f>
        <v>556125992</v>
      </c>
      <c r="F75" s="87"/>
      <c r="G75" s="87"/>
    </row>
    <row r="76" spans="1:7" ht="15.75" thickBot="1">
      <c r="A76" s="7" t="s">
        <v>107</v>
      </c>
      <c r="B76" s="40"/>
      <c r="C76" s="66">
        <f>C50+C75</f>
        <v>1399721491</v>
      </c>
      <c r="D76" s="105">
        <f>D50+D75</f>
        <v>1286733815</v>
      </c>
      <c r="F76" s="87"/>
      <c r="G76" s="87"/>
    </row>
    <row r="77" spans="1:7" ht="15.75" thickTop="1">
      <c r="F77" s="87"/>
      <c r="G77" s="87"/>
    </row>
    <row r="78" spans="1:7">
      <c r="A78" s="205"/>
      <c r="B78" s="205"/>
      <c r="C78" s="205"/>
      <c r="D78" s="205"/>
      <c r="F78" s="87"/>
      <c r="G78" s="87"/>
    </row>
    <row r="79" spans="1:7">
      <c r="F79" s="87"/>
      <c r="G79" s="87"/>
    </row>
    <row r="80" spans="1:7" ht="15.75" thickBot="1">
      <c r="A80" s="202" t="s">
        <v>49</v>
      </c>
      <c r="B80" s="202"/>
      <c r="C80" s="203"/>
      <c r="D80" s="203"/>
      <c r="F80" s="87"/>
      <c r="G80" s="87"/>
    </row>
    <row r="81" spans="1:7">
      <c r="A81" s="202"/>
      <c r="B81" s="202"/>
      <c r="C81" s="204" t="s">
        <v>182</v>
      </c>
      <c r="D81" s="204"/>
      <c r="F81" s="87"/>
      <c r="G81" s="87"/>
    </row>
    <row r="82" spans="1:7">
      <c r="A82" s="202" t="s">
        <v>0</v>
      </c>
      <c r="B82" s="202"/>
      <c r="C82" s="202"/>
      <c r="D82" s="202"/>
      <c r="F82" s="87"/>
      <c r="G82" s="87"/>
    </row>
    <row r="83" spans="1:7">
      <c r="A83" s="202"/>
      <c r="B83" s="202"/>
      <c r="C83" s="202"/>
      <c r="D83" s="202"/>
      <c r="F83" s="87"/>
      <c r="G83" s="87"/>
    </row>
    <row r="84" spans="1:7" ht="15.75" thickBot="1">
      <c r="A84" s="202" t="s">
        <v>114</v>
      </c>
      <c r="B84" s="202"/>
      <c r="C84" s="203"/>
      <c r="D84" s="203"/>
    </row>
    <row r="85" spans="1:7" ht="29.25" customHeight="1">
      <c r="A85" s="202"/>
      <c r="B85" s="202"/>
      <c r="C85" s="204" t="s">
        <v>183</v>
      </c>
      <c r="D85" s="204"/>
    </row>
  </sheetData>
  <mergeCells count="15">
    <mergeCell ref="B1:D1"/>
    <mergeCell ref="A3:D3"/>
    <mergeCell ref="A84:B84"/>
    <mergeCell ref="C84:D84"/>
    <mergeCell ref="A85:B85"/>
    <mergeCell ref="C85:D85"/>
    <mergeCell ref="A78:D78"/>
    <mergeCell ref="A83:B83"/>
    <mergeCell ref="C83:D83"/>
    <mergeCell ref="A80:B80"/>
    <mergeCell ref="C80:D80"/>
    <mergeCell ref="A81:B81"/>
    <mergeCell ref="C81:D81"/>
    <mergeCell ref="A82:B82"/>
    <mergeCell ref="C82:D82"/>
  </mergeCells>
  <pageMargins left="0.7" right="0.7" top="0.75" bottom="0.75" header="0.3" footer="0.3"/>
  <pageSetup paperSize="9" scale="55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3"/>
  <sheetViews>
    <sheetView zoomScale="110" zoomScaleNormal="110" zoomScaleSheetLayoutView="100" workbookViewId="0">
      <pane xSplit="1" ySplit="9" topLeftCell="B17" activePane="bottomRight" state="frozen"/>
      <selection pane="topRight" activeCell="B1" sqref="B1"/>
      <selection pane="bottomLeft" activeCell="A10" sqref="A10"/>
      <selection pane="bottomRight" activeCell="E23" sqref="E23"/>
    </sheetView>
  </sheetViews>
  <sheetFormatPr defaultRowHeight="15"/>
  <cols>
    <col min="1" max="1" width="54.42578125" style="8" customWidth="1"/>
    <col min="2" max="2" width="9.7109375" bestFit="1" customWidth="1"/>
    <col min="3" max="3" width="17.42578125" customWidth="1"/>
    <col min="4" max="4" width="20.42578125" customWidth="1"/>
    <col min="5" max="6" width="18.28515625" customWidth="1"/>
    <col min="8" max="8" width="0.28515625" customWidth="1"/>
  </cols>
  <sheetData>
    <row r="1" spans="1:6" ht="30" customHeight="1">
      <c r="A1" s="14" t="s">
        <v>1</v>
      </c>
      <c r="B1" s="92"/>
      <c r="C1" s="92"/>
      <c r="D1" s="200" t="s">
        <v>98</v>
      </c>
      <c r="E1" s="200"/>
      <c r="F1" s="200"/>
    </row>
    <row r="2" spans="1:6">
      <c r="A2" s="1"/>
      <c r="B2" s="2"/>
    </row>
    <row r="3" spans="1:6" ht="15.75" customHeight="1">
      <c r="A3" s="208" t="s">
        <v>99</v>
      </c>
      <c r="B3" s="208"/>
      <c r="C3" s="208"/>
      <c r="D3" s="208"/>
    </row>
    <row r="4" spans="1:6" ht="15.75" customHeight="1">
      <c r="A4" s="208"/>
      <c r="B4" s="208"/>
      <c r="C4" s="208"/>
      <c r="D4" s="208"/>
    </row>
    <row r="5" spans="1:6" ht="24.75" customHeight="1">
      <c r="A5" s="1" t="s">
        <v>181</v>
      </c>
    </row>
    <row r="7" spans="1:6" ht="8.25" customHeight="1"/>
    <row r="8" spans="1:6" ht="15.75" customHeight="1" thickBot="1">
      <c r="A8" s="73"/>
      <c r="B8" s="74"/>
      <c r="C8" s="207" t="s">
        <v>156</v>
      </c>
      <c r="D8" s="207"/>
      <c r="E8" s="206" t="s">
        <v>155</v>
      </c>
      <c r="F8" s="206"/>
    </row>
    <row r="9" spans="1:6" ht="28.5" customHeight="1" thickBot="1">
      <c r="A9" s="37" t="s">
        <v>118</v>
      </c>
      <c r="B9" s="43" t="s">
        <v>119</v>
      </c>
      <c r="C9" s="41" t="s">
        <v>170</v>
      </c>
      <c r="D9" s="41" t="s">
        <v>136</v>
      </c>
      <c r="E9" s="41" t="s">
        <v>170</v>
      </c>
      <c r="F9" s="41" t="s">
        <v>136</v>
      </c>
    </row>
    <row r="10" spans="1:6" ht="17.25" customHeight="1">
      <c r="A10" s="189"/>
      <c r="B10" s="190"/>
      <c r="C10" s="191"/>
      <c r="D10" s="191"/>
      <c r="E10" s="68"/>
      <c r="F10" s="68"/>
    </row>
    <row r="11" spans="1:6">
      <c r="A11" s="11" t="s">
        <v>130</v>
      </c>
      <c r="B11" s="107">
        <v>22</v>
      </c>
      <c r="C11" s="110">
        <v>169739975</v>
      </c>
      <c r="D11" s="109">
        <v>172158929</v>
      </c>
      <c r="E11" s="110">
        <v>491899961</v>
      </c>
      <c r="F11" s="109">
        <v>470574567</v>
      </c>
    </row>
    <row r="12" spans="1:6" s="106" customFormat="1" ht="21.75" customHeight="1">
      <c r="A12" s="167" t="s">
        <v>129</v>
      </c>
      <c r="B12" s="141">
        <v>23</v>
      </c>
      <c r="C12" s="97">
        <v>2213481</v>
      </c>
      <c r="D12" s="98">
        <v>0</v>
      </c>
      <c r="E12" s="97">
        <v>6420427</v>
      </c>
      <c r="F12" s="98">
        <v>0</v>
      </c>
    </row>
    <row r="13" spans="1:6" s="106" customFormat="1" ht="15.75" thickBot="1">
      <c r="A13" s="6" t="s">
        <v>137</v>
      </c>
      <c r="B13" s="34">
        <v>21</v>
      </c>
      <c r="C13" s="112">
        <v>2078742</v>
      </c>
      <c r="D13" s="113">
        <v>1426145</v>
      </c>
      <c r="E13" s="112">
        <v>6154321</v>
      </c>
      <c r="F13" s="113">
        <v>4209415</v>
      </c>
    </row>
    <row r="14" spans="1:6">
      <c r="A14" s="11"/>
      <c r="B14" s="20"/>
      <c r="C14" s="110">
        <f>SUM(C11:C13)</f>
        <v>174032198</v>
      </c>
      <c r="D14" s="109">
        <f>SUM(D11:D13)</f>
        <v>173585074</v>
      </c>
      <c r="E14" s="110">
        <f>SUM(E11:E13)</f>
        <v>504474709</v>
      </c>
      <c r="F14" s="109">
        <f>SUM(F11:F13)</f>
        <v>474783982</v>
      </c>
    </row>
    <row r="15" spans="1:6">
      <c r="A15" s="11"/>
      <c r="B15" s="20"/>
      <c r="C15" s="110"/>
      <c r="D15" s="109"/>
      <c r="E15" s="68"/>
      <c r="F15" s="68"/>
    </row>
    <row r="16" spans="1:6" ht="15.75" thickBot="1">
      <c r="A16" s="6" t="s">
        <v>50</v>
      </c>
      <c r="B16" s="21">
        <v>24</v>
      </c>
      <c r="C16" s="112">
        <v>-112937278</v>
      </c>
      <c r="D16" s="113">
        <v>-98875877</v>
      </c>
      <c r="E16" s="112">
        <v>-317884504</v>
      </c>
      <c r="F16" s="113">
        <v>-290560059</v>
      </c>
    </row>
    <row r="17" spans="1:6">
      <c r="A17" s="24" t="s">
        <v>51</v>
      </c>
      <c r="B17" s="33"/>
      <c r="C17" s="65">
        <f>C14+C16</f>
        <v>61094920</v>
      </c>
      <c r="D17" s="111">
        <f t="shared" ref="D17:F17" si="0">D14+D16</f>
        <v>74709197</v>
      </c>
      <c r="E17" s="65">
        <f t="shared" si="0"/>
        <v>186590205</v>
      </c>
      <c r="F17" s="111">
        <f t="shared" si="0"/>
        <v>184223923</v>
      </c>
    </row>
    <row r="18" spans="1:6">
      <c r="A18" s="11" t="s">
        <v>0</v>
      </c>
      <c r="B18" s="20"/>
      <c r="C18" s="110"/>
      <c r="D18" s="109"/>
      <c r="E18" s="186"/>
      <c r="F18" s="68"/>
    </row>
    <row r="19" spans="1:6">
      <c r="A19" s="11" t="s">
        <v>52</v>
      </c>
      <c r="B19" s="20"/>
      <c r="C19" s="110">
        <v>-8355610</v>
      </c>
      <c r="D19" s="109">
        <v>-9303920</v>
      </c>
      <c r="E19" s="110">
        <v>-29450598</v>
      </c>
      <c r="F19" s="109">
        <v>-33032862</v>
      </c>
    </row>
    <row r="20" spans="1:6">
      <c r="A20" s="11" t="s">
        <v>187</v>
      </c>
      <c r="B20" s="20">
        <v>31</v>
      </c>
      <c r="C20" s="110">
        <v>514610</v>
      </c>
      <c r="D20" s="109">
        <v>-2151526</v>
      </c>
      <c r="E20" s="110">
        <v>-4036491</v>
      </c>
      <c r="F20" s="109">
        <v>-4863950</v>
      </c>
    </row>
    <row r="21" spans="1:6">
      <c r="A21" s="75" t="s">
        <v>142</v>
      </c>
      <c r="B21" s="20">
        <v>31</v>
      </c>
      <c r="C21" s="110">
        <v>-1606162</v>
      </c>
      <c r="D21" s="109">
        <v>-1721388</v>
      </c>
      <c r="E21" s="110">
        <v>-1414583</v>
      </c>
      <c r="F21" s="109">
        <v>-2009711</v>
      </c>
    </row>
    <row r="22" spans="1:6">
      <c r="A22" s="11" t="s">
        <v>54</v>
      </c>
      <c r="B22" s="20">
        <v>25</v>
      </c>
      <c r="C22" s="110">
        <v>-7544494</v>
      </c>
      <c r="D22" s="109">
        <v>-4795746</v>
      </c>
      <c r="E22" s="110">
        <v>-16885994</v>
      </c>
      <c r="F22" s="109">
        <v>-8887383</v>
      </c>
    </row>
    <row r="23" spans="1:6" s="106" customFormat="1">
      <c r="A23" s="167" t="s">
        <v>143</v>
      </c>
      <c r="B23" s="141"/>
      <c r="C23" s="97">
        <v>-62863</v>
      </c>
      <c r="D23" s="98">
        <v>48060</v>
      </c>
      <c r="E23" s="97">
        <v>-266770</v>
      </c>
      <c r="F23" s="98">
        <v>-42124</v>
      </c>
    </row>
    <row r="24" spans="1:6">
      <c r="A24" s="68" t="s">
        <v>116</v>
      </c>
      <c r="B24" s="141">
        <v>27</v>
      </c>
      <c r="C24" s="110">
        <v>2221217</v>
      </c>
      <c r="D24" s="109">
        <v>1592708</v>
      </c>
      <c r="E24" s="110">
        <v>4771309</v>
      </c>
      <c r="F24" s="109">
        <v>3044662</v>
      </c>
    </row>
    <row r="25" spans="1:6" ht="15.75" thickBot="1">
      <c r="A25" s="69" t="s">
        <v>117</v>
      </c>
      <c r="B25" s="21"/>
      <c r="C25" s="112">
        <v>-1449684</v>
      </c>
      <c r="D25" s="113">
        <v>-266234</v>
      </c>
      <c r="E25" s="112">
        <v>-2510720</v>
      </c>
      <c r="F25" s="113">
        <v>-1051475</v>
      </c>
    </row>
    <row r="26" spans="1:6">
      <c r="A26" s="24" t="s">
        <v>55</v>
      </c>
      <c r="B26" s="33"/>
      <c r="C26" s="110">
        <f>SUM(C19:C25)+C17</f>
        <v>44811934</v>
      </c>
      <c r="D26" s="109">
        <f>SUM(D19:D25)+D17</f>
        <v>58111151</v>
      </c>
      <c r="E26" s="110">
        <f>SUM(E19:E25)+E17</f>
        <v>136796358</v>
      </c>
      <c r="F26" s="109">
        <f>SUM(F19:F25)+F17</f>
        <v>137381080</v>
      </c>
    </row>
    <row r="27" spans="1:6">
      <c r="A27" s="11" t="s">
        <v>0</v>
      </c>
      <c r="B27" s="20"/>
      <c r="C27" s="168"/>
      <c r="D27" s="169"/>
      <c r="E27" s="68"/>
      <c r="F27" s="68"/>
    </row>
    <row r="28" spans="1:6">
      <c r="A28" s="11" t="s">
        <v>145</v>
      </c>
      <c r="B28" s="20">
        <v>7</v>
      </c>
      <c r="C28" s="98">
        <v>0</v>
      </c>
      <c r="D28" s="109">
        <v>-15881</v>
      </c>
      <c r="E28" s="98">
        <v>0</v>
      </c>
      <c r="F28" s="118">
        <v>28291</v>
      </c>
    </row>
    <row r="29" spans="1:6">
      <c r="A29" s="11" t="s">
        <v>57</v>
      </c>
      <c r="B29" s="20">
        <v>26</v>
      </c>
      <c r="C29" s="110">
        <v>-11548039</v>
      </c>
      <c r="D29" s="109">
        <v>-10856954</v>
      </c>
      <c r="E29" s="93">
        <v>-31048687</v>
      </c>
      <c r="F29" s="118">
        <v>-32156946</v>
      </c>
    </row>
    <row r="30" spans="1:6">
      <c r="A30" s="11" t="s">
        <v>58</v>
      </c>
      <c r="B30" s="20"/>
      <c r="C30" s="110">
        <v>2699204</v>
      </c>
      <c r="D30" s="109">
        <v>4674296</v>
      </c>
      <c r="E30" s="93">
        <v>9878333</v>
      </c>
      <c r="F30" s="118">
        <v>11258200</v>
      </c>
    </row>
    <row r="31" spans="1:6" ht="15.75" thickBot="1">
      <c r="A31" s="6" t="s">
        <v>146</v>
      </c>
      <c r="B31" s="21"/>
      <c r="C31" s="110">
        <v>3552182</v>
      </c>
      <c r="D31" s="109">
        <v>1221652</v>
      </c>
      <c r="E31" s="93">
        <v>-152252</v>
      </c>
      <c r="F31" s="118">
        <v>8966674</v>
      </c>
    </row>
    <row r="32" spans="1:6">
      <c r="A32" s="24" t="s">
        <v>59</v>
      </c>
      <c r="B32" s="33"/>
      <c r="C32" s="65">
        <f>SUM(C28:C31)+C26</f>
        <v>39515281</v>
      </c>
      <c r="D32" s="111">
        <f t="shared" ref="D32:F32" si="1">SUM(D28:D31)+D26</f>
        <v>53134264</v>
      </c>
      <c r="E32" s="65">
        <f t="shared" si="1"/>
        <v>115473752</v>
      </c>
      <c r="F32" s="111">
        <f t="shared" si="1"/>
        <v>125477299</v>
      </c>
    </row>
    <row r="33" spans="1:6">
      <c r="A33" s="11" t="s">
        <v>0</v>
      </c>
      <c r="B33" s="20"/>
      <c r="C33" s="110"/>
      <c r="D33" s="109"/>
      <c r="E33" s="187"/>
      <c r="F33" s="187"/>
    </row>
    <row r="34" spans="1:6" ht="15.75" thickBot="1">
      <c r="A34" s="6" t="s">
        <v>60</v>
      </c>
      <c r="B34" s="21">
        <v>28</v>
      </c>
      <c r="C34" s="112">
        <v>-8744326</v>
      </c>
      <c r="D34" s="113">
        <v>-14935015</v>
      </c>
      <c r="E34" s="119">
        <v>-26183602</v>
      </c>
      <c r="F34" s="120">
        <v>-36744060</v>
      </c>
    </row>
    <row r="35" spans="1:6" ht="15.75" thickBot="1">
      <c r="A35" s="9" t="s">
        <v>108</v>
      </c>
      <c r="B35" s="170"/>
      <c r="C35" s="114">
        <f>C32+C34</f>
        <v>30770955</v>
      </c>
      <c r="D35" s="115">
        <f t="shared" ref="D35:F35" si="2">D32+D34</f>
        <v>38199249</v>
      </c>
      <c r="E35" s="114">
        <f t="shared" si="2"/>
        <v>89290150</v>
      </c>
      <c r="F35" s="115">
        <f t="shared" si="2"/>
        <v>88733239</v>
      </c>
    </row>
    <row r="36" spans="1:6">
      <c r="A36" s="24"/>
      <c r="B36" s="107"/>
      <c r="C36" s="164"/>
      <c r="D36" s="165"/>
      <c r="E36" s="187"/>
      <c r="F36" s="187"/>
    </row>
    <row r="37" spans="1:6">
      <c r="A37" s="24" t="s">
        <v>164</v>
      </c>
      <c r="B37" s="107"/>
      <c r="C37" s="24"/>
      <c r="D37" s="30"/>
      <c r="E37" s="187"/>
      <c r="F37" s="187"/>
    </row>
    <row r="38" spans="1:6" ht="36">
      <c r="A38" s="171" t="s">
        <v>158</v>
      </c>
      <c r="B38" s="107"/>
      <c r="C38" s="97">
        <v>0</v>
      </c>
      <c r="D38" s="98">
        <v>0</v>
      </c>
      <c r="E38" s="97">
        <v>0</v>
      </c>
      <c r="F38" s="98">
        <v>0</v>
      </c>
    </row>
    <row r="39" spans="1:6" ht="24.75" thickBot="1">
      <c r="A39" s="6" t="s">
        <v>62</v>
      </c>
      <c r="B39" s="34"/>
      <c r="C39" s="112">
        <v>-27772</v>
      </c>
      <c r="D39" s="113">
        <v>636263</v>
      </c>
      <c r="E39" s="119">
        <v>-24446</v>
      </c>
      <c r="F39" s="120">
        <v>3634838</v>
      </c>
    </row>
    <row r="40" spans="1:6" ht="36.75" thickBot="1">
      <c r="A40" s="9" t="s">
        <v>159</v>
      </c>
      <c r="B40" s="46"/>
      <c r="C40" s="114">
        <f>C39</f>
        <v>-27772</v>
      </c>
      <c r="D40" s="115">
        <f t="shared" ref="D40:F40" si="3">D39</f>
        <v>636263</v>
      </c>
      <c r="E40" s="114">
        <f t="shared" si="3"/>
        <v>-24446</v>
      </c>
      <c r="F40" s="115">
        <f t="shared" si="3"/>
        <v>3634838</v>
      </c>
    </row>
    <row r="41" spans="1:6">
      <c r="A41" s="171" t="s">
        <v>0</v>
      </c>
      <c r="B41" s="107"/>
      <c r="C41" s="110"/>
      <c r="D41" s="109"/>
      <c r="E41" s="187"/>
      <c r="F41" s="187"/>
    </row>
    <row r="42" spans="1:6" ht="36">
      <c r="A42" s="171" t="s">
        <v>147</v>
      </c>
      <c r="B42" s="47"/>
      <c r="C42" s="97">
        <v>0</v>
      </c>
      <c r="D42" s="98">
        <v>0</v>
      </c>
      <c r="E42" s="97">
        <v>0</v>
      </c>
      <c r="F42" s="98">
        <v>0</v>
      </c>
    </row>
    <row r="43" spans="1:6" ht="24.75" thickBot="1">
      <c r="A43" s="6" t="s">
        <v>144</v>
      </c>
      <c r="B43" s="34"/>
      <c r="C43" s="112">
        <v>-563904</v>
      </c>
      <c r="D43" s="113">
        <v>4315217</v>
      </c>
      <c r="E43" s="119">
        <v>1712039</v>
      </c>
      <c r="F43" s="120">
        <v>7307558</v>
      </c>
    </row>
    <row r="44" spans="1:6" ht="36.75" thickBot="1">
      <c r="A44" s="10" t="s">
        <v>161</v>
      </c>
      <c r="B44" s="172"/>
      <c r="C44" s="173">
        <f>C43</f>
        <v>-563904</v>
      </c>
      <c r="D44" s="174">
        <f t="shared" ref="D44:F44" si="4">D43</f>
        <v>4315217</v>
      </c>
      <c r="E44" s="173">
        <f t="shared" si="4"/>
        <v>1712039</v>
      </c>
      <c r="F44" s="174">
        <f t="shared" si="4"/>
        <v>7307558</v>
      </c>
    </row>
    <row r="45" spans="1:6" ht="24.75" thickBot="1">
      <c r="A45" s="9" t="s">
        <v>160</v>
      </c>
      <c r="B45" s="46"/>
      <c r="C45" s="175">
        <f>C40+C44</f>
        <v>-591676</v>
      </c>
      <c r="D45" s="176">
        <f>D40+D44</f>
        <v>4951480</v>
      </c>
      <c r="E45" s="175">
        <f t="shared" ref="E45:F45" si="5">E40+E44</f>
        <v>1687593</v>
      </c>
      <c r="F45" s="176">
        <f t="shared" si="5"/>
        <v>10942396</v>
      </c>
    </row>
    <row r="46" spans="1:6" ht="24.75" thickBot="1">
      <c r="A46" s="10" t="s">
        <v>109</v>
      </c>
      <c r="B46" s="34"/>
      <c r="C46" s="177">
        <f>C35+C45</f>
        <v>30179279</v>
      </c>
      <c r="D46" s="178">
        <f>D35+D45</f>
        <v>43150729</v>
      </c>
      <c r="E46" s="99">
        <f>E35+E45</f>
        <v>90977743</v>
      </c>
      <c r="F46" s="100">
        <f>F35+F45</f>
        <v>99675635</v>
      </c>
    </row>
    <row r="47" spans="1:6">
      <c r="A47" s="24" t="s">
        <v>0</v>
      </c>
      <c r="B47" s="107"/>
      <c r="C47" s="168"/>
      <c r="D47" s="169"/>
      <c r="E47" s="187"/>
      <c r="F47" s="187"/>
    </row>
    <row r="48" spans="1:6">
      <c r="A48" s="24" t="s">
        <v>138</v>
      </c>
      <c r="B48" s="107"/>
      <c r="C48" s="168"/>
      <c r="D48" s="169"/>
      <c r="E48" s="187"/>
      <c r="F48" s="187"/>
    </row>
    <row r="49" spans="1:6">
      <c r="A49" s="11" t="s">
        <v>61</v>
      </c>
      <c r="B49" s="107"/>
      <c r="C49" s="136">
        <v>28771628</v>
      </c>
      <c r="D49" s="137">
        <v>32043418</v>
      </c>
      <c r="E49" s="179">
        <v>81051101</v>
      </c>
      <c r="F49" s="180">
        <v>74404759</v>
      </c>
    </row>
    <row r="50" spans="1:6" ht="15.75" thickBot="1">
      <c r="A50" s="6" t="s">
        <v>28</v>
      </c>
      <c r="B50" s="172"/>
      <c r="C50" s="173">
        <v>1999327</v>
      </c>
      <c r="D50" s="174">
        <v>6155831</v>
      </c>
      <c r="E50" s="181">
        <v>8239049</v>
      </c>
      <c r="F50" s="182">
        <v>14328480</v>
      </c>
    </row>
    <row r="51" spans="1:6" ht="15.75" thickBot="1">
      <c r="A51" s="6"/>
      <c r="B51" s="34"/>
      <c r="C51" s="177">
        <f>SUM(C49:C50)</f>
        <v>30770955</v>
      </c>
      <c r="D51" s="178">
        <f>SUM(D49:D50)</f>
        <v>38199249</v>
      </c>
      <c r="E51" s="99">
        <f>SUM(E49:E50)</f>
        <v>89290150</v>
      </c>
      <c r="F51" s="100">
        <f>SUM(F49:F50)</f>
        <v>88733239</v>
      </c>
    </row>
    <row r="52" spans="1:6">
      <c r="A52" s="167"/>
      <c r="B52" s="183"/>
      <c r="C52" s="136"/>
      <c r="D52" s="137"/>
      <c r="E52" s="179"/>
      <c r="F52" s="180"/>
    </row>
    <row r="53" spans="1:6">
      <c r="A53" s="188" t="s">
        <v>132</v>
      </c>
      <c r="B53" s="183"/>
      <c r="C53" s="136"/>
      <c r="D53" s="137"/>
      <c r="E53" s="179"/>
      <c r="F53" s="180"/>
    </row>
    <row r="54" spans="1:6">
      <c r="A54" s="11" t="s">
        <v>61</v>
      </c>
      <c r="B54" s="183"/>
      <c r="C54" s="136">
        <v>28179952</v>
      </c>
      <c r="D54" s="137">
        <v>36994898</v>
      </c>
      <c r="E54" s="179">
        <v>82738694</v>
      </c>
      <c r="F54" s="180">
        <v>85347155</v>
      </c>
    </row>
    <row r="55" spans="1:6" ht="15.75" thickBot="1">
      <c r="A55" s="6" t="s">
        <v>28</v>
      </c>
      <c r="B55" s="172"/>
      <c r="C55" s="173">
        <f>C50</f>
        <v>1999327</v>
      </c>
      <c r="D55" s="174">
        <f>D50</f>
        <v>6155831</v>
      </c>
      <c r="E55" s="173">
        <f t="shared" ref="E55" si="6">E50</f>
        <v>8239049</v>
      </c>
      <c r="F55" s="174">
        <f t="shared" ref="F55" si="7">F50</f>
        <v>14328480</v>
      </c>
    </row>
    <row r="56" spans="1:6" ht="15.75" thickBot="1">
      <c r="A56" s="6"/>
      <c r="B56" s="34"/>
      <c r="C56" s="177">
        <f>SUM(C54:C55)</f>
        <v>30179279</v>
      </c>
      <c r="D56" s="178">
        <f>SUM(D54:D55)</f>
        <v>43150729</v>
      </c>
      <c r="E56" s="99">
        <f>SUM(E54:E55)</f>
        <v>90977743</v>
      </c>
      <c r="F56" s="100">
        <f t="shared" ref="F56" si="8">SUM(F54:F55)</f>
        <v>99675635</v>
      </c>
    </row>
    <row r="57" spans="1:6">
      <c r="A57" s="24" t="s">
        <v>63</v>
      </c>
      <c r="B57" s="107"/>
      <c r="C57" s="164"/>
      <c r="D57" s="165"/>
      <c r="E57" s="184"/>
      <c r="F57" s="185"/>
    </row>
    <row r="58" spans="1:6" ht="40.5" customHeight="1" thickBot="1">
      <c r="A58" s="59" t="s">
        <v>163</v>
      </c>
      <c r="B58" s="34">
        <v>14</v>
      </c>
      <c r="C58" s="149">
        <v>2616.5</v>
      </c>
      <c r="D58" s="150">
        <v>2913.8</v>
      </c>
      <c r="E58" s="151">
        <v>7371.17</v>
      </c>
      <c r="F58" s="152">
        <v>6767.22</v>
      </c>
    </row>
    <row r="59" spans="1:6">
      <c r="A59" s="67"/>
      <c r="B59" s="70"/>
      <c r="C59" s="71"/>
      <c r="D59" s="72"/>
    </row>
    <row r="60" spans="1:6">
      <c r="A60" s="205"/>
      <c r="B60" s="205"/>
      <c r="C60" s="205"/>
      <c r="D60" s="205"/>
    </row>
    <row r="64" spans="1:6" ht="15.75" thickBot="1">
      <c r="A64" s="202" t="s">
        <v>49</v>
      </c>
      <c r="B64" s="202"/>
    </row>
    <row r="65" spans="1:8" ht="39.75" customHeight="1">
      <c r="A65" s="202"/>
      <c r="B65" s="202"/>
      <c r="E65" s="204" t="s">
        <v>182</v>
      </c>
      <c r="F65" s="204"/>
    </row>
    <row r="66" spans="1:8" ht="30.75" customHeight="1">
      <c r="A66" s="202" t="s">
        <v>0</v>
      </c>
      <c r="B66" s="202"/>
    </row>
    <row r="67" spans="1:8">
      <c r="A67" s="202"/>
      <c r="B67" s="202"/>
    </row>
    <row r="68" spans="1:8" ht="15.75" thickBot="1">
      <c r="A68" s="202" t="s">
        <v>114</v>
      </c>
      <c r="B68" s="202"/>
    </row>
    <row r="69" spans="1:8">
      <c r="A69" s="202"/>
      <c r="B69" s="202"/>
      <c r="E69" s="204" t="s">
        <v>184</v>
      </c>
      <c r="F69" s="204"/>
      <c r="H69" s="62"/>
    </row>
    <row r="73" spans="1:8">
      <c r="D73" s="200"/>
      <c r="E73" s="200"/>
      <c r="F73" s="200"/>
    </row>
  </sheetData>
  <mergeCells count="14">
    <mergeCell ref="D73:F73"/>
    <mergeCell ref="D1:F1"/>
    <mergeCell ref="E65:F65"/>
    <mergeCell ref="E69:F69"/>
    <mergeCell ref="A69:B69"/>
    <mergeCell ref="A65:B65"/>
    <mergeCell ref="A66:B66"/>
    <mergeCell ref="A67:B67"/>
    <mergeCell ref="E8:F8"/>
    <mergeCell ref="A64:B64"/>
    <mergeCell ref="C8:D8"/>
    <mergeCell ref="A60:D60"/>
    <mergeCell ref="A68:B68"/>
    <mergeCell ref="A3:D4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5"/>
  <sheetViews>
    <sheetView zoomScale="110" zoomScaleNormal="110" workbookViewId="0">
      <selection activeCell="B49" sqref="B49"/>
    </sheetView>
  </sheetViews>
  <sheetFormatPr defaultRowHeight="15"/>
  <cols>
    <col min="1" max="1" width="56.42578125" customWidth="1"/>
    <col min="2" max="2" width="9.7109375" bestFit="1" customWidth="1"/>
    <col min="3" max="3" width="19.85546875" style="159" customWidth="1"/>
    <col min="4" max="4" width="19.28515625" style="159" customWidth="1"/>
    <col min="5" max="5" width="9.140625" customWidth="1"/>
    <col min="6" max="6" width="14.28515625" customWidth="1"/>
  </cols>
  <sheetData>
    <row r="1" spans="1:4" ht="23.25" customHeight="1">
      <c r="A1" s="14" t="s">
        <v>1</v>
      </c>
      <c r="B1" s="2"/>
      <c r="C1" s="200" t="s">
        <v>98</v>
      </c>
      <c r="D1" s="200"/>
    </row>
    <row r="2" spans="1:4">
      <c r="A2" s="1"/>
      <c r="B2" s="2"/>
    </row>
    <row r="3" spans="1:4" ht="31.5" customHeight="1">
      <c r="A3" s="208" t="s">
        <v>100</v>
      </c>
      <c r="B3" s="208"/>
      <c r="C3" s="208"/>
      <c r="D3" s="208"/>
    </row>
    <row r="4" spans="1:4" ht="15.75">
      <c r="A4" s="3"/>
    </row>
    <row r="5" spans="1:4">
      <c r="A5" s="1" t="s">
        <v>176</v>
      </c>
    </row>
    <row r="6" spans="1:4" ht="26.25" customHeight="1" thickBot="1">
      <c r="C6" s="140"/>
      <c r="D6" s="160"/>
    </row>
    <row r="7" spans="1:4" ht="49.5" thickBot="1">
      <c r="A7" s="44" t="s">
        <v>118</v>
      </c>
      <c r="B7" s="16" t="s">
        <v>119</v>
      </c>
      <c r="C7" s="39" t="s">
        <v>172</v>
      </c>
      <c r="D7" s="17" t="s">
        <v>171</v>
      </c>
    </row>
    <row r="8" spans="1:4">
      <c r="A8" s="4" t="s">
        <v>0</v>
      </c>
      <c r="B8" s="25"/>
      <c r="C8" s="161"/>
      <c r="D8" s="162"/>
    </row>
    <row r="9" spans="1:4">
      <c r="A9" s="24" t="s">
        <v>64</v>
      </c>
      <c r="B9" s="22"/>
      <c r="C9" s="27"/>
      <c r="D9" s="28"/>
    </row>
    <row r="10" spans="1:4">
      <c r="A10" s="11" t="s">
        <v>122</v>
      </c>
      <c r="B10" s="22"/>
      <c r="C10" s="128">
        <v>115473752</v>
      </c>
      <c r="D10" s="135">
        <v>125477299</v>
      </c>
    </row>
    <row r="11" spans="1:4">
      <c r="A11" s="11" t="s">
        <v>0</v>
      </c>
      <c r="B11" s="22"/>
      <c r="C11" s="128"/>
      <c r="D11" s="135"/>
    </row>
    <row r="12" spans="1:4">
      <c r="A12" s="24" t="s">
        <v>65</v>
      </c>
      <c r="B12" s="22"/>
      <c r="C12" s="143"/>
      <c r="D12" s="163"/>
    </row>
    <row r="13" spans="1:4">
      <c r="A13" s="11" t="s">
        <v>110</v>
      </c>
      <c r="B13" s="22">
        <v>5.16</v>
      </c>
      <c r="C13" s="128">
        <v>69592520</v>
      </c>
      <c r="D13" s="135">
        <v>68304671</v>
      </c>
    </row>
    <row r="14" spans="1:4">
      <c r="A14" s="11" t="s">
        <v>66</v>
      </c>
      <c r="B14" s="22">
        <v>6</v>
      </c>
      <c r="C14" s="128">
        <v>28882726</v>
      </c>
      <c r="D14" s="135">
        <v>21529004</v>
      </c>
    </row>
    <row r="15" spans="1:4">
      <c r="A15" s="75" t="s">
        <v>148</v>
      </c>
      <c r="B15" s="22">
        <v>31</v>
      </c>
      <c r="C15" s="128">
        <v>1414583</v>
      </c>
      <c r="D15" s="135">
        <v>2009711</v>
      </c>
    </row>
    <row r="16" spans="1:4">
      <c r="A16" s="11" t="s">
        <v>53</v>
      </c>
      <c r="B16" s="22">
        <v>31</v>
      </c>
      <c r="C16" s="128">
        <v>4036491</v>
      </c>
      <c r="D16" s="135">
        <v>4863950</v>
      </c>
    </row>
    <row r="17" spans="1:6" s="106" customFormat="1">
      <c r="A17" s="108" t="s">
        <v>188</v>
      </c>
      <c r="B17" s="107"/>
      <c r="C17" s="128">
        <v>152252</v>
      </c>
      <c r="D17" s="135">
        <v>-8966674</v>
      </c>
    </row>
    <row r="18" spans="1:6">
      <c r="A18" s="108" t="s">
        <v>67</v>
      </c>
      <c r="B18" s="22"/>
      <c r="C18" s="128">
        <v>-140871</v>
      </c>
      <c r="D18" s="135">
        <v>-6227709</v>
      </c>
    </row>
    <row r="19" spans="1:6" ht="22.5">
      <c r="A19" s="108" t="s">
        <v>68</v>
      </c>
      <c r="B19" s="22"/>
      <c r="C19" s="128">
        <v>23456</v>
      </c>
      <c r="D19" s="135">
        <v>135006</v>
      </c>
    </row>
    <row r="20" spans="1:6">
      <c r="A20" s="108" t="s">
        <v>56</v>
      </c>
      <c r="B20" s="22">
        <v>7</v>
      </c>
      <c r="C20" s="128">
        <v>0</v>
      </c>
      <c r="D20" s="135">
        <v>-28291</v>
      </c>
    </row>
    <row r="21" spans="1:6">
      <c r="A21" s="108" t="s">
        <v>57</v>
      </c>
      <c r="B21" s="22">
        <v>26</v>
      </c>
      <c r="C21" s="128">
        <v>31048687</v>
      </c>
      <c r="D21" s="135">
        <v>32156946</v>
      </c>
    </row>
    <row r="22" spans="1:6">
      <c r="A22" s="108" t="s">
        <v>69</v>
      </c>
      <c r="B22" s="22"/>
      <c r="C22" s="128">
        <v>-9878333</v>
      </c>
      <c r="D22" s="135">
        <v>-11258200</v>
      </c>
    </row>
    <row r="23" spans="1:6" s="106" customFormat="1">
      <c r="A23" s="108" t="s">
        <v>149</v>
      </c>
      <c r="B23" s="22"/>
      <c r="C23" s="128">
        <v>266770</v>
      </c>
      <c r="D23" s="135">
        <v>42124</v>
      </c>
    </row>
    <row r="24" spans="1:6" s="106" customFormat="1">
      <c r="A24" s="108" t="s">
        <v>137</v>
      </c>
      <c r="B24"/>
      <c r="C24" s="128">
        <v>-6154321</v>
      </c>
      <c r="D24" s="135">
        <v>-4209415</v>
      </c>
    </row>
    <row r="25" spans="1:6" ht="15.75" thickBot="1">
      <c r="A25" s="42" t="s">
        <v>189</v>
      </c>
      <c r="B25" s="199">
        <v>7.27</v>
      </c>
      <c r="C25" s="144">
        <v>-876945</v>
      </c>
      <c r="D25" s="158">
        <v>0</v>
      </c>
      <c r="F25" s="117"/>
    </row>
    <row r="26" spans="1:6" ht="24">
      <c r="A26" s="23" t="s">
        <v>70</v>
      </c>
      <c r="B26" s="45"/>
      <c r="C26" s="128">
        <f>SUM(C10:C25)</f>
        <v>233840767</v>
      </c>
      <c r="D26" s="135">
        <f>SUM(D10:D25)</f>
        <v>223828422</v>
      </c>
    </row>
    <row r="27" spans="1:6">
      <c r="A27" s="11"/>
      <c r="B27" s="22"/>
      <c r="C27" s="128"/>
      <c r="D27" s="135"/>
    </row>
    <row r="28" spans="1:6">
      <c r="A28" s="24" t="s">
        <v>71</v>
      </c>
      <c r="B28" s="22"/>
      <c r="C28" s="128"/>
      <c r="D28" s="135"/>
    </row>
    <row r="29" spans="1:6">
      <c r="A29" s="108" t="s">
        <v>72</v>
      </c>
      <c r="B29" s="22"/>
      <c r="C29" s="128">
        <v>-17158394</v>
      </c>
      <c r="D29" s="135">
        <v>-21632429</v>
      </c>
    </row>
    <row r="30" spans="1:6">
      <c r="A30" s="108" t="s">
        <v>73</v>
      </c>
      <c r="B30" s="22"/>
      <c r="C30" s="128">
        <v>-6006810</v>
      </c>
      <c r="D30" s="135">
        <v>-4559947</v>
      </c>
    </row>
    <row r="31" spans="1:6">
      <c r="A31" s="108" t="s">
        <v>74</v>
      </c>
      <c r="B31" s="22"/>
      <c r="C31" s="128">
        <v>2551274</v>
      </c>
      <c r="D31" s="135">
        <v>615862</v>
      </c>
    </row>
    <row r="32" spans="1:6">
      <c r="A32" s="108" t="s">
        <v>75</v>
      </c>
      <c r="B32" s="22"/>
      <c r="C32" s="128">
        <v>-9990264</v>
      </c>
      <c r="D32" s="135">
        <v>-1841198</v>
      </c>
    </row>
    <row r="33" spans="1:4">
      <c r="A33" s="108" t="s">
        <v>76</v>
      </c>
      <c r="B33" s="22"/>
      <c r="C33" s="128">
        <v>-19983701</v>
      </c>
      <c r="D33" s="135">
        <v>-2010261</v>
      </c>
    </row>
    <row r="34" spans="1:4" ht="22.5">
      <c r="A34" s="108" t="s">
        <v>77</v>
      </c>
      <c r="B34" s="22"/>
      <c r="C34" s="128">
        <v>212981</v>
      </c>
      <c r="D34" s="135">
        <v>-66256</v>
      </c>
    </row>
    <row r="35" spans="1:4">
      <c r="A35" s="108" t="s">
        <v>78</v>
      </c>
      <c r="B35" s="22"/>
      <c r="C35" s="128">
        <v>1220820</v>
      </c>
      <c r="D35" s="135">
        <v>-2115488</v>
      </c>
    </row>
    <row r="36" spans="1:4" ht="15.75" thickBot="1">
      <c r="A36" s="42" t="s">
        <v>79</v>
      </c>
      <c r="B36" s="34"/>
      <c r="C36" s="144">
        <v>33912674</v>
      </c>
      <c r="D36" s="158">
        <v>17740750</v>
      </c>
    </row>
    <row r="37" spans="1:4">
      <c r="A37" s="24" t="s">
        <v>80</v>
      </c>
      <c r="B37" s="22"/>
      <c r="C37" s="128">
        <f>SUM(C26:C36)</f>
        <v>218599347</v>
      </c>
      <c r="D37" s="135">
        <f>SUM(D26:D36)</f>
        <v>209959455</v>
      </c>
    </row>
    <row r="38" spans="1:4">
      <c r="A38" s="24" t="s">
        <v>0</v>
      </c>
      <c r="B38" s="22"/>
      <c r="C38" s="128"/>
      <c r="D38" s="135"/>
    </row>
    <row r="39" spans="1:4">
      <c r="A39" s="11" t="s">
        <v>81</v>
      </c>
      <c r="B39" s="22"/>
      <c r="C39" s="128">
        <v>-23272237</v>
      </c>
      <c r="D39" s="135">
        <v>-19037908</v>
      </c>
    </row>
    <row r="40" spans="1:4">
      <c r="A40" s="11" t="s">
        <v>82</v>
      </c>
      <c r="B40" s="22"/>
      <c r="C40" s="128">
        <v>-24297034</v>
      </c>
      <c r="D40" s="135">
        <v>-28536304</v>
      </c>
    </row>
    <row r="41" spans="1:4" ht="15.75" thickBot="1">
      <c r="A41" s="6" t="s">
        <v>83</v>
      </c>
      <c r="B41" s="34"/>
      <c r="C41" s="144">
        <v>6942688</v>
      </c>
      <c r="D41" s="158">
        <v>9904505</v>
      </c>
    </row>
    <row r="42" spans="1:4" ht="24.75" thickBot="1">
      <c r="A42" s="10" t="s">
        <v>84</v>
      </c>
      <c r="B42" s="34"/>
      <c r="C42" s="144">
        <f>SUM(C37:C41)</f>
        <v>177972764</v>
      </c>
      <c r="D42" s="153">
        <f>SUM(D37:D41)</f>
        <v>172289748</v>
      </c>
    </row>
    <row r="43" spans="1:4">
      <c r="C43" s="155"/>
      <c r="D43" s="155"/>
    </row>
    <row r="44" spans="1:4">
      <c r="A44" s="24" t="s">
        <v>85</v>
      </c>
      <c r="B44" s="22"/>
      <c r="C44" s="156"/>
      <c r="D44" s="157"/>
    </row>
    <row r="45" spans="1:4">
      <c r="A45" s="108" t="s">
        <v>86</v>
      </c>
      <c r="B45" s="22"/>
      <c r="C45" s="128">
        <v>-180706546</v>
      </c>
      <c r="D45" s="135">
        <v>-51162896</v>
      </c>
    </row>
    <row r="46" spans="1:4">
      <c r="A46" s="108" t="s">
        <v>87</v>
      </c>
      <c r="B46" s="22"/>
      <c r="C46" s="128">
        <v>-161747530</v>
      </c>
      <c r="D46" s="135">
        <v>-12549818</v>
      </c>
    </row>
    <row r="47" spans="1:4" s="106" customFormat="1" ht="22.5">
      <c r="A47" s="108" t="s">
        <v>120</v>
      </c>
      <c r="B47" s="107">
        <v>12</v>
      </c>
      <c r="C47" s="128">
        <v>-140298019</v>
      </c>
      <c r="D47" s="135">
        <v>-69350275</v>
      </c>
    </row>
    <row r="48" spans="1:4" s="106" customFormat="1" ht="22.5">
      <c r="A48" s="108" t="s">
        <v>115</v>
      </c>
      <c r="B48" s="22">
        <v>12</v>
      </c>
      <c r="C48" s="128">
        <v>86050654</v>
      </c>
      <c r="D48" s="135">
        <v>69350275</v>
      </c>
    </row>
    <row r="49" spans="1:4">
      <c r="A49" s="108" t="s">
        <v>150</v>
      </c>
      <c r="B49" s="76"/>
      <c r="C49" s="128">
        <v>0</v>
      </c>
      <c r="D49" s="135">
        <v>49999824</v>
      </c>
    </row>
    <row r="50" spans="1:4">
      <c r="A50" s="108" t="s">
        <v>151</v>
      </c>
      <c r="B50" s="76"/>
      <c r="C50" s="128">
        <v>322450</v>
      </c>
      <c r="D50" s="135">
        <v>118531</v>
      </c>
    </row>
    <row r="51" spans="1:4" s="106" customFormat="1">
      <c r="A51" s="108" t="s">
        <v>173</v>
      </c>
      <c r="B51" s="116"/>
      <c r="C51" s="128">
        <v>306</v>
      </c>
      <c r="D51" s="128">
        <v>0</v>
      </c>
    </row>
    <row r="52" spans="1:4" s="106" customFormat="1">
      <c r="A52" s="108" t="s">
        <v>133</v>
      </c>
      <c r="B52" s="116"/>
      <c r="C52" s="128">
        <v>-471232</v>
      </c>
      <c r="D52" s="135">
        <v>-669440</v>
      </c>
    </row>
    <row r="53" spans="1:4">
      <c r="A53" s="108" t="s">
        <v>152</v>
      </c>
      <c r="B53" s="22"/>
      <c r="C53" s="128">
        <v>561790</v>
      </c>
      <c r="D53" s="135">
        <v>6869358</v>
      </c>
    </row>
    <row r="54" spans="1:4" s="106" customFormat="1">
      <c r="A54" s="108" t="s">
        <v>174</v>
      </c>
      <c r="B54" s="22"/>
      <c r="C54" s="128">
        <v>4544676</v>
      </c>
      <c r="D54" s="135">
        <v>0</v>
      </c>
    </row>
    <row r="55" spans="1:4">
      <c r="A55" s="108" t="s">
        <v>153</v>
      </c>
      <c r="B55" s="22"/>
      <c r="C55" s="135">
        <v>0</v>
      </c>
      <c r="D55" s="135">
        <v>50614</v>
      </c>
    </row>
    <row r="56" spans="1:4" s="106" customFormat="1">
      <c r="A56" s="108" t="s">
        <v>88</v>
      </c>
      <c r="B56" s="107"/>
      <c r="C56" s="128">
        <v>-4206111</v>
      </c>
      <c r="D56" s="135">
        <v>-170353</v>
      </c>
    </row>
    <row r="57" spans="1:4" s="106" customFormat="1">
      <c r="A57" s="108" t="s">
        <v>89</v>
      </c>
      <c r="B57" s="107"/>
      <c r="C57" s="128">
        <v>300069</v>
      </c>
      <c r="D57" s="135">
        <v>365657</v>
      </c>
    </row>
    <row r="58" spans="1:4" s="106" customFormat="1" ht="15.75" thickBot="1">
      <c r="A58" s="42" t="s">
        <v>131</v>
      </c>
      <c r="B58" s="107"/>
      <c r="C58" s="128">
        <v>50219</v>
      </c>
      <c r="D58" s="135">
        <v>76855</v>
      </c>
    </row>
    <row r="59" spans="1:4" ht="24.75" thickBot="1">
      <c r="A59" s="9" t="s">
        <v>90</v>
      </c>
      <c r="B59" s="46"/>
      <c r="C59" s="154">
        <f>SUM(C45:C58)</f>
        <v>-395599274</v>
      </c>
      <c r="D59" s="129">
        <f>SUM(D45:D58)</f>
        <v>-7071668</v>
      </c>
    </row>
    <row r="60" spans="1:4" ht="16.5" customHeight="1">
      <c r="A60" s="29" t="s">
        <v>0</v>
      </c>
      <c r="B60" s="22"/>
      <c r="C60" s="156"/>
      <c r="D60" s="157"/>
    </row>
    <row r="61" spans="1:4" ht="16.5" customHeight="1">
      <c r="A61" s="24" t="s">
        <v>91</v>
      </c>
      <c r="B61" s="22"/>
      <c r="C61" s="164"/>
      <c r="D61" s="165"/>
    </row>
    <row r="62" spans="1:4" ht="14.25" customHeight="1">
      <c r="A62" s="108" t="s">
        <v>92</v>
      </c>
      <c r="B62" s="25">
        <v>15</v>
      </c>
      <c r="C62" s="128">
        <v>84022782</v>
      </c>
      <c r="D62" s="135">
        <v>0</v>
      </c>
    </row>
    <row r="63" spans="1:4" ht="15.75" customHeight="1">
      <c r="A63" s="108" t="s">
        <v>154</v>
      </c>
      <c r="B63" s="25">
        <v>15</v>
      </c>
      <c r="C63" s="128">
        <v>-56523919</v>
      </c>
      <c r="D63" s="135">
        <v>-27576299</v>
      </c>
    </row>
    <row r="64" spans="1:4" ht="15.75" thickBot="1">
      <c r="A64" s="108" t="s">
        <v>123</v>
      </c>
      <c r="B64" s="25">
        <v>16</v>
      </c>
      <c r="C64" s="144">
        <v>-8969615</v>
      </c>
      <c r="D64" s="158">
        <v>-10523955</v>
      </c>
    </row>
    <row r="65" spans="1:7" ht="24.75" thickBot="1">
      <c r="A65" s="9" t="s">
        <v>162</v>
      </c>
      <c r="B65" s="46"/>
      <c r="C65" s="144">
        <f>SUM(C62:C64)</f>
        <v>18529248</v>
      </c>
      <c r="D65" s="158">
        <f>SUM(D62:D64)</f>
        <v>-38100254</v>
      </c>
    </row>
    <row r="66" spans="1:7">
      <c r="A66" s="11" t="s">
        <v>0</v>
      </c>
      <c r="B66" s="22"/>
      <c r="C66" s="128"/>
      <c r="D66" s="157"/>
    </row>
    <row r="67" spans="1:7" ht="24">
      <c r="A67" s="11" t="s">
        <v>112</v>
      </c>
      <c r="B67" s="47"/>
      <c r="C67" s="128">
        <v>-4161853</v>
      </c>
      <c r="D67" s="135">
        <v>13065821</v>
      </c>
    </row>
    <row r="68" spans="1:7" ht="24.75" thickBot="1">
      <c r="A68" s="6" t="s">
        <v>111</v>
      </c>
      <c r="B68" s="34">
        <v>13</v>
      </c>
      <c r="C68" s="144">
        <v>9194</v>
      </c>
      <c r="D68" s="158">
        <v>-4137</v>
      </c>
    </row>
    <row r="69" spans="1:7">
      <c r="A69" s="24" t="s">
        <v>93</v>
      </c>
      <c r="B69" s="22"/>
      <c r="C69" s="128">
        <f>C42+C59+C65+C67+C68</f>
        <v>-203249921</v>
      </c>
      <c r="D69" s="157">
        <f>D42+D59+D65+D67+D68</f>
        <v>140179510</v>
      </c>
    </row>
    <row r="70" spans="1:7">
      <c r="A70" s="24" t="s">
        <v>0</v>
      </c>
      <c r="B70" s="26"/>
      <c r="C70" s="128"/>
      <c r="D70" s="157"/>
    </row>
    <row r="71" spans="1:7" ht="15.75" thickBot="1">
      <c r="A71" s="6" t="s">
        <v>94</v>
      </c>
      <c r="B71" s="16">
        <v>13</v>
      </c>
      <c r="C71" s="144">
        <v>242122154</v>
      </c>
      <c r="D71" s="158">
        <v>167109839</v>
      </c>
    </row>
    <row r="72" spans="1:7" ht="15.75" thickBot="1">
      <c r="A72" s="9" t="s">
        <v>157</v>
      </c>
      <c r="B72" s="46">
        <v>13</v>
      </c>
      <c r="C72" s="154">
        <v>38872233</v>
      </c>
      <c r="D72" s="129">
        <v>307289349</v>
      </c>
    </row>
    <row r="73" spans="1:7">
      <c r="G73" s="62"/>
    </row>
    <row r="74" spans="1:7">
      <c r="A74" s="91"/>
      <c r="B74" s="91"/>
      <c r="C74" s="166"/>
      <c r="D74" s="166"/>
    </row>
    <row r="75" spans="1:7">
      <c r="A75" s="211"/>
      <c r="B75" s="211"/>
      <c r="C75" s="211"/>
      <c r="D75" s="211"/>
    </row>
    <row r="77" spans="1:7">
      <c r="A77" s="68" t="s">
        <v>175</v>
      </c>
    </row>
    <row r="79" spans="1:7" ht="21" customHeight="1"/>
    <row r="80" spans="1:7" ht="33" customHeight="1" thickBot="1">
      <c r="A80" s="202" t="s">
        <v>49</v>
      </c>
      <c r="B80" s="202"/>
      <c r="C80" s="209"/>
      <c r="D80" s="209"/>
    </row>
    <row r="81" spans="1:4">
      <c r="A81" s="202"/>
      <c r="B81" s="202"/>
      <c r="C81" s="210" t="s">
        <v>182</v>
      </c>
      <c r="D81" s="210"/>
    </row>
    <row r="82" spans="1:4">
      <c r="A82" s="202" t="s">
        <v>0</v>
      </c>
      <c r="B82" s="202"/>
      <c r="C82" s="212"/>
      <c r="D82" s="212"/>
    </row>
    <row r="83" spans="1:4">
      <c r="A83" s="202"/>
      <c r="B83" s="202"/>
      <c r="C83" s="212"/>
      <c r="D83" s="212"/>
    </row>
    <row r="84" spans="1:4" ht="15.75" thickBot="1">
      <c r="A84" s="202" t="s">
        <v>114</v>
      </c>
      <c r="B84" s="202"/>
      <c r="C84" s="209"/>
      <c r="D84" s="209"/>
    </row>
    <row r="85" spans="1:4">
      <c r="A85" s="202"/>
      <c r="B85" s="202"/>
      <c r="C85" s="210" t="s">
        <v>185</v>
      </c>
      <c r="D85" s="210"/>
    </row>
  </sheetData>
  <mergeCells count="15">
    <mergeCell ref="A85:B85"/>
    <mergeCell ref="C85:D85"/>
    <mergeCell ref="A75:D75"/>
    <mergeCell ref="A81:B81"/>
    <mergeCell ref="C81:D81"/>
    <mergeCell ref="A82:B82"/>
    <mergeCell ref="C82:D82"/>
    <mergeCell ref="A83:B83"/>
    <mergeCell ref="C83:D83"/>
    <mergeCell ref="A3:D3"/>
    <mergeCell ref="C1:D1"/>
    <mergeCell ref="A80:B80"/>
    <mergeCell ref="C80:D80"/>
    <mergeCell ref="A84:B84"/>
    <mergeCell ref="C84:D84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zoomScale="120" zoomScaleNormal="120" workbookViewId="0">
      <selection activeCell="G17" sqref="G17"/>
    </sheetView>
  </sheetViews>
  <sheetFormatPr defaultRowHeight="15"/>
  <cols>
    <col min="1" max="1" width="35.140625" style="12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4" t="s">
        <v>1</v>
      </c>
      <c r="B1" s="2"/>
      <c r="I1" s="5" t="s">
        <v>98</v>
      </c>
    </row>
    <row r="2" spans="1:9">
      <c r="A2" s="1"/>
      <c r="B2" s="2"/>
    </row>
    <row r="3" spans="1:9" ht="15.75">
      <c r="A3" s="15" t="s">
        <v>101</v>
      </c>
      <c r="B3" s="13"/>
      <c r="C3" s="13"/>
      <c r="D3" s="13"/>
    </row>
    <row r="4" spans="1:9" ht="15.75">
      <c r="A4" s="3"/>
    </row>
    <row r="5" spans="1:9">
      <c r="A5" s="14" t="s">
        <v>176</v>
      </c>
    </row>
    <row r="7" spans="1:9" ht="15.75" thickBot="1">
      <c r="A7" s="86"/>
      <c r="B7" s="215" t="s">
        <v>95</v>
      </c>
      <c r="C7" s="215"/>
      <c r="D7" s="215"/>
      <c r="E7" s="215"/>
      <c r="F7" s="215"/>
      <c r="G7" s="215"/>
      <c r="H7" s="214"/>
      <c r="I7" s="214"/>
    </row>
    <row r="8" spans="1:9" ht="36.75" thickBot="1">
      <c r="A8" s="57" t="s">
        <v>118</v>
      </c>
      <c r="B8" s="18" t="s">
        <v>124</v>
      </c>
      <c r="C8" s="18" t="s">
        <v>125</v>
      </c>
      <c r="D8" s="18" t="s">
        <v>126</v>
      </c>
      <c r="E8" s="56" t="s">
        <v>127</v>
      </c>
      <c r="F8" s="56" t="s">
        <v>27</v>
      </c>
      <c r="G8" s="56" t="s">
        <v>96</v>
      </c>
      <c r="H8" s="55" t="s">
        <v>28</v>
      </c>
      <c r="I8" s="55" t="s">
        <v>29</v>
      </c>
    </row>
    <row r="9" spans="1:9" ht="15.75" thickBot="1">
      <c r="A9" s="88"/>
      <c r="B9" s="84"/>
      <c r="C9" s="84"/>
      <c r="D9" s="84"/>
      <c r="E9" s="89"/>
      <c r="F9" s="89"/>
      <c r="G9" s="89"/>
      <c r="H9" s="90"/>
      <c r="I9" s="90"/>
    </row>
    <row r="10" spans="1:9" ht="15.75" thickBot="1">
      <c r="A10" s="84" t="s">
        <v>177</v>
      </c>
      <c r="B10" s="78">
        <v>14</v>
      </c>
      <c r="C10" s="78">
        <v>14</v>
      </c>
      <c r="D10" s="78">
        <v>14</v>
      </c>
      <c r="E10" s="78">
        <v>14</v>
      </c>
      <c r="F10" s="78"/>
      <c r="G10" s="78"/>
      <c r="H10" s="78"/>
      <c r="I10" s="78"/>
    </row>
    <row r="11" spans="1:9">
      <c r="A11" s="61"/>
      <c r="B11" s="48"/>
      <c r="C11" s="48"/>
      <c r="D11" s="48"/>
      <c r="E11" s="48"/>
      <c r="F11" s="48"/>
      <c r="G11" s="48"/>
      <c r="H11" s="48"/>
      <c r="I11" s="48"/>
    </row>
    <row r="12" spans="1:9" ht="15.75" thickBot="1">
      <c r="A12" s="18" t="s">
        <v>178</v>
      </c>
      <c r="B12" s="81">
        <v>12136529</v>
      </c>
      <c r="C12" s="82">
        <v>-7065614</v>
      </c>
      <c r="D12" s="82">
        <v>-18338</v>
      </c>
      <c r="E12" s="82">
        <v>1820479</v>
      </c>
      <c r="F12" s="81">
        <v>569486063</v>
      </c>
      <c r="G12" s="81">
        <v>576359119</v>
      </c>
      <c r="H12" s="82">
        <v>67818247</v>
      </c>
      <c r="I12" s="81">
        <f>SUM(G12:H12)</f>
        <v>644177366</v>
      </c>
    </row>
    <row r="13" spans="1:9">
      <c r="A13" s="19" t="s">
        <v>0</v>
      </c>
      <c r="B13" s="80"/>
      <c r="C13" s="80"/>
      <c r="D13" s="80"/>
      <c r="E13" s="80"/>
      <c r="F13" s="80"/>
      <c r="G13" s="80"/>
      <c r="H13" s="80"/>
      <c r="I13" s="80"/>
    </row>
    <row r="14" spans="1:9">
      <c r="A14" s="19" t="s">
        <v>139</v>
      </c>
      <c r="B14" s="145">
        <v>0</v>
      </c>
      <c r="C14" s="145">
        <v>0</v>
      </c>
      <c r="D14" s="145">
        <v>0</v>
      </c>
      <c r="E14" s="145">
        <v>0</v>
      </c>
      <c r="F14" s="80">
        <v>74404759</v>
      </c>
      <c r="G14" s="80">
        <v>74404759</v>
      </c>
      <c r="H14" s="80">
        <v>14328480</v>
      </c>
      <c r="I14" s="80">
        <v>88733239</v>
      </c>
    </row>
    <row r="15" spans="1:9" ht="15.75" thickBot="1">
      <c r="A15" s="49" t="s">
        <v>102</v>
      </c>
      <c r="B15" s="146">
        <v>0</v>
      </c>
      <c r="C15" s="146">
        <v>0</v>
      </c>
      <c r="D15" s="146">
        <v>3634838</v>
      </c>
      <c r="E15" s="146">
        <v>0</v>
      </c>
      <c r="F15" s="82">
        <v>7307558</v>
      </c>
      <c r="G15" s="82">
        <v>10942396</v>
      </c>
      <c r="H15" s="82">
        <v>0</v>
      </c>
      <c r="I15" s="82">
        <v>10942396</v>
      </c>
    </row>
    <row r="16" spans="1:9" ht="15.75" thickBot="1">
      <c r="A16" s="18" t="s">
        <v>104</v>
      </c>
      <c r="B16" s="51">
        <f>SUM(B14:B15)</f>
        <v>0</v>
      </c>
      <c r="C16" s="51">
        <f t="shared" ref="C16:I16" si="0">SUM(C14:C15)</f>
        <v>0</v>
      </c>
      <c r="D16" s="51">
        <f t="shared" si="0"/>
        <v>3634838</v>
      </c>
      <c r="E16" s="51">
        <f t="shared" si="0"/>
        <v>0</v>
      </c>
      <c r="F16" s="51">
        <f t="shared" si="0"/>
        <v>81712317</v>
      </c>
      <c r="G16" s="51">
        <f t="shared" si="0"/>
        <v>85347155</v>
      </c>
      <c r="H16" s="51">
        <f t="shared" si="0"/>
        <v>14328480</v>
      </c>
      <c r="I16" s="51">
        <f t="shared" si="0"/>
        <v>99675635</v>
      </c>
    </row>
    <row r="17" spans="1:9" ht="15.75" thickBot="1">
      <c r="A17" s="84" t="s">
        <v>140</v>
      </c>
      <c r="B17" s="85">
        <f>B12+B16</f>
        <v>12136529</v>
      </c>
      <c r="C17" s="83">
        <f>C12+C16</f>
        <v>-7065614</v>
      </c>
      <c r="D17" s="83">
        <f>D12+D16</f>
        <v>3616500</v>
      </c>
      <c r="E17" s="95">
        <f>E12+E16</f>
        <v>1820479</v>
      </c>
      <c r="F17" s="95">
        <f>F12+F16</f>
        <v>651198380</v>
      </c>
      <c r="G17" s="95">
        <f t="shared" ref="G17:I17" si="1">G12+G16</f>
        <v>661706274</v>
      </c>
      <c r="H17" s="95">
        <f t="shared" si="1"/>
        <v>82146727</v>
      </c>
      <c r="I17" s="95">
        <f t="shared" si="1"/>
        <v>743853001</v>
      </c>
    </row>
    <row r="18" spans="1:9" ht="15.75" thickBot="1">
      <c r="A18" s="77" t="s">
        <v>0</v>
      </c>
      <c r="B18" s="52"/>
      <c r="C18" s="52"/>
      <c r="D18" s="52"/>
      <c r="E18" s="52"/>
      <c r="F18" s="52"/>
      <c r="G18" s="52"/>
      <c r="H18" s="52"/>
      <c r="I18" s="52"/>
    </row>
    <row r="19" spans="1:9" ht="15.75" thickBot="1">
      <c r="A19" s="84" t="s">
        <v>179</v>
      </c>
      <c r="B19" s="83">
        <v>12136529</v>
      </c>
      <c r="C19" s="83">
        <v>-7065614</v>
      </c>
      <c r="D19" s="83">
        <v>26183</v>
      </c>
      <c r="E19" s="83">
        <v>1820479</v>
      </c>
      <c r="F19" s="83">
        <v>641236831</v>
      </c>
      <c r="G19" s="83">
        <f>SUM(B19:F19)</f>
        <v>648154408</v>
      </c>
      <c r="H19" s="83">
        <v>82453415</v>
      </c>
      <c r="I19" s="83">
        <f>SUM(G19:H19)</f>
        <v>730607823</v>
      </c>
    </row>
    <row r="20" spans="1:9">
      <c r="A20" s="60"/>
      <c r="B20" s="79"/>
      <c r="C20" s="79"/>
      <c r="D20" s="79"/>
      <c r="E20" s="79"/>
      <c r="F20" s="79"/>
      <c r="G20" s="79"/>
      <c r="H20" s="79"/>
      <c r="I20" s="79"/>
    </row>
    <row r="21" spans="1:9">
      <c r="A21" s="19" t="s">
        <v>103</v>
      </c>
      <c r="B21" s="147">
        <v>0</v>
      </c>
      <c r="C21" s="147">
        <v>0</v>
      </c>
      <c r="D21" s="147">
        <v>0</v>
      </c>
      <c r="E21" s="147">
        <v>0</v>
      </c>
      <c r="F21" s="147">
        <v>81051101</v>
      </c>
      <c r="G21" s="147">
        <v>81051101</v>
      </c>
      <c r="H21" s="147">
        <v>8239049</v>
      </c>
      <c r="I21" s="147">
        <v>89290150</v>
      </c>
    </row>
    <row r="22" spans="1:9" ht="15.75" thickBot="1">
      <c r="A22" s="49" t="s">
        <v>113</v>
      </c>
      <c r="B22" s="148">
        <v>0</v>
      </c>
      <c r="C22" s="148">
        <v>0</v>
      </c>
      <c r="D22" s="148">
        <v>-24446</v>
      </c>
      <c r="E22" s="148">
        <v>0</v>
      </c>
      <c r="F22" s="148">
        <v>1712039</v>
      </c>
      <c r="G22" s="148">
        <f>SUM(D22:F22)</f>
        <v>1687593</v>
      </c>
      <c r="H22" s="148">
        <v>0</v>
      </c>
      <c r="I22" s="148">
        <f>SUM(G22:H22)</f>
        <v>1687593</v>
      </c>
    </row>
    <row r="23" spans="1:9" ht="15.75" thickBot="1">
      <c r="A23" s="18" t="s">
        <v>104</v>
      </c>
      <c r="B23" s="53">
        <f>SUM(B21:B22)</f>
        <v>0</v>
      </c>
      <c r="C23" s="53">
        <f t="shared" ref="C23:I23" si="2">SUM(C21:C22)</f>
        <v>0</v>
      </c>
      <c r="D23" s="53">
        <f t="shared" si="2"/>
        <v>-24446</v>
      </c>
      <c r="E23" s="53">
        <f t="shared" si="2"/>
        <v>0</v>
      </c>
      <c r="F23" s="53">
        <f t="shared" si="2"/>
        <v>82763140</v>
      </c>
      <c r="G23" s="53">
        <f t="shared" si="2"/>
        <v>82738694</v>
      </c>
      <c r="H23" s="53">
        <f t="shared" si="2"/>
        <v>8239049</v>
      </c>
      <c r="I23" s="53">
        <f t="shared" si="2"/>
        <v>90977743</v>
      </c>
    </row>
    <row r="24" spans="1:9">
      <c r="A24" s="94"/>
      <c r="B24" s="96"/>
      <c r="C24" s="96"/>
      <c r="D24" s="96"/>
      <c r="E24" s="96"/>
      <c r="F24" s="96"/>
      <c r="G24" s="96"/>
      <c r="H24" s="96"/>
      <c r="I24" s="96"/>
    </row>
    <row r="25" spans="1:9" ht="15.75" thickBot="1">
      <c r="A25" s="50" t="s">
        <v>180</v>
      </c>
      <c r="B25" s="54">
        <f>B19+B23</f>
        <v>12136529</v>
      </c>
      <c r="C25" s="54">
        <f t="shared" ref="C25:E25" si="3">C19+C23</f>
        <v>-7065614</v>
      </c>
      <c r="D25" s="54">
        <f t="shared" si="3"/>
        <v>1737</v>
      </c>
      <c r="E25" s="54">
        <f t="shared" si="3"/>
        <v>1820479</v>
      </c>
      <c r="F25" s="54">
        <f>F19+F23</f>
        <v>723999971</v>
      </c>
      <c r="G25" s="54">
        <f>G19+G23</f>
        <v>730893102</v>
      </c>
      <c r="H25" s="54">
        <f>H19+H23</f>
        <v>90692464</v>
      </c>
      <c r="I25" s="54">
        <f>I19+I23</f>
        <v>821585566</v>
      </c>
    </row>
    <row r="26" spans="1:9" ht="15.75" thickTop="1"/>
    <row r="27" spans="1:9">
      <c r="A27" s="205"/>
      <c r="B27" s="205"/>
      <c r="C27" s="205"/>
      <c r="D27" s="205"/>
      <c r="E27" s="205"/>
      <c r="F27" s="205"/>
      <c r="G27" s="205"/>
      <c r="H27" s="205"/>
      <c r="I27" s="205"/>
    </row>
    <row r="28" spans="1:9" ht="28.5" customHeight="1"/>
    <row r="31" spans="1:9" ht="15.75" thickBot="1">
      <c r="A31" s="202" t="s">
        <v>49</v>
      </c>
      <c r="B31" s="202"/>
      <c r="H31" s="213"/>
      <c r="I31" s="213"/>
    </row>
    <row r="32" spans="1:9">
      <c r="A32" s="202"/>
      <c r="B32" s="202"/>
      <c r="H32" s="204" t="s">
        <v>182</v>
      </c>
      <c r="I32" s="204"/>
    </row>
    <row r="33" spans="1:9">
      <c r="A33" s="202" t="s">
        <v>0</v>
      </c>
      <c r="B33" s="202"/>
      <c r="H33" s="216"/>
      <c r="I33" s="216"/>
    </row>
    <row r="34" spans="1:9">
      <c r="A34" s="202"/>
      <c r="B34" s="202"/>
      <c r="H34" s="202"/>
      <c r="I34" s="202"/>
    </row>
    <row r="35" spans="1:9" ht="15.75" thickBot="1">
      <c r="A35" s="202" t="s">
        <v>114</v>
      </c>
      <c r="B35" s="202"/>
      <c r="H35" s="203"/>
      <c r="I35" s="203"/>
    </row>
    <row r="36" spans="1:9">
      <c r="A36" s="202"/>
      <c r="B36" s="202"/>
      <c r="H36" s="204" t="s">
        <v>184</v>
      </c>
      <c r="I36" s="204"/>
    </row>
  </sheetData>
  <mergeCells count="15">
    <mergeCell ref="A36:B36"/>
    <mergeCell ref="H36:I36"/>
    <mergeCell ref="A33:B33"/>
    <mergeCell ref="H33:I33"/>
    <mergeCell ref="A34:B34"/>
    <mergeCell ref="H34:I34"/>
    <mergeCell ref="A35:B35"/>
    <mergeCell ref="H35:I35"/>
    <mergeCell ref="A27:I27"/>
    <mergeCell ref="H31:I31"/>
    <mergeCell ref="H32:I32"/>
    <mergeCell ref="H7:I7"/>
    <mergeCell ref="B7:G7"/>
    <mergeCell ref="A31:B31"/>
    <mergeCell ref="A32:B3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