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800" activeTab="3"/>
  </bookViews>
  <sheets>
    <sheet name="Баланс" sheetId="1" r:id="rId1"/>
    <sheet name="ОПиУ" sheetId="2" r:id="rId2"/>
    <sheet name="ОДД" sheetId="3" r:id="rId3"/>
    <sheet name="Капитал" sheetId="4" r:id="rId4"/>
  </sheets>
  <calcPr calcId="145621"/>
</workbook>
</file>

<file path=xl/calcChain.xml><?xml version="1.0" encoding="utf-8"?>
<calcChain xmlns="http://schemas.openxmlformats.org/spreadsheetml/2006/main">
  <c r="G37" i="2" l="1"/>
  <c r="F37" i="2"/>
  <c r="E37" i="2"/>
  <c r="D37" i="2"/>
  <c r="E26" i="1" l="1"/>
  <c r="D26" i="1"/>
  <c r="E9" i="4" l="1"/>
  <c r="H7" i="4"/>
  <c r="H21" i="4"/>
  <c r="G21" i="4"/>
  <c r="F21" i="4"/>
  <c r="C21" i="4"/>
  <c r="E21" i="4"/>
  <c r="D21" i="4"/>
  <c r="C17" i="4"/>
  <c r="G17" i="4"/>
  <c r="F17" i="4"/>
  <c r="E17" i="4"/>
  <c r="D17" i="4"/>
  <c r="G12" i="4"/>
  <c r="G9" i="4"/>
  <c r="F9" i="4"/>
  <c r="F12" i="4" s="1"/>
  <c r="E12" i="4"/>
  <c r="C9" i="4"/>
  <c r="C12" i="4" s="1"/>
  <c r="D9" i="4"/>
  <c r="D12" i="4" s="1"/>
  <c r="H20" i="4"/>
  <c r="H19" i="4"/>
  <c r="H16" i="4"/>
  <c r="H15" i="4"/>
  <c r="H14" i="4"/>
  <c r="H11" i="4"/>
  <c r="H10" i="4"/>
  <c r="H8" i="4"/>
  <c r="H5" i="4"/>
  <c r="E56" i="3"/>
  <c r="D56" i="3"/>
  <c r="E55" i="3"/>
  <c r="D55" i="3"/>
  <c r="E51" i="3"/>
  <c r="D51" i="3"/>
  <c r="E28" i="3"/>
  <c r="E38" i="3" s="1"/>
  <c r="E41" i="3" s="1"/>
  <c r="D28" i="3"/>
  <c r="D38" i="3" s="1"/>
  <c r="D41" i="3" s="1"/>
  <c r="F80" i="2"/>
  <c r="D80" i="2"/>
  <c r="F77" i="2"/>
  <c r="D77" i="2"/>
  <c r="G76" i="2"/>
  <c r="G77" i="2" s="1"/>
  <c r="G80" i="2" s="1"/>
  <c r="F76" i="2"/>
  <c r="E76" i="2"/>
  <c r="E77" i="2" s="1"/>
  <c r="E80" i="2" s="1"/>
  <c r="G75" i="2"/>
  <c r="E75" i="2"/>
  <c r="D76" i="2"/>
  <c r="F75" i="2"/>
  <c r="D75" i="2"/>
  <c r="G66" i="2"/>
  <c r="F66" i="2"/>
  <c r="E66" i="2"/>
  <c r="D66" i="2"/>
  <c r="G64" i="2"/>
  <c r="F64" i="2"/>
  <c r="E64" i="2"/>
  <c r="D64" i="2"/>
  <c r="G60" i="2"/>
  <c r="F60" i="2"/>
  <c r="E60" i="2"/>
  <c r="D60" i="2"/>
  <c r="E31" i="2"/>
  <c r="G23" i="2"/>
  <c r="G31" i="2" s="1"/>
  <c r="F23" i="2"/>
  <c r="F31" i="2" s="1"/>
  <c r="E23" i="2"/>
  <c r="D23" i="2"/>
  <c r="D31" i="2" s="1"/>
  <c r="G11" i="2"/>
  <c r="F11" i="2"/>
  <c r="E11" i="2"/>
  <c r="D11" i="2"/>
  <c r="E61" i="1"/>
  <c r="D61" i="1"/>
  <c r="E51" i="1"/>
  <c r="E62" i="1" s="1"/>
  <c r="E63" i="1" s="1"/>
  <c r="D51" i="1"/>
  <c r="E42" i="1"/>
  <c r="D42" i="1"/>
  <c r="D62" i="1" l="1"/>
  <c r="D63" i="1" s="1"/>
  <c r="H17" i="4"/>
  <c r="H12" i="4"/>
  <c r="H9" i="4"/>
</calcChain>
</file>

<file path=xl/sharedStrings.xml><?xml version="1.0" encoding="utf-8"?>
<sst xmlns="http://schemas.openxmlformats.org/spreadsheetml/2006/main" count="197" uniqueCount="155">
  <si>
    <t>По состоянию на</t>
  </si>
  <si>
    <t>В тысячах тенге</t>
  </si>
  <si>
    <t>30 сентября  2013 года (неаудировано)</t>
  </si>
  <si>
    <t>31 декабря 2012 года (аудировано)</t>
  </si>
  <si>
    <t>Активы</t>
  </si>
  <si>
    <t>Долгосрочные активы</t>
  </si>
  <si>
    <t>Основные средства</t>
  </si>
  <si>
    <t>Нематериальные активы</t>
  </si>
  <si>
    <t>Инвестиции в совместные предприятия</t>
  </si>
  <si>
    <t>Авансы, выданные поставщикам за основные средства</t>
  </si>
  <si>
    <t>Банковские вклады</t>
  </si>
  <si>
    <t>–</t>
  </si>
  <si>
    <t>Прочие долгосрочные активы</t>
  </si>
  <si>
    <t>Текущие активы</t>
  </si>
  <si>
    <t>Товарно-материальные запасы</t>
  </si>
  <si>
    <t>Торговая и прочая дебиторская задолженность</t>
  </si>
  <si>
    <t>Авансы, выданные поставщикам</t>
  </si>
  <si>
    <t>Предоплата по корпоративному подоходному налогу</t>
  </si>
  <si>
    <t>НДС к возмещению и предоплата по прочим налогам</t>
  </si>
  <si>
    <t>Прочие текущие активы</t>
  </si>
  <si>
    <t>Денежные средства и их эквиваленты</t>
  </si>
  <si>
    <t>Активы, классифицированные как предназначенные для продажи</t>
  </si>
  <si>
    <t>ИТОГО АКТИВОВ</t>
  </si>
  <si>
    <t>30  сентября   2013 года (неаудировано)</t>
  </si>
  <si>
    <t>КАПИТАЛ И ОБЯЗАТЕЛЬСТВА</t>
  </si>
  <si>
    <t>Капитал</t>
  </si>
  <si>
    <t>Уставный капитал</t>
  </si>
  <si>
    <t>Резерв по переоценке активов</t>
  </si>
  <si>
    <t xml:space="preserve">Прочие резервы </t>
  </si>
  <si>
    <t>Резерв по пересчёту валюты отчётности</t>
  </si>
  <si>
    <t>Нераспределенная прибыль</t>
  </si>
  <si>
    <t>Итого капитал</t>
  </si>
  <si>
    <t>Долгосрочные обязательства</t>
  </si>
  <si>
    <t>Финансовая гарантия, выпущенная в пользу совместного предприятия</t>
  </si>
  <si>
    <t>Обязательства по вознаграждениям работникам</t>
  </si>
  <si>
    <t>Обязательства по отсроченному налогу</t>
  </si>
  <si>
    <t>Резервы под обязательства по ликвидации активов и рекультивацию земель</t>
  </si>
  <si>
    <t>Доходы будущих периодов</t>
  </si>
  <si>
    <t>Текущие обязательства</t>
  </si>
  <si>
    <t xml:space="preserve"> </t>
  </si>
  <si>
    <t xml:space="preserve">Корпоративный подоходный налог к уплате </t>
  </si>
  <si>
    <t>Торговая и прочая кредиторская задолженность</t>
  </si>
  <si>
    <t>Авансы полученные</t>
  </si>
  <si>
    <t>Прочие налоги к уплате</t>
  </si>
  <si>
    <t>Резервы</t>
  </si>
  <si>
    <t>Прочие текущие обязательства</t>
  </si>
  <si>
    <t>Итого обязательства</t>
  </si>
  <si>
    <t>ИТОГО КАПИТАЛА И ОБЯЗАТЕЛЬСТВ</t>
  </si>
  <si>
    <t>Балансовая стоимость одной простой акции</t>
  </si>
  <si>
    <t xml:space="preserve">  (в тенге)</t>
  </si>
  <si>
    <t>За  три месяца ,</t>
  </si>
  <si>
    <t xml:space="preserve">закончившихся 30  сентября  </t>
  </si>
  <si>
    <t>За   девять  месяцев,</t>
  </si>
  <si>
    <t xml:space="preserve">закончившихся 30 сентября </t>
  </si>
  <si>
    <t>2013 года (неаудировано)</t>
  </si>
  <si>
    <t>2012 года (неаудировано)</t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</si>
  <si>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</si>
  <si>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</si>
  <si>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</si>
  <si>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</si>
  <si>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 xml:space="preserve">        </t>
  </si>
  <si>
    <t xml:space="preserve">          </t>
  </si>
  <si>
    <t>Прочие операционные доходы</t>
  </si>
  <si>
    <t>Прочие операционные расходы</t>
  </si>
  <si>
    <t>Обесценение основных средств</t>
  </si>
  <si>
    <t xml:space="preserve">Доход от выбытия дочерней </t>
  </si>
  <si>
    <t>организации</t>
  </si>
  <si>
    <t>Операционная прибыль</t>
  </si>
  <si>
    <t xml:space="preserve">Прибыль/ (Убыток) от курсовой разницы                                  </t>
  </si>
  <si>
    <t>Финансовые доходы</t>
  </si>
  <si>
    <t>Финансовые затраты</t>
  </si>
  <si>
    <t xml:space="preserve">Доля доходов совместных предприятий </t>
  </si>
  <si>
    <t>Прибыль до налогообложения</t>
  </si>
  <si>
    <t>Расходы по подоходному налогу</t>
  </si>
  <si>
    <t>Прибыль за отчётный период, за вычетом подоходного налога</t>
  </si>
  <si>
    <r>
      <t xml:space="preserve">Базовая прибыль на акцию, в отношении прибыли за отчётный период, приходящейся на держателей простых акций Компании, как материнской компании Группы </t>
    </r>
    <r>
      <rPr>
        <i/>
        <sz val="9"/>
        <color theme="1"/>
        <rFont val="Arial"/>
        <family val="2"/>
        <charset val="204"/>
      </rPr>
      <t>(в тенге)</t>
    </r>
  </si>
  <si>
    <t>За  три месяца,</t>
  </si>
  <si>
    <t xml:space="preserve">закончившихся  30  сентября </t>
  </si>
  <si>
    <t>За  девять месяцев,</t>
  </si>
  <si>
    <r>
      <t>Прочий совокупный доход по Групп</t>
    </r>
    <r>
      <rPr>
        <sz val="9"/>
        <color theme="1"/>
        <rFont val="Arial"/>
        <family val="2"/>
        <charset val="204"/>
      </rPr>
      <t xml:space="preserve"> </t>
    </r>
  </si>
  <si>
    <t>Пересчёт иностранной валюты</t>
  </si>
  <si>
    <t>Переоценка основных средств</t>
  </si>
  <si>
    <t xml:space="preserve">                        </t>
  </si>
  <si>
    <t>Влияние подоходного налога</t>
  </si>
  <si>
    <t>Итого прочий совокупный доход за отчётный период по Группе, за вычетом налогов</t>
  </si>
  <si>
    <t>Прочий совокупный доход по совместным предприятиям</t>
  </si>
  <si>
    <t>Изменение в учетных оценках по резерву по ликвидации трубопроводов</t>
  </si>
  <si>
    <t>Итого прочий совокупный доход за отчётный период по совместным предприятиям, за вычетом налогов</t>
  </si>
  <si>
    <t>Итого прочий совокупный доход, за вычетом налогов</t>
  </si>
  <si>
    <t>Итого совокупный доход за отчётный период, за вычетом налогов</t>
  </si>
  <si>
    <t xml:space="preserve">За   девять  месяцев, закончившихся   30   сентября </t>
  </si>
  <si>
    <t>Денежные потоки от операционной деятельности:</t>
  </si>
  <si>
    <t xml:space="preserve">Прибыль до налогообложения </t>
  </si>
  <si>
    <t>Неденежные корректировки, для сверки прибыли до налогообложения с чистыми денежными потоками:</t>
  </si>
  <si>
    <t>Износ и амортизация</t>
  </si>
  <si>
    <t>Начисление резерва по сомнительной задолженности</t>
  </si>
  <si>
    <t>Доля доходов совместных предприятий</t>
  </si>
  <si>
    <t>Вознаграждения работникам</t>
  </si>
  <si>
    <t>Убыток/(доход) от выбытия основных средств и нематериальных активов, нетто</t>
  </si>
  <si>
    <t>Доход от выбытия активов, предназначенных для продажи, нетто</t>
  </si>
  <si>
    <t xml:space="preserve">Обесценение основных средств </t>
  </si>
  <si>
    <t>Доход от списания кредиторской задолженности</t>
  </si>
  <si>
    <t>Амортизация доходов будущих периодов</t>
  </si>
  <si>
    <t>Расходы по списанию НДС к возмещению</t>
  </si>
  <si>
    <t>Амортизация финансовой гарантии, выпущенной в пользу совместного предприятия</t>
  </si>
  <si>
    <t>Прекращение признания финансовой гарантии</t>
  </si>
  <si>
    <t>Нереализованный убыток от курсовой разницы</t>
  </si>
  <si>
    <t>Сторнирование резерва по устаревшим товарно-материальным запасам</t>
  </si>
  <si>
    <t xml:space="preserve">Доход от реализации дочерний организации </t>
  </si>
  <si>
    <t>Денежные потоки от операционной деятельности до изменений в оборотном капитале:</t>
  </si>
  <si>
    <t>Изменение в товарно-материальных запасах</t>
  </si>
  <si>
    <t>Изменение в торговой и прочей дебиторской задолженности</t>
  </si>
  <si>
    <t>Изменение в авансах, выданных поставщикам</t>
  </si>
  <si>
    <t>Изменение в налогах к возмещению и прочих краткосрочных активах</t>
  </si>
  <si>
    <t>Изменение в торговой и прочей кредиторской задолженности</t>
  </si>
  <si>
    <t>Изменение в авансах полученных</t>
  </si>
  <si>
    <t>Изменения в налогах к уплате</t>
  </si>
  <si>
    <t>Изменение в прочих текущих и долгосрочных обязательствах и вознаграждениях работникам</t>
  </si>
  <si>
    <t>Уплаченный подоходный налог</t>
  </si>
  <si>
    <t>Проценты полученные</t>
  </si>
  <si>
    <t>Чистые денежные потоки от операционной деятельности</t>
  </si>
  <si>
    <t>Денежные потоки от инвестиционной деятельности:</t>
  </si>
  <si>
    <t>Изъятие срочных вкладов</t>
  </si>
  <si>
    <t>Размещение срочных вкладов</t>
  </si>
  <si>
    <t>Приобретение основных средств</t>
  </si>
  <si>
    <t>Приобретение нематериальных активов</t>
  </si>
  <si>
    <t>Поступление от продажи основных средств и нематериальных активов</t>
  </si>
  <si>
    <t>Поступления от продажи активов, предназначенных для продажи</t>
  </si>
  <si>
    <t>Поступления от продажи дочерней организации</t>
  </si>
  <si>
    <t>Дивиденды полученные</t>
  </si>
  <si>
    <t xml:space="preserve">Чистые денежные потоки, (использованные в)/ полученные от инвестиционной деятельности </t>
  </si>
  <si>
    <t>Денежные потоки от финансовой деятельности:</t>
  </si>
  <si>
    <t xml:space="preserve">Выплаченные дивиденды </t>
  </si>
  <si>
    <t>Чистые денежные потоки от финансовой деятельности</t>
  </si>
  <si>
    <t>Чистое изменение в денежных средствах и их эквивалентах</t>
  </si>
  <si>
    <t xml:space="preserve">Денежные средства и их эквиваленты на начало периода </t>
  </si>
  <si>
    <t>Денежные средства и их эквиваленты на конец периода</t>
  </si>
  <si>
    <t xml:space="preserve">Резерв по пересчёту валюты отчётности </t>
  </si>
  <si>
    <t>Прочие резервы</t>
  </si>
  <si>
    <t>Нераспре-делённая прибыль</t>
  </si>
  <si>
    <t>Итого</t>
  </si>
  <si>
    <t>На 1 января 2013 года (аудировано)</t>
  </si>
  <si>
    <t>Прибыль за отчётный период</t>
  </si>
  <si>
    <t>Прочий совокупный доход</t>
  </si>
  <si>
    <t xml:space="preserve">Итого совокупный доход за период </t>
  </si>
  <si>
    <t>Перевод амортизации переоцененных основных средств</t>
  </si>
  <si>
    <t>Дивиденды</t>
  </si>
  <si>
    <t>На 30 сентября  2013 года</t>
  </si>
  <si>
    <t>На 1 января 2012 года (аудировано)</t>
  </si>
  <si>
    <t>Итого совокупный доход за период</t>
  </si>
  <si>
    <t xml:space="preserve">На 30 сентября 2012 года </t>
  </si>
  <si>
    <t>Промежуточный консолидированный отчёт о финансовом положении</t>
  </si>
  <si>
    <r>
      <t>Промежуточный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консолидированный отчёт о совокупном доходе</t>
    </r>
  </si>
  <si>
    <r>
      <t>Промежуточный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консолидированный отчёт о движении денежных средств</t>
    </r>
  </si>
  <si>
    <r>
      <t>Промежуточный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консолидированный отчёт об изменениях в капитале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</si>
</sst>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165" fontId="4" fillId="0" borderId="0" xfId="1" applyNumberFormat="1" applyFont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0" fillId="0" borderId="0" xfId="0" applyNumberFormat="1"/>
    <xf numFmtId="165" fontId="3" fillId="0" borderId="0" xfId="1" applyNumberFormat="1" applyFont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4" fillId="0" borderId="4" xfId="1" applyNumberFormat="1" applyFont="1" applyBorder="1" applyAlignment="1">
      <alignment horizontal="right" vertical="center" wrapText="1"/>
    </xf>
    <xf numFmtId="165" fontId="3" fillId="0" borderId="4" xfId="1" applyNumberFormat="1" applyFont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165" fontId="3" fillId="0" borderId="4" xfId="1" applyNumberFormat="1" applyFont="1" applyBorder="1" applyAlignment="1">
      <alignment vertical="center" wrapText="1"/>
    </xf>
    <xf numFmtId="165" fontId="3" fillId="0" borderId="0" xfId="1" applyNumberFormat="1" applyFont="1" applyAlignment="1">
      <alignment vertical="center" wrapText="1"/>
    </xf>
    <xf numFmtId="165" fontId="0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5" fontId="3" fillId="0" borderId="2" xfId="1" applyNumberFormat="1" applyFont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165" fontId="3" fillId="0" borderId="3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 wrapText="1"/>
    </xf>
    <xf numFmtId="165" fontId="4" fillId="0" borderId="5" xfId="1" applyNumberFormat="1" applyFont="1" applyBorder="1" applyAlignment="1">
      <alignment horizontal="right" vertical="center" wrapText="1"/>
    </xf>
    <xf numFmtId="165" fontId="3" fillId="0" borderId="5" xfId="1" applyNumberFormat="1" applyFont="1" applyBorder="1" applyAlignment="1">
      <alignment horizontal="right" vertical="center" wrapText="1"/>
    </xf>
    <xf numFmtId="165" fontId="0" fillId="0" borderId="0" xfId="1" applyNumberFormat="1" applyFont="1" applyAlignment="1"/>
    <xf numFmtId="165" fontId="4" fillId="2" borderId="2" xfId="1" applyNumberFormat="1" applyFont="1" applyFill="1" applyBorder="1" applyAlignment="1">
      <alignment vertical="center" wrapText="1"/>
    </xf>
    <xf numFmtId="165" fontId="3" fillId="2" borderId="2" xfId="1" applyNumberFormat="1" applyFont="1" applyFill="1" applyBorder="1" applyAlignment="1">
      <alignment vertical="center" wrapText="1"/>
    </xf>
    <xf numFmtId="0" fontId="0" fillId="0" borderId="0" xfId="0" applyAlignment="1"/>
    <xf numFmtId="165" fontId="0" fillId="0" borderId="1" xfId="1" applyNumberFormat="1" applyFont="1" applyBorder="1" applyAlignment="1"/>
    <xf numFmtId="165" fontId="9" fillId="0" borderId="0" xfId="1" applyNumberFormat="1" applyFont="1" applyAlignment="1"/>
    <xf numFmtId="165" fontId="4" fillId="2" borderId="1" xfId="1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 wrapText="1"/>
    </xf>
    <xf numFmtId="165" fontId="3" fillId="2" borderId="3" xfId="1" applyNumberFormat="1" applyFont="1" applyFill="1" applyBorder="1" applyAlignment="1">
      <alignment vertical="center" wrapText="1"/>
    </xf>
    <xf numFmtId="165" fontId="3" fillId="0" borderId="0" xfId="1" applyNumberFormat="1" applyFont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4" fillId="0" borderId="4" xfId="1" applyNumberFormat="1" applyFont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65" fontId="4" fillId="0" borderId="0" xfId="1" applyNumberFormat="1" applyFont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165" fontId="4" fillId="0" borderId="4" xfId="1" applyNumberFormat="1" applyFont="1" applyBorder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6"/>
  <sheetViews>
    <sheetView workbookViewId="0">
      <selection activeCell="J33" sqref="J33"/>
    </sheetView>
  </sheetViews>
  <sheetFormatPr defaultRowHeight="15" x14ac:dyDescent="0.25"/>
  <cols>
    <col min="1" max="1" width="4.140625" customWidth="1"/>
    <col min="2" max="2" width="40" customWidth="1"/>
    <col min="4" max="4" width="24" customWidth="1"/>
    <col min="5" max="5" width="21.5703125" customWidth="1"/>
    <col min="6" max="6" width="14.140625" bestFit="1" customWidth="1"/>
  </cols>
  <sheetData>
    <row r="2" spans="2:6" ht="15.75" x14ac:dyDescent="0.25">
      <c r="B2" s="37" t="s">
        <v>151</v>
      </c>
    </row>
    <row r="3" spans="2:6" ht="15.75" x14ac:dyDescent="0.25">
      <c r="B3" s="37"/>
    </row>
    <row r="4" spans="2:6" ht="15.75" thickBot="1" x14ac:dyDescent="0.3">
      <c r="B4" s="1"/>
      <c r="C4" s="3"/>
      <c r="D4" s="79" t="s">
        <v>0</v>
      </c>
      <c r="E4" s="79"/>
    </row>
    <row r="5" spans="2:6" ht="24.75" thickBot="1" x14ac:dyDescent="0.3">
      <c r="B5" s="5" t="s">
        <v>1</v>
      </c>
      <c r="C5" s="4"/>
      <c r="D5" s="6" t="s">
        <v>2</v>
      </c>
      <c r="E5" s="7" t="s">
        <v>3</v>
      </c>
    </row>
    <row r="6" spans="2:6" x14ac:dyDescent="0.25">
      <c r="B6" s="8"/>
      <c r="C6" s="3"/>
      <c r="D6" s="8"/>
      <c r="E6" s="9"/>
    </row>
    <row r="7" spans="2:6" x14ac:dyDescent="0.25">
      <c r="B7" s="8" t="s">
        <v>4</v>
      </c>
      <c r="C7" s="2"/>
      <c r="D7" s="8"/>
      <c r="E7" s="9"/>
    </row>
    <row r="8" spans="2:6" x14ac:dyDescent="0.25">
      <c r="B8" s="8" t="s">
        <v>5</v>
      </c>
      <c r="C8" s="2"/>
    </row>
    <row r="9" spans="2:6" x14ac:dyDescent="0.25">
      <c r="B9" s="9" t="s">
        <v>6</v>
      </c>
      <c r="C9" s="2"/>
      <c r="D9" s="66">
        <v>407977619</v>
      </c>
      <c r="E9" s="66">
        <v>362869105</v>
      </c>
      <c r="F9" s="42"/>
    </row>
    <row r="10" spans="2:6" x14ac:dyDescent="0.25">
      <c r="B10" s="9" t="s">
        <v>7</v>
      </c>
      <c r="C10" s="2"/>
      <c r="D10" s="66">
        <v>5872583</v>
      </c>
      <c r="E10" s="66">
        <v>6233226</v>
      </c>
    </row>
    <row r="11" spans="2:6" x14ac:dyDescent="0.25">
      <c r="B11" s="9" t="s">
        <v>8</v>
      </c>
      <c r="C11" s="2"/>
      <c r="D11" s="66">
        <v>50937431</v>
      </c>
      <c r="E11" s="66">
        <v>40815549</v>
      </c>
    </row>
    <row r="12" spans="2:6" ht="24" x14ac:dyDescent="0.25">
      <c r="B12" s="9" t="s">
        <v>9</v>
      </c>
      <c r="C12" s="2"/>
      <c r="D12" s="66">
        <v>8651833</v>
      </c>
      <c r="E12" s="66">
        <v>524274</v>
      </c>
    </row>
    <row r="13" spans="2:6" x14ac:dyDescent="0.25">
      <c r="B13" s="9" t="s">
        <v>10</v>
      </c>
      <c r="C13" s="2"/>
      <c r="D13" s="66">
        <v>657831</v>
      </c>
      <c r="E13" s="66" t="s">
        <v>11</v>
      </c>
    </row>
    <row r="14" spans="2:6" ht="15.75" thickBot="1" x14ac:dyDescent="0.3">
      <c r="B14" s="9" t="s">
        <v>12</v>
      </c>
      <c r="C14" s="2"/>
      <c r="D14" s="66">
        <v>126163</v>
      </c>
      <c r="E14" s="66">
        <v>130805</v>
      </c>
    </row>
    <row r="15" spans="2:6" ht="15.75" thickBot="1" x14ac:dyDescent="0.3">
      <c r="B15" s="10"/>
      <c r="C15" s="11"/>
      <c r="D15" s="67">
        <v>474223460</v>
      </c>
      <c r="E15" s="68">
        <v>410572959</v>
      </c>
    </row>
    <row r="16" spans="2:6" x14ac:dyDescent="0.25">
      <c r="B16" s="8"/>
    </row>
    <row r="17" spans="2:5" x14ac:dyDescent="0.25">
      <c r="B17" s="8" t="s">
        <v>13</v>
      </c>
      <c r="C17" s="2"/>
      <c r="D17" s="69"/>
      <c r="E17" s="69"/>
    </row>
    <row r="18" spans="2:5" x14ac:dyDescent="0.25">
      <c r="B18" s="9" t="s">
        <v>14</v>
      </c>
      <c r="C18" s="2"/>
      <c r="D18" s="66">
        <v>3449290</v>
      </c>
      <c r="E18" s="66">
        <v>2599941</v>
      </c>
    </row>
    <row r="19" spans="2:5" ht="24" x14ac:dyDescent="0.25">
      <c r="B19" s="9" t="s">
        <v>15</v>
      </c>
      <c r="C19" s="2"/>
      <c r="D19" s="66">
        <v>3217257</v>
      </c>
      <c r="E19" s="66">
        <v>2527881</v>
      </c>
    </row>
    <row r="20" spans="2:5" x14ac:dyDescent="0.25">
      <c r="B20" s="9" t="s">
        <v>16</v>
      </c>
      <c r="C20" s="2"/>
      <c r="D20" s="66">
        <v>1232219</v>
      </c>
      <c r="E20" s="66">
        <v>603109</v>
      </c>
    </row>
    <row r="21" spans="2:5" ht="24" x14ac:dyDescent="0.25">
      <c r="B21" s="9" t="s">
        <v>17</v>
      </c>
      <c r="C21" s="2"/>
      <c r="D21" s="66">
        <v>3841</v>
      </c>
      <c r="E21" s="66">
        <v>1580756</v>
      </c>
    </row>
    <row r="22" spans="2:5" ht="24" x14ac:dyDescent="0.25">
      <c r="B22" s="9" t="s">
        <v>18</v>
      </c>
      <c r="C22" s="2"/>
      <c r="D22" s="66">
        <v>2585947</v>
      </c>
      <c r="E22" s="66">
        <v>2092013</v>
      </c>
    </row>
    <row r="23" spans="2:5" x14ac:dyDescent="0.25">
      <c r="B23" s="9" t="s">
        <v>19</v>
      </c>
      <c r="C23" s="2"/>
      <c r="D23" s="66">
        <v>2818098</v>
      </c>
      <c r="E23" s="66">
        <v>4405862</v>
      </c>
    </row>
    <row r="24" spans="2:5" x14ac:dyDescent="0.25">
      <c r="B24" s="9" t="s">
        <v>10</v>
      </c>
      <c r="C24" s="2"/>
      <c r="D24" s="66">
        <v>79701287</v>
      </c>
      <c r="E24" s="66">
        <v>53084676</v>
      </c>
    </row>
    <row r="25" spans="2:5" ht="15.75" thickBot="1" x14ac:dyDescent="0.3">
      <c r="B25" s="12" t="s">
        <v>20</v>
      </c>
      <c r="C25" s="13"/>
      <c r="D25" s="70">
        <v>21054922</v>
      </c>
      <c r="E25" s="70">
        <v>18954044</v>
      </c>
    </row>
    <row r="26" spans="2:5" x14ac:dyDescent="0.25">
      <c r="B26" s="8"/>
      <c r="C26" s="2"/>
      <c r="D26" s="71">
        <f>SUM(D18:D25)</f>
        <v>114062861</v>
      </c>
      <c r="E26" s="71">
        <f>SUM(E18:E25)</f>
        <v>85848282</v>
      </c>
    </row>
    <row r="27" spans="2:5" ht="24.75" thickBot="1" x14ac:dyDescent="0.3">
      <c r="B27" s="12" t="s">
        <v>21</v>
      </c>
      <c r="C27" s="13"/>
      <c r="D27" s="70">
        <v>271874</v>
      </c>
      <c r="E27" s="70">
        <v>29299</v>
      </c>
    </row>
    <row r="28" spans="2:5" ht="15.75" thickBot="1" x14ac:dyDescent="0.3">
      <c r="B28" s="14"/>
      <c r="C28" s="13"/>
      <c r="D28" s="72">
        <v>114334735</v>
      </c>
      <c r="E28" s="73">
        <v>85877581</v>
      </c>
    </row>
    <row r="29" spans="2:5" ht="15.75" thickBot="1" x14ac:dyDescent="0.3">
      <c r="B29" s="15" t="s">
        <v>22</v>
      </c>
      <c r="C29" s="16"/>
      <c r="D29" s="74">
        <v>588558195</v>
      </c>
      <c r="E29" s="75">
        <v>496450540</v>
      </c>
    </row>
    <row r="30" spans="2:5" ht="15.75" thickTop="1" x14ac:dyDescent="0.25"/>
    <row r="31" spans="2:5" ht="15.75" x14ac:dyDescent="0.25">
      <c r="B31" s="37"/>
    </row>
    <row r="32" spans="2:5" ht="15.75" thickBot="1" x14ac:dyDescent="0.3">
      <c r="B32" s="1"/>
      <c r="C32" s="3"/>
      <c r="D32" s="79" t="s">
        <v>0</v>
      </c>
      <c r="E32" s="79"/>
    </row>
    <row r="33" spans="2:6" ht="24.75" thickBot="1" x14ac:dyDescent="0.3">
      <c r="B33" s="5" t="s">
        <v>1</v>
      </c>
      <c r="C33" s="4"/>
      <c r="D33" s="6" t="s">
        <v>23</v>
      </c>
      <c r="E33" s="17" t="s">
        <v>3</v>
      </c>
    </row>
    <row r="34" spans="2:6" x14ac:dyDescent="0.25">
      <c r="B34" s="8"/>
      <c r="C34" s="2"/>
      <c r="D34" s="8"/>
      <c r="E34" s="9"/>
    </row>
    <row r="35" spans="2:6" x14ac:dyDescent="0.25">
      <c r="B35" s="8" t="s">
        <v>24</v>
      </c>
      <c r="C35" s="2"/>
      <c r="D35" s="8"/>
      <c r="E35" s="9"/>
    </row>
    <row r="36" spans="2:6" x14ac:dyDescent="0.25">
      <c r="B36" s="8" t="s">
        <v>25</v>
      </c>
      <c r="C36" s="2"/>
      <c r="D36" s="8"/>
      <c r="E36" s="9"/>
    </row>
    <row r="37" spans="2:6" x14ac:dyDescent="0.25">
      <c r="B37" s="9" t="s">
        <v>26</v>
      </c>
      <c r="C37" s="2"/>
      <c r="D37" s="40">
        <v>61937567</v>
      </c>
      <c r="E37" s="43">
        <v>61937567</v>
      </c>
      <c r="F37" s="42"/>
    </row>
    <row r="38" spans="2:6" x14ac:dyDescent="0.25">
      <c r="B38" s="9" t="s">
        <v>27</v>
      </c>
      <c r="C38" s="2"/>
      <c r="D38" s="40">
        <v>188418474</v>
      </c>
      <c r="E38" s="43">
        <v>144421031</v>
      </c>
    </row>
    <row r="39" spans="2:6" x14ac:dyDescent="0.25">
      <c r="B39" s="9" t="s">
        <v>28</v>
      </c>
      <c r="C39" s="2"/>
      <c r="D39" s="40">
        <v>17104</v>
      </c>
      <c r="E39" s="43">
        <v>17104</v>
      </c>
    </row>
    <row r="40" spans="2:6" x14ac:dyDescent="0.25">
      <c r="B40" s="9" t="s">
        <v>29</v>
      </c>
      <c r="C40" s="2"/>
      <c r="D40" s="40">
        <v>10470924</v>
      </c>
      <c r="E40" s="43">
        <v>9875876</v>
      </c>
    </row>
    <row r="41" spans="2:6" ht="15.75" thickBot="1" x14ac:dyDescent="0.3">
      <c r="B41" s="12" t="s">
        <v>30</v>
      </c>
      <c r="C41" s="13"/>
      <c r="D41" s="41">
        <v>207554803</v>
      </c>
      <c r="E41" s="44">
        <v>176062485</v>
      </c>
    </row>
    <row r="42" spans="2:6" ht="15.75" thickBot="1" x14ac:dyDescent="0.3">
      <c r="B42" s="14" t="s">
        <v>31</v>
      </c>
      <c r="C42" s="13"/>
      <c r="D42" s="41">
        <f>SUM(D37:D41)</f>
        <v>468398872</v>
      </c>
      <c r="E42" s="44">
        <f>SUM(E37:E41)</f>
        <v>392314063</v>
      </c>
    </row>
    <row r="43" spans="2:6" x14ac:dyDescent="0.25">
      <c r="B43" s="8"/>
      <c r="C43" s="2"/>
      <c r="D43" s="40"/>
      <c r="E43" s="43"/>
    </row>
    <row r="44" spans="2:6" x14ac:dyDescent="0.25">
      <c r="B44" s="8" t="s">
        <v>32</v>
      </c>
      <c r="C44" s="2"/>
      <c r="D44" s="40"/>
      <c r="E44" s="43"/>
    </row>
    <row r="45" spans="2:6" ht="24" x14ac:dyDescent="0.25">
      <c r="B45" s="9" t="s">
        <v>33</v>
      </c>
      <c r="C45" s="2"/>
      <c r="D45" s="43">
        <v>0</v>
      </c>
      <c r="E45" s="43">
        <v>199654</v>
      </c>
    </row>
    <row r="46" spans="2:6" ht="24" x14ac:dyDescent="0.25">
      <c r="B46" s="9" t="s">
        <v>34</v>
      </c>
      <c r="C46" s="2"/>
      <c r="D46" s="40">
        <v>6985013</v>
      </c>
      <c r="E46" s="43">
        <v>6562263</v>
      </c>
    </row>
    <row r="47" spans="2:6" x14ac:dyDescent="0.25">
      <c r="B47" s="9" t="s">
        <v>35</v>
      </c>
      <c r="C47" s="2"/>
      <c r="D47" s="40">
        <v>47629427</v>
      </c>
      <c r="E47" s="43">
        <v>39406770</v>
      </c>
    </row>
    <row r="48" spans="2:6" x14ac:dyDescent="0.25">
      <c r="B48" s="80" t="s">
        <v>36</v>
      </c>
      <c r="C48" s="81"/>
      <c r="D48" s="40"/>
      <c r="E48" s="53"/>
    </row>
    <row r="49" spans="2:5" x14ac:dyDescent="0.25">
      <c r="B49" s="80"/>
      <c r="C49" s="81"/>
      <c r="D49" s="40">
        <v>16441070</v>
      </c>
      <c r="E49" s="53">
        <v>15531037</v>
      </c>
    </row>
    <row r="50" spans="2:5" ht="15.75" thickBot="1" x14ac:dyDescent="0.3">
      <c r="B50" s="12" t="s">
        <v>37</v>
      </c>
      <c r="C50" s="13"/>
      <c r="D50" s="41">
        <v>4181661</v>
      </c>
      <c r="E50" s="44">
        <v>4412922</v>
      </c>
    </row>
    <row r="51" spans="2:5" ht="15.75" thickBot="1" x14ac:dyDescent="0.3">
      <c r="B51" s="14"/>
      <c r="C51" s="13"/>
      <c r="D51" s="41">
        <f>SUM(D45:D50)</f>
        <v>75237171</v>
      </c>
      <c r="E51" s="46">
        <f>SUM(E45:E50)</f>
        <v>66112646</v>
      </c>
    </row>
    <row r="52" spans="2:5" x14ac:dyDescent="0.25">
      <c r="B52" s="9"/>
      <c r="C52" s="2"/>
      <c r="D52" s="40"/>
      <c r="E52" s="43"/>
    </row>
    <row r="53" spans="2:5" x14ac:dyDescent="0.25">
      <c r="B53" s="8" t="s">
        <v>38</v>
      </c>
      <c r="C53" s="2"/>
      <c r="D53" s="40" t="s">
        <v>39</v>
      </c>
      <c r="E53" s="43"/>
    </row>
    <row r="54" spans="2:5" ht="24" x14ac:dyDescent="0.25">
      <c r="B54" s="9" t="s">
        <v>34</v>
      </c>
      <c r="C54" s="2"/>
      <c r="D54" s="40">
        <v>182203</v>
      </c>
      <c r="E54" s="43">
        <v>238000</v>
      </c>
    </row>
    <row r="55" spans="2:5" x14ac:dyDescent="0.25">
      <c r="B55" s="9" t="s">
        <v>40</v>
      </c>
      <c r="C55" s="2"/>
      <c r="D55" s="40">
        <v>9190811</v>
      </c>
      <c r="E55" s="43">
        <v>919213</v>
      </c>
    </row>
    <row r="56" spans="2:5" ht="24" x14ac:dyDescent="0.25">
      <c r="B56" s="9" t="s">
        <v>41</v>
      </c>
      <c r="C56" s="2"/>
      <c r="D56" s="40">
        <v>6489673</v>
      </c>
      <c r="E56" s="43">
        <v>6771926</v>
      </c>
    </row>
    <row r="57" spans="2:5" x14ac:dyDescent="0.25">
      <c r="B57" s="9" t="s">
        <v>42</v>
      </c>
      <c r="C57" s="2"/>
      <c r="D57" s="40">
        <v>15470577</v>
      </c>
      <c r="E57" s="43">
        <v>15970695</v>
      </c>
    </row>
    <row r="58" spans="2:5" x14ac:dyDescent="0.25">
      <c r="B58" s="9" t="s">
        <v>43</v>
      </c>
      <c r="C58" s="2"/>
      <c r="D58" s="40">
        <v>2524342</v>
      </c>
      <c r="E58" s="43">
        <v>1639801</v>
      </c>
    </row>
    <row r="59" spans="2:5" x14ac:dyDescent="0.25">
      <c r="B59" s="9" t="s">
        <v>44</v>
      </c>
      <c r="C59" s="2"/>
      <c r="D59" s="40">
        <v>333084</v>
      </c>
      <c r="E59" s="43">
        <v>353697</v>
      </c>
    </row>
    <row r="60" spans="2:5" ht="15.75" thickBot="1" x14ac:dyDescent="0.3">
      <c r="B60" s="12" t="s">
        <v>45</v>
      </c>
      <c r="C60" s="13"/>
      <c r="D60" s="41">
        <v>10731462</v>
      </c>
      <c r="E60" s="44">
        <v>12130499</v>
      </c>
    </row>
    <row r="61" spans="2:5" ht="15.75" thickBot="1" x14ac:dyDescent="0.3">
      <c r="B61" s="14"/>
      <c r="C61" s="4"/>
      <c r="D61" s="41">
        <f>SUM(D54:D60)</f>
        <v>44922152</v>
      </c>
      <c r="E61" s="46">
        <f>SUM(E54:E60)</f>
        <v>38023831</v>
      </c>
    </row>
    <row r="62" spans="2:5" ht="15.75" thickBot="1" x14ac:dyDescent="0.3">
      <c r="B62" s="14" t="s">
        <v>46</v>
      </c>
      <c r="C62" s="4"/>
      <c r="D62" s="41">
        <f>D61+D51</f>
        <v>120159323</v>
      </c>
      <c r="E62" s="46">
        <f>E61+E51</f>
        <v>104136477</v>
      </c>
    </row>
    <row r="63" spans="2:5" ht="15.75" thickBot="1" x14ac:dyDescent="0.3">
      <c r="B63" s="14" t="s">
        <v>47</v>
      </c>
      <c r="C63" s="13"/>
      <c r="D63" s="41">
        <f>D62+D42</f>
        <v>588558195</v>
      </c>
      <c r="E63" s="46">
        <f>E62+E42</f>
        <v>496450540</v>
      </c>
    </row>
    <row r="64" spans="2:5" x14ac:dyDescent="0.25">
      <c r="B64" s="8" t="s">
        <v>48</v>
      </c>
      <c r="C64" s="82"/>
      <c r="D64" s="87">
        <v>1202</v>
      </c>
      <c r="E64" s="84">
        <v>1004</v>
      </c>
    </row>
    <row r="65" spans="2:5" x14ac:dyDescent="0.25">
      <c r="B65" s="1" t="s">
        <v>49</v>
      </c>
      <c r="C65" s="81"/>
      <c r="D65" s="88"/>
      <c r="E65" s="85"/>
    </row>
    <row r="66" spans="2:5" ht="15.75" thickBot="1" x14ac:dyDescent="0.3">
      <c r="B66" s="20"/>
      <c r="C66" s="83"/>
      <c r="D66" s="89"/>
      <c r="E66" s="86"/>
    </row>
  </sheetData>
  <mergeCells count="7">
    <mergeCell ref="D4:E4"/>
    <mergeCell ref="D32:E32"/>
    <mergeCell ref="B48:B49"/>
    <mergeCell ref="C48:C49"/>
    <mergeCell ref="C64:C66"/>
    <mergeCell ref="E64:E66"/>
    <mergeCell ref="D64:D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0"/>
  <sheetViews>
    <sheetView topLeftCell="A13" workbookViewId="0">
      <selection activeCell="L40" sqref="L40"/>
    </sheetView>
  </sheetViews>
  <sheetFormatPr defaultRowHeight="15" x14ac:dyDescent="0.25"/>
  <cols>
    <col min="1" max="1" width="5" customWidth="1"/>
    <col min="2" max="2" width="31.140625" customWidth="1"/>
    <col min="4" max="4" width="19.5703125" customWidth="1"/>
    <col min="5" max="5" width="17.7109375" customWidth="1"/>
    <col min="6" max="6" width="15.5703125" customWidth="1"/>
    <col min="7" max="7" width="18.140625" customWidth="1"/>
  </cols>
  <sheetData>
    <row r="2" spans="2:7" ht="15.75" x14ac:dyDescent="0.25">
      <c r="B2" s="39" t="s">
        <v>152</v>
      </c>
    </row>
    <row r="3" spans="2:7" x14ac:dyDescent="0.25">
      <c r="B3" s="38"/>
    </row>
    <row r="4" spans="2:7" x14ac:dyDescent="0.25">
      <c r="B4" s="106"/>
      <c r="C4" s="103"/>
      <c r="D4" s="96" t="s">
        <v>50</v>
      </c>
      <c r="E4" s="96"/>
      <c r="F4" s="96" t="s">
        <v>52</v>
      </c>
      <c r="G4" s="96"/>
    </row>
    <row r="5" spans="2:7" ht="15.75" thickBot="1" x14ac:dyDescent="0.3">
      <c r="B5" s="106"/>
      <c r="C5" s="103"/>
      <c r="D5" s="97" t="s">
        <v>51</v>
      </c>
      <c r="E5" s="97"/>
      <c r="F5" s="97" t="s">
        <v>53</v>
      </c>
      <c r="G5" s="97"/>
    </row>
    <row r="6" spans="2:7" ht="15.75" thickBot="1" x14ac:dyDescent="0.3">
      <c r="B6" s="1"/>
      <c r="C6" s="3"/>
      <c r="D6" s="6"/>
      <c r="E6" s="6"/>
      <c r="F6" s="6"/>
      <c r="G6" s="6"/>
    </row>
    <row r="7" spans="2:7" ht="24.75" thickBot="1" x14ac:dyDescent="0.3">
      <c r="B7" s="5" t="s">
        <v>1</v>
      </c>
      <c r="C7" s="4"/>
      <c r="D7" s="6" t="s">
        <v>54</v>
      </c>
      <c r="E7" s="7" t="s">
        <v>55</v>
      </c>
      <c r="F7" s="6" t="s">
        <v>54</v>
      </c>
      <c r="G7" s="17" t="s">
        <v>55</v>
      </c>
    </row>
    <row r="8" spans="2:7" x14ac:dyDescent="0.25">
      <c r="B8" s="9"/>
      <c r="C8" s="3"/>
      <c r="D8" s="8"/>
      <c r="E8" s="9"/>
      <c r="F8" s="8"/>
      <c r="G8" s="9"/>
    </row>
    <row r="9" spans="2:7" x14ac:dyDescent="0.25">
      <c r="B9" s="9" t="s">
        <v>56</v>
      </c>
      <c r="C9" s="2"/>
      <c r="D9" s="40">
        <v>48618450</v>
      </c>
      <c r="E9" s="43">
        <v>36668791</v>
      </c>
      <c r="F9" s="40">
        <v>141482582</v>
      </c>
      <c r="G9" s="43">
        <v>103026345</v>
      </c>
    </row>
    <row r="10" spans="2:7" ht="15.75" thickBot="1" x14ac:dyDescent="0.3">
      <c r="B10" s="12" t="s">
        <v>57</v>
      </c>
      <c r="C10" s="13"/>
      <c r="D10" s="41">
        <v>-27776460</v>
      </c>
      <c r="E10" s="44">
        <v>-26071203</v>
      </c>
      <c r="F10" s="41">
        <v>-75515393</v>
      </c>
      <c r="G10" s="44">
        <v>-71906140</v>
      </c>
    </row>
    <row r="11" spans="2:7" x14ac:dyDescent="0.25">
      <c r="B11" s="8" t="s">
        <v>58</v>
      </c>
      <c r="C11" s="2"/>
      <c r="D11" s="40">
        <f>SUM(D9:D10)</f>
        <v>20841990</v>
      </c>
      <c r="E11" s="45">
        <f>SUM(E9:E10)</f>
        <v>10597588</v>
      </c>
      <c r="F11" s="55">
        <f>SUM(F9:F10)</f>
        <v>65967189</v>
      </c>
      <c r="G11" s="45">
        <f>SUM(G9:G10)</f>
        <v>31120205</v>
      </c>
    </row>
    <row r="12" spans="2:7" x14ac:dyDescent="0.25">
      <c r="B12" s="80" t="s">
        <v>59</v>
      </c>
      <c r="C12" s="81"/>
      <c r="D12" s="40"/>
      <c r="E12" s="43" t="s">
        <v>61</v>
      </c>
      <c r="F12" s="40" t="s">
        <v>61</v>
      </c>
      <c r="G12" s="53"/>
    </row>
    <row r="13" spans="2:7" x14ac:dyDescent="0.25">
      <c r="B13" s="80"/>
      <c r="C13" s="81"/>
      <c r="D13" s="40" t="s">
        <v>60</v>
      </c>
      <c r="E13" s="43"/>
      <c r="F13" s="40"/>
      <c r="G13" s="53"/>
    </row>
    <row r="14" spans="2:7" x14ac:dyDescent="0.25">
      <c r="B14" s="80"/>
      <c r="C14" s="81"/>
      <c r="D14" s="40">
        <v>-2561620</v>
      </c>
      <c r="E14" s="43">
        <v>-3365722</v>
      </c>
      <c r="F14" s="40">
        <v>-7010174</v>
      </c>
      <c r="G14" s="45">
        <v>-7793257</v>
      </c>
    </row>
    <row r="15" spans="2:7" x14ac:dyDescent="0.25">
      <c r="B15" s="80" t="s">
        <v>62</v>
      </c>
      <c r="C15" s="81"/>
      <c r="D15" s="40"/>
      <c r="E15" s="43"/>
      <c r="F15" s="40"/>
      <c r="G15" s="53"/>
    </row>
    <row r="16" spans="2:7" x14ac:dyDescent="0.25">
      <c r="B16" s="80"/>
      <c r="C16" s="81"/>
      <c r="D16" s="40">
        <v>1598338</v>
      </c>
      <c r="E16" s="43">
        <v>272063</v>
      </c>
      <c r="F16" s="40">
        <v>3350920</v>
      </c>
      <c r="G16" s="76">
        <v>911985</v>
      </c>
    </row>
    <row r="17" spans="2:7" x14ac:dyDescent="0.25">
      <c r="B17" s="80" t="s">
        <v>63</v>
      </c>
      <c r="C17" s="81"/>
      <c r="D17" s="40"/>
      <c r="E17" s="43"/>
      <c r="F17" s="40"/>
      <c r="G17" s="76"/>
    </row>
    <row r="18" spans="2:7" x14ac:dyDescent="0.25">
      <c r="B18" s="80"/>
      <c r="C18" s="81"/>
      <c r="D18" s="40">
        <v>-130906</v>
      </c>
      <c r="E18" s="43">
        <v>-68875</v>
      </c>
      <c r="F18" s="40">
        <v>-491259</v>
      </c>
      <c r="G18" s="76">
        <v>-380797</v>
      </c>
    </row>
    <row r="19" spans="2:7" x14ac:dyDescent="0.25">
      <c r="B19" s="80" t="s">
        <v>64</v>
      </c>
      <c r="C19" s="81"/>
      <c r="D19" s="40"/>
      <c r="E19" s="43"/>
      <c r="F19" s="40"/>
      <c r="G19" s="76"/>
    </row>
    <row r="20" spans="2:7" x14ac:dyDescent="0.25">
      <c r="B20" s="80"/>
      <c r="C20" s="81"/>
      <c r="D20" s="40">
        <v>-9438035</v>
      </c>
      <c r="E20" s="43">
        <v>-706591</v>
      </c>
      <c r="F20" s="40">
        <v>-9476479</v>
      </c>
      <c r="G20" s="76">
        <v>-707486</v>
      </c>
    </row>
    <row r="21" spans="2:7" x14ac:dyDescent="0.25">
      <c r="B21" s="9" t="s">
        <v>65</v>
      </c>
      <c r="C21" s="81"/>
      <c r="D21" s="43"/>
      <c r="E21" s="43"/>
      <c r="F21" s="43"/>
      <c r="G21" s="53"/>
    </row>
    <row r="22" spans="2:7" ht="15.75" thickBot="1" x14ac:dyDescent="0.3">
      <c r="B22" s="9" t="s">
        <v>66</v>
      </c>
      <c r="C22" s="83"/>
      <c r="D22" s="43">
        <v>0</v>
      </c>
      <c r="E22" s="43">
        <v>309675</v>
      </c>
      <c r="F22" s="43">
        <v>0</v>
      </c>
      <c r="G22" s="45">
        <v>309675</v>
      </c>
    </row>
    <row r="23" spans="2:7" x14ac:dyDescent="0.25">
      <c r="B23" s="22" t="s">
        <v>67</v>
      </c>
      <c r="C23" s="23"/>
      <c r="D23" s="48">
        <f>SUM(D11:D22)</f>
        <v>10309767</v>
      </c>
      <c r="E23" s="48">
        <f>SUM(E11:E22)</f>
        <v>7038138</v>
      </c>
      <c r="F23" s="48">
        <f>SUM(F11:F22)</f>
        <v>52340197</v>
      </c>
      <c r="G23" s="48">
        <f>SUM(G11:G22)</f>
        <v>23460325</v>
      </c>
    </row>
    <row r="24" spans="2:7" x14ac:dyDescent="0.25">
      <c r="B24" s="80" t="s">
        <v>68</v>
      </c>
      <c r="C24" s="81"/>
      <c r="D24" s="40"/>
      <c r="E24" s="43"/>
      <c r="F24" s="40"/>
      <c r="G24" s="45"/>
    </row>
    <row r="25" spans="2:7" x14ac:dyDescent="0.25">
      <c r="B25" s="80"/>
      <c r="C25" s="81"/>
      <c r="D25" s="40">
        <v>27267</v>
      </c>
      <c r="E25" s="43">
        <v>-131255</v>
      </c>
      <c r="F25" s="40">
        <v>-6739</v>
      </c>
      <c r="G25" s="45">
        <v>-146729</v>
      </c>
    </row>
    <row r="26" spans="2:7" x14ac:dyDescent="0.25">
      <c r="B26" s="9" t="s">
        <v>69</v>
      </c>
      <c r="C26" s="2"/>
      <c r="D26" s="40">
        <v>1014879</v>
      </c>
      <c r="E26" s="43">
        <v>482524</v>
      </c>
      <c r="F26" s="40">
        <v>2730761</v>
      </c>
      <c r="G26" s="43">
        <v>1562889</v>
      </c>
    </row>
    <row r="27" spans="2:7" x14ac:dyDescent="0.25">
      <c r="B27" s="9" t="s">
        <v>70</v>
      </c>
      <c r="C27" s="2"/>
      <c r="D27" s="40">
        <v>-329464</v>
      </c>
      <c r="E27" s="43">
        <v>-267235</v>
      </c>
      <c r="F27" s="40">
        <v>-999770</v>
      </c>
      <c r="G27" s="43">
        <v>-365329</v>
      </c>
    </row>
    <row r="28" spans="2:7" x14ac:dyDescent="0.25">
      <c r="B28" s="80" t="s">
        <v>71</v>
      </c>
      <c r="C28" s="81"/>
      <c r="D28" s="40"/>
      <c r="E28" s="43"/>
      <c r="F28" s="40"/>
      <c r="G28" s="53"/>
    </row>
    <row r="29" spans="2:7" ht="15.75" thickBot="1" x14ac:dyDescent="0.3">
      <c r="B29" s="100"/>
      <c r="C29" s="83"/>
      <c r="D29" s="41">
        <v>3038167</v>
      </c>
      <c r="E29" s="44">
        <v>1977886</v>
      </c>
      <c r="F29" s="41">
        <v>9266989</v>
      </c>
      <c r="G29" s="45">
        <v>4832850</v>
      </c>
    </row>
    <row r="30" spans="2:7" x14ac:dyDescent="0.25">
      <c r="B30" s="98" t="s">
        <v>72</v>
      </c>
      <c r="C30" s="82"/>
      <c r="D30" s="40"/>
      <c r="E30" s="43"/>
      <c r="F30" s="40"/>
      <c r="G30" s="49"/>
    </row>
    <row r="31" spans="2:7" x14ac:dyDescent="0.25">
      <c r="B31" s="99"/>
      <c r="C31" s="81"/>
      <c r="D31" s="40">
        <f>SUM(D23:D30)</f>
        <v>14060616</v>
      </c>
      <c r="E31" s="45">
        <f>SUM(E23:E30)</f>
        <v>9100058</v>
      </c>
      <c r="F31" s="55">
        <f>SUM(F23:F30)</f>
        <v>63331438</v>
      </c>
      <c r="G31" s="45">
        <f>SUM(G23:G30)</f>
        <v>29344006</v>
      </c>
    </row>
    <row r="32" spans="2:7" x14ac:dyDescent="0.25">
      <c r="B32" s="80" t="s">
        <v>73</v>
      </c>
      <c r="C32" s="81"/>
      <c r="D32" s="40"/>
      <c r="E32" s="43"/>
      <c r="F32" s="40"/>
      <c r="G32" s="45"/>
    </row>
    <row r="33" spans="2:7" x14ac:dyDescent="0.25">
      <c r="B33" s="80"/>
      <c r="C33" s="81"/>
      <c r="D33" s="40"/>
      <c r="E33" s="43"/>
      <c r="F33" s="40"/>
      <c r="G33" s="45"/>
    </row>
    <row r="34" spans="2:7" ht="15.75" thickBot="1" x14ac:dyDescent="0.3">
      <c r="B34" s="100"/>
      <c r="C34" s="83"/>
      <c r="D34" s="41">
        <v>-2158079</v>
      </c>
      <c r="E34" s="44">
        <v>-3034320</v>
      </c>
      <c r="F34" s="41">
        <v>-10992129</v>
      </c>
      <c r="G34" s="47">
        <v>-6378509</v>
      </c>
    </row>
    <row r="35" spans="2:7" x14ac:dyDescent="0.25">
      <c r="B35" s="98" t="s">
        <v>74</v>
      </c>
      <c r="C35" s="102"/>
      <c r="D35" s="43" t="s">
        <v>39</v>
      </c>
      <c r="E35" s="43"/>
      <c r="F35" s="43" t="s">
        <v>39</v>
      </c>
      <c r="G35" s="45" t="s">
        <v>39</v>
      </c>
    </row>
    <row r="36" spans="2:7" x14ac:dyDescent="0.25">
      <c r="B36" s="99"/>
      <c r="C36" s="103"/>
      <c r="D36" s="43"/>
      <c r="E36" s="43"/>
      <c r="F36" s="43"/>
      <c r="G36" s="45"/>
    </row>
    <row r="37" spans="2:7" ht="15.75" thickBot="1" x14ac:dyDescent="0.3">
      <c r="B37" s="101"/>
      <c r="C37" s="79"/>
      <c r="D37" s="41">
        <f>SUM(D31:D36)</f>
        <v>11902537</v>
      </c>
      <c r="E37" s="77">
        <f>SUM(E31:E36)</f>
        <v>6065738</v>
      </c>
      <c r="F37" s="78">
        <f>SUM(F31:F36)</f>
        <v>52339309</v>
      </c>
      <c r="G37" s="77">
        <f>SUM(G31:G36)</f>
        <v>22965497</v>
      </c>
    </row>
    <row r="38" spans="2:7" x14ac:dyDescent="0.25">
      <c r="B38" s="104" t="s">
        <v>75</v>
      </c>
      <c r="C38" s="82"/>
      <c r="D38" s="18"/>
      <c r="E38" s="19"/>
      <c r="F38" s="18"/>
      <c r="G38" s="19"/>
    </row>
    <row r="39" spans="2:7" x14ac:dyDescent="0.25">
      <c r="B39" s="80"/>
      <c r="C39" s="81"/>
      <c r="D39" s="18"/>
      <c r="E39" s="19"/>
      <c r="F39" s="18"/>
      <c r="G39" s="19"/>
    </row>
    <row r="40" spans="2:7" x14ac:dyDescent="0.25">
      <c r="B40" s="80"/>
      <c r="C40" s="81"/>
      <c r="D40" s="18"/>
      <c r="E40" s="19"/>
      <c r="F40" s="18"/>
      <c r="G40" s="19"/>
    </row>
    <row r="41" spans="2:7" x14ac:dyDescent="0.25">
      <c r="B41" s="80"/>
      <c r="C41" s="81"/>
      <c r="D41" s="18"/>
      <c r="E41" s="19"/>
      <c r="F41" s="18"/>
      <c r="G41" s="19"/>
    </row>
    <row r="42" spans="2:7" x14ac:dyDescent="0.25">
      <c r="B42" s="80"/>
      <c r="C42" s="81"/>
      <c r="D42" s="18"/>
      <c r="E42" s="19"/>
      <c r="F42" s="18"/>
      <c r="G42" s="19"/>
    </row>
    <row r="43" spans="2:7" x14ac:dyDescent="0.25">
      <c r="B43" s="80"/>
      <c r="C43" s="81"/>
      <c r="D43" s="18"/>
      <c r="E43" s="19"/>
      <c r="F43" s="18"/>
      <c r="G43" s="19"/>
    </row>
    <row r="44" spans="2:7" x14ac:dyDescent="0.25">
      <c r="B44" s="80"/>
      <c r="C44" s="81"/>
      <c r="D44" s="18"/>
      <c r="E44" s="19"/>
      <c r="F44" s="18"/>
      <c r="G44" s="19"/>
    </row>
    <row r="45" spans="2:7" ht="15.75" thickBot="1" x14ac:dyDescent="0.3">
      <c r="B45" s="100"/>
      <c r="C45" s="83"/>
      <c r="D45" s="6">
        <v>31</v>
      </c>
      <c r="E45" s="17">
        <v>18</v>
      </c>
      <c r="F45" s="6">
        <v>136</v>
      </c>
      <c r="G45" s="17">
        <v>66</v>
      </c>
    </row>
    <row r="50" spans="2:7" x14ac:dyDescent="0.25">
      <c r="B50" s="105"/>
      <c r="C50" s="96"/>
      <c r="D50" s="96" t="s">
        <v>76</v>
      </c>
      <c r="E50" s="96"/>
      <c r="F50" s="96" t="s">
        <v>78</v>
      </c>
      <c r="G50" s="96"/>
    </row>
    <row r="51" spans="2:7" ht="15.75" thickBot="1" x14ac:dyDescent="0.3">
      <c r="B51" s="105"/>
      <c r="C51" s="96"/>
      <c r="D51" s="97" t="s">
        <v>77</v>
      </c>
      <c r="E51" s="97"/>
      <c r="F51" s="97" t="s">
        <v>51</v>
      </c>
      <c r="G51" s="97"/>
    </row>
    <row r="52" spans="2:7" ht="24.75" thickBot="1" x14ac:dyDescent="0.3">
      <c r="B52" s="24" t="s">
        <v>1</v>
      </c>
      <c r="C52" s="4"/>
      <c r="D52" s="6" t="s">
        <v>54</v>
      </c>
      <c r="E52" s="7" t="s">
        <v>55</v>
      </c>
      <c r="F52" s="6" t="s">
        <v>54</v>
      </c>
      <c r="G52" s="17" t="s">
        <v>55</v>
      </c>
    </row>
    <row r="53" spans="2:7" ht="24" x14ac:dyDescent="0.25">
      <c r="B53" s="25" t="s">
        <v>79</v>
      </c>
      <c r="C53" s="82"/>
      <c r="D53" s="40" t="s">
        <v>39</v>
      </c>
      <c r="E53" s="43" t="s">
        <v>39</v>
      </c>
      <c r="F53" s="40"/>
      <c r="G53" s="49"/>
    </row>
    <row r="54" spans="2:7" x14ac:dyDescent="0.25">
      <c r="B54" s="26" t="s">
        <v>80</v>
      </c>
      <c r="C54" s="81"/>
      <c r="D54" s="50">
        <v>401413</v>
      </c>
      <c r="E54" s="51">
        <v>15951</v>
      </c>
      <c r="F54" s="50">
        <v>590072</v>
      </c>
      <c r="G54" s="51">
        <v>365237</v>
      </c>
    </row>
    <row r="55" spans="2:7" ht="15.75" thickBot="1" x14ac:dyDescent="0.3">
      <c r="B55" s="20"/>
      <c r="C55" s="83"/>
      <c r="D55" s="41"/>
      <c r="E55" s="44"/>
      <c r="F55" s="41"/>
      <c r="G55" s="44"/>
    </row>
    <row r="56" spans="2:7" x14ac:dyDescent="0.25">
      <c r="B56" s="30"/>
      <c r="C56" s="82"/>
      <c r="D56" s="40" t="s">
        <v>82</v>
      </c>
      <c r="E56" s="43"/>
      <c r="F56" s="40"/>
      <c r="G56" s="52"/>
    </row>
    <row r="57" spans="2:7" x14ac:dyDescent="0.25">
      <c r="B57" s="31" t="s">
        <v>81</v>
      </c>
      <c r="C57" s="81"/>
      <c r="D57" s="50">
        <v>78784153</v>
      </c>
      <c r="E57" s="51">
        <v>23044136</v>
      </c>
      <c r="F57" s="50">
        <v>78785510</v>
      </c>
      <c r="G57" s="51">
        <v>23044136</v>
      </c>
    </row>
    <row r="58" spans="2:7" x14ac:dyDescent="0.25">
      <c r="B58" s="9"/>
      <c r="C58" s="81"/>
      <c r="D58" s="40"/>
      <c r="E58" s="43"/>
      <c r="F58" s="40"/>
      <c r="G58" s="53"/>
    </row>
    <row r="59" spans="2:7" ht="15.75" thickBot="1" x14ac:dyDescent="0.3">
      <c r="B59" s="27" t="s">
        <v>83</v>
      </c>
      <c r="C59" s="13"/>
      <c r="D59" s="41">
        <v>-15341316</v>
      </c>
      <c r="E59" s="44">
        <v>-4608827</v>
      </c>
      <c r="F59" s="41">
        <v>-15341587</v>
      </c>
      <c r="G59" s="44">
        <v>-4608827</v>
      </c>
    </row>
    <row r="60" spans="2:7" x14ac:dyDescent="0.25">
      <c r="B60" s="26"/>
      <c r="C60" s="2"/>
      <c r="D60" s="40">
        <f>SUM(D57:D59)</f>
        <v>63442837</v>
      </c>
      <c r="E60" s="45">
        <f>SUM(E57:E59)</f>
        <v>18435309</v>
      </c>
      <c r="F60" s="55">
        <f>SUM(F57:F59)</f>
        <v>63443923</v>
      </c>
      <c r="G60" s="45">
        <f>SUM(G57:G59)</f>
        <v>18435309</v>
      </c>
    </row>
    <row r="61" spans="2:7" x14ac:dyDescent="0.25">
      <c r="B61" s="26"/>
      <c r="C61" s="81"/>
      <c r="D61" s="40"/>
      <c r="E61" s="43"/>
      <c r="F61" s="40"/>
      <c r="G61" s="54"/>
    </row>
    <row r="62" spans="2:7" x14ac:dyDescent="0.25">
      <c r="B62" s="26" t="s">
        <v>64</v>
      </c>
      <c r="C62" s="81"/>
      <c r="D62" s="40">
        <v>-15907258</v>
      </c>
      <c r="E62" s="43">
        <v>-2769</v>
      </c>
      <c r="F62" s="40">
        <v>-15914989</v>
      </c>
      <c r="G62" s="43">
        <v>-2888</v>
      </c>
    </row>
    <row r="63" spans="2:7" ht="15.75" thickBot="1" x14ac:dyDescent="0.3">
      <c r="B63" s="27" t="s">
        <v>83</v>
      </c>
      <c r="C63" s="13"/>
      <c r="D63" s="41">
        <v>3164142</v>
      </c>
      <c r="E63" s="44">
        <v>553</v>
      </c>
      <c r="F63" s="41">
        <v>3165687</v>
      </c>
      <c r="G63" s="44">
        <v>577</v>
      </c>
    </row>
    <row r="64" spans="2:7" x14ac:dyDescent="0.25">
      <c r="B64" s="94"/>
      <c r="C64" s="82"/>
      <c r="D64" s="87">
        <f>SUM(D62:D63)</f>
        <v>-12743116</v>
      </c>
      <c r="E64" s="84">
        <f>SUM(E62:E63)</f>
        <v>-2216</v>
      </c>
      <c r="F64" s="87">
        <f>SUM(F62:F63)</f>
        <v>-12749302</v>
      </c>
      <c r="G64" s="84">
        <f>SUM(G62:G63)</f>
        <v>-2311</v>
      </c>
    </row>
    <row r="65" spans="2:7" ht="15.75" thickBot="1" x14ac:dyDescent="0.3">
      <c r="B65" s="95"/>
      <c r="C65" s="83"/>
      <c r="D65" s="89"/>
      <c r="E65" s="86"/>
      <c r="F65" s="89"/>
      <c r="G65" s="86"/>
    </row>
    <row r="66" spans="2:7" ht="36.75" thickBot="1" x14ac:dyDescent="0.3">
      <c r="B66" s="28" t="s">
        <v>84</v>
      </c>
      <c r="C66" s="13"/>
      <c r="D66" s="41">
        <f>D64+D60+D54</f>
        <v>51101134</v>
      </c>
      <c r="E66" s="47">
        <f>E64+E60+E54</f>
        <v>18449044</v>
      </c>
      <c r="F66" s="46">
        <f>F64+F60+F54</f>
        <v>51284693</v>
      </c>
      <c r="G66" s="47">
        <f>G64+G60+G54</f>
        <v>18798235</v>
      </c>
    </row>
    <row r="67" spans="2:7" x14ac:dyDescent="0.25">
      <c r="B67" s="25"/>
      <c r="C67" s="82"/>
      <c r="D67" s="87"/>
      <c r="E67" s="84"/>
      <c r="F67" s="87"/>
      <c r="G67" s="84"/>
    </row>
    <row r="68" spans="2:7" ht="24" x14ac:dyDescent="0.25">
      <c r="B68" s="25" t="s">
        <v>85</v>
      </c>
      <c r="C68" s="81"/>
      <c r="D68" s="93"/>
      <c r="E68" s="85"/>
      <c r="F68" s="93"/>
      <c r="G68" s="85"/>
    </row>
    <row r="69" spans="2:7" x14ac:dyDescent="0.25">
      <c r="B69" s="26"/>
      <c r="C69" s="2"/>
      <c r="D69" s="40"/>
      <c r="E69" s="43"/>
      <c r="F69" s="40"/>
      <c r="G69" s="43"/>
    </row>
    <row r="70" spans="2:7" x14ac:dyDescent="0.25">
      <c r="B70" s="62" t="s">
        <v>80</v>
      </c>
      <c r="C70" s="63"/>
      <c r="D70" s="64">
        <v>3408</v>
      </c>
      <c r="E70" s="65">
        <v>740</v>
      </c>
      <c r="F70" s="64">
        <v>4976</v>
      </c>
      <c r="G70" s="65">
        <v>2426</v>
      </c>
    </row>
    <row r="71" spans="2:7" x14ac:dyDescent="0.25">
      <c r="B71" s="26"/>
      <c r="C71" s="81"/>
      <c r="D71" s="93">
        <v>1565997</v>
      </c>
      <c r="E71" s="85">
        <v>0</v>
      </c>
      <c r="F71" s="93">
        <v>1565997</v>
      </c>
      <c r="G71" s="85">
        <v>0</v>
      </c>
    </row>
    <row r="72" spans="2:7" x14ac:dyDescent="0.25">
      <c r="B72" s="26" t="s">
        <v>81</v>
      </c>
      <c r="C72" s="81"/>
      <c r="D72" s="93"/>
      <c r="E72" s="85"/>
      <c r="F72" s="93"/>
      <c r="G72" s="85"/>
    </row>
    <row r="73" spans="2:7" ht="36" x14ac:dyDescent="0.25">
      <c r="B73" s="60" t="s">
        <v>86</v>
      </c>
      <c r="C73" s="61"/>
      <c r="D73" s="50">
        <v>63379</v>
      </c>
      <c r="E73" s="51">
        <v>0</v>
      </c>
      <c r="F73" s="50">
        <v>63379</v>
      </c>
      <c r="G73" s="51">
        <v>0</v>
      </c>
    </row>
    <row r="74" spans="2:7" ht="15.75" thickBot="1" x14ac:dyDescent="0.3">
      <c r="B74" s="29" t="s">
        <v>83</v>
      </c>
      <c r="C74" s="21"/>
      <c r="D74" s="46">
        <v>-325875</v>
      </c>
      <c r="E74" s="47">
        <v>0</v>
      </c>
      <c r="F74" s="46">
        <v>-325875</v>
      </c>
      <c r="G74" s="47">
        <v>0</v>
      </c>
    </row>
    <row r="75" spans="2:7" ht="15.75" thickBot="1" x14ac:dyDescent="0.3">
      <c r="B75" s="27"/>
      <c r="C75" s="13"/>
      <c r="D75" s="41">
        <f>SUM(D71:D74)</f>
        <v>1303501</v>
      </c>
      <c r="E75" s="46">
        <f>SUM(E71:E74)</f>
        <v>0</v>
      </c>
      <c r="F75" s="46">
        <f>SUM(F71:F74)</f>
        <v>1303501</v>
      </c>
      <c r="G75" s="46">
        <f>SUM(G71:G74)</f>
        <v>0</v>
      </c>
    </row>
    <row r="76" spans="2:7" ht="48.75" thickBot="1" x14ac:dyDescent="0.3">
      <c r="B76" s="28" t="s">
        <v>87</v>
      </c>
      <c r="C76" s="4"/>
      <c r="D76" s="41">
        <f>D75+D70</f>
        <v>1306909</v>
      </c>
      <c r="E76" s="47">
        <f>E75+E70</f>
        <v>740</v>
      </c>
      <c r="F76" s="46">
        <f>F75+F70</f>
        <v>1308477</v>
      </c>
      <c r="G76" s="47">
        <f>G75+G70</f>
        <v>2426</v>
      </c>
    </row>
    <row r="77" spans="2:7" ht="24.75" thickBot="1" x14ac:dyDescent="0.3">
      <c r="B77" s="28" t="s">
        <v>88</v>
      </c>
      <c r="C77" s="13"/>
      <c r="D77" s="41">
        <f>D76+D66</f>
        <v>52408043</v>
      </c>
      <c r="E77" s="47">
        <f>E76+E66</f>
        <v>18449784</v>
      </c>
      <c r="F77" s="46">
        <f>F76+F66</f>
        <v>52593170</v>
      </c>
      <c r="G77" s="47">
        <f>G76+G66</f>
        <v>18800661</v>
      </c>
    </row>
    <row r="78" spans="2:7" x14ac:dyDescent="0.25">
      <c r="B78" s="90" t="s">
        <v>89</v>
      </c>
      <c r="C78" s="82"/>
      <c r="D78" s="40" t="s">
        <v>39</v>
      </c>
      <c r="E78" s="43" t="s">
        <v>39</v>
      </c>
      <c r="F78" s="40"/>
      <c r="G78" s="52"/>
    </row>
    <row r="79" spans="2:7" x14ac:dyDescent="0.25">
      <c r="B79" s="91"/>
      <c r="C79" s="81"/>
      <c r="D79" s="40"/>
      <c r="E79" s="43"/>
      <c r="F79" s="40"/>
      <c r="G79" s="53"/>
    </row>
    <row r="80" spans="2:7" ht="15.75" thickBot="1" x14ac:dyDescent="0.3">
      <c r="B80" s="92"/>
      <c r="C80" s="83"/>
      <c r="D80" s="41">
        <f>D77+D37</f>
        <v>64310580</v>
      </c>
      <c r="E80" s="47">
        <f>E77+E37</f>
        <v>24515522</v>
      </c>
      <c r="F80" s="46">
        <f>F77+F37</f>
        <v>104932479</v>
      </c>
      <c r="G80" s="47">
        <f>G77+G37</f>
        <v>41766158</v>
      </c>
    </row>
  </sheetData>
  <mergeCells count="54">
    <mergeCell ref="D4:E4"/>
    <mergeCell ref="D5:E5"/>
    <mergeCell ref="F4:G4"/>
    <mergeCell ref="F5:G5"/>
    <mergeCell ref="B12:B14"/>
    <mergeCell ref="C12:C14"/>
    <mergeCell ref="B15:B16"/>
    <mergeCell ref="C15:C16"/>
    <mergeCell ref="B4:B5"/>
    <mergeCell ref="C4:C5"/>
    <mergeCell ref="B28:B29"/>
    <mergeCell ref="C28:C29"/>
    <mergeCell ref="B17:B18"/>
    <mergeCell ref="C17:C18"/>
    <mergeCell ref="B19:B20"/>
    <mergeCell ref="C19:C20"/>
    <mergeCell ref="C21:C22"/>
    <mergeCell ref="B24:B25"/>
    <mergeCell ref="C24:C25"/>
    <mergeCell ref="B30:B31"/>
    <mergeCell ref="C30:C31"/>
    <mergeCell ref="B32:B34"/>
    <mergeCell ref="C32:C34"/>
    <mergeCell ref="C53:C55"/>
    <mergeCell ref="B35:B37"/>
    <mergeCell ref="C35:C37"/>
    <mergeCell ref="B38:B45"/>
    <mergeCell ref="C38:C45"/>
    <mergeCell ref="B50:B51"/>
    <mergeCell ref="C50:C51"/>
    <mergeCell ref="G64:G65"/>
    <mergeCell ref="D50:E50"/>
    <mergeCell ref="D51:E51"/>
    <mergeCell ref="F50:G50"/>
    <mergeCell ref="F51:G51"/>
    <mergeCell ref="C56:C58"/>
    <mergeCell ref="C61:C62"/>
    <mergeCell ref="B64:B65"/>
    <mergeCell ref="C64:C65"/>
    <mergeCell ref="F64:F65"/>
    <mergeCell ref="F67:F68"/>
    <mergeCell ref="G67:G68"/>
    <mergeCell ref="C71:C72"/>
    <mergeCell ref="D71:D72"/>
    <mergeCell ref="E71:E72"/>
    <mergeCell ref="F71:F72"/>
    <mergeCell ref="G71:G72"/>
    <mergeCell ref="B78:B80"/>
    <mergeCell ref="C78:C80"/>
    <mergeCell ref="D64:D65"/>
    <mergeCell ref="E64:E65"/>
    <mergeCell ref="C67:C68"/>
    <mergeCell ref="D67:D68"/>
    <mergeCell ref="E67:E6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9"/>
  <sheetViews>
    <sheetView topLeftCell="A43" workbookViewId="0">
      <selection activeCell="E46" sqref="E46"/>
    </sheetView>
  </sheetViews>
  <sheetFormatPr defaultRowHeight="15" x14ac:dyDescent="0.25"/>
  <cols>
    <col min="2" max="2" width="39.5703125" customWidth="1"/>
    <col min="4" max="4" width="18.42578125" customWidth="1"/>
    <col min="5" max="5" width="19.5703125" customWidth="1"/>
    <col min="7" max="7" width="12" bestFit="1" customWidth="1"/>
  </cols>
  <sheetData>
    <row r="2" spans="2:5" ht="15.75" x14ac:dyDescent="0.25">
      <c r="B2" s="39" t="s">
        <v>153</v>
      </c>
    </row>
    <row r="3" spans="2:5" x14ac:dyDescent="0.25">
      <c r="B3" s="38"/>
    </row>
    <row r="4" spans="2:5" ht="28.5" customHeight="1" thickBot="1" x14ac:dyDescent="0.3">
      <c r="B4" s="1"/>
      <c r="C4" s="32"/>
      <c r="D4" s="97" t="s">
        <v>90</v>
      </c>
      <c r="E4" s="97"/>
    </row>
    <row r="5" spans="2:5" ht="24.75" thickBot="1" x14ac:dyDescent="0.3">
      <c r="B5" s="5" t="s">
        <v>1</v>
      </c>
      <c r="C5" s="14"/>
      <c r="D5" s="6" t="s">
        <v>54</v>
      </c>
      <c r="E5" s="7" t="s">
        <v>55</v>
      </c>
    </row>
    <row r="6" spans="2:5" x14ac:dyDescent="0.25">
      <c r="B6" s="8"/>
      <c r="C6" s="2"/>
      <c r="D6" s="8"/>
      <c r="E6" s="9"/>
    </row>
    <row r="7" spans="2:5" ht="24" x14ac:dyDescent="0.25">
      <c r="B7" s="8" t="s">
        <v>91</v>
      </c>
      <c r="C7" s="2"/>
      <c r="D7" s="8"/>
      <c r="E7" s="9"/>
    </row>
    <row r="8" spans="2:5" x14ac:dyDescent="0.25">
      <c r="B8" s="9" t="s">
        <v>92</v>
      </c>
      <c r="C8" s="2"/>
      <c r="D8" s="40">
        <v>63331438</v>
      </c>
      <c r="E8" s="43">
        <v>29344006</v>
      </c>
    </row>
    <row r="9" spans="2:5" ht="36" x14ac:dyDescent="0.25">
      <c r="B9" s="8" t="s">
        <v>93</v>
      </c>
      <c r="C9" s="2"/>
      <c r="D9" s="40"/>
      <c r="E9" s="43"/>
    </row>
    <row r="10" spans="2:5" x14ac:dyDescent="0.25">
      <c r="B10" s="9" t="s">
        <v>94</v>
      </c>
      <c r="C10" s="2"/>
      <c r="D10" s="40">
        <v>22652774</v>
      </c>
      <c r="E10" s="43">
        <v>20764659</v>
      </c>
    </row>
    <row r="11" spans="2:5" ht="24" x14ac:dyDescent="0.25">
      <c r="B11" s="9" t="s">
        <v>95</v>
      </c>
      <c r="C11" s="2"/>
      <c r="D11" s="40">
        <v>40767</v>
      </c>
      <c r="E11" s="43">
        <v>72299</v>
      </c>
    </row>
    <row r="12" spans="2:5" x14ac:dyDescent="0.25">
      <c r="B12" s="9" t="s">
        <v>96</v>
      </c>
      <c r="C12" s="2"/>
      <c r="D12" s="40">
        <v>-9266989</v>
      </c>
      <c r="E12" s="43">
        <v>-4832850</v>
      </c>
    </row>
    <row r="13" spans="2:5" x14ac:dyDescent="0.25">
      <c r="B13" s="9" t="s">
        <v>70</v>
      </c>
      <c r="C13" s="2"/>
      <c r="D13" s="40">
        <v>999770</v>
      </c>
      <c r="E13" s="43">
        <v>365329</v>
      </c>
    </row>
    <row r="14" spans="2:5" x14ac:dyDescent="0.25">
      <c r="B14" s="9" t="s">
        <v>69</v>
      </c>
      <c r="C14" s="2"/>
      <c r="D14" s="40">
        <v>-2730761</v>
      </c>
      <c r="E14" s="43">
        <v>-1562889</v>
      </c>
    </row>
    <row r="15" spans="2:5" x14ac:dyDescent="0.25">
      <c r="B15" s="9" t="s">
        <v>97</v>
      </c>
      <c r="C15" s="2"/>
      <c r="D15" s="40">
        <v>345000</v>
      </c>
      <c r="E15" s="43">
        <v>222000</v>
      </c>
    </row>
    <row r="16" spans="2:5" x14ac:dyDescent="0.25">
      <c r="B16" s="9" t="s">
        <v>44</v>
      </c>
      <c r="C16" s="2"/>
      <c r="D16" s="40">
        <v>45467</v>
      </c>
      <c r="E16" s="43">
        <v>300750</v>
      </c>
    </row>
    <row r="17" spans="2:5" ht="24" x14ac:dyDescent="0.25">
      <c r="B17" s="9" t="s">
        <v>98</v>
      </c>
      <c r="C17" s="2"/>
      <c r="D17" s="40">
        <v>321161</v>
      </c>
      <c r="E17" s="43">
        <v>8221</v>
      </c>
    </row>
    <row r="18" spans="2:5" ht="24" x14ac:dyDescent="0.25">
      <c r="B18" s="9" t="s">
        <v>99</v>
      </c>
      <c r="C18" s="2"/>
      <c r="D18" s="40">
        <v>-95198</v>
      </c>
      <c r="E18" s="43" t="s">
        <v>11</v>
      </c>
    </row>
    <row r="19" spans="2:5" x14ac:dyDescent="0.25">
      <c r="B19" s="9" t="s">
        <v>100</v>
      </c>
      <c r="C19" s="2"/>
      <c r="D19" s="40">
        <v>9476479</v>
      </c>
      <c r="E19" s="43">
        <v>707486</v>
      </c>
    </row>
    <row r="20" spans="2:5" ht="24" x14ac:dyDescent="0.25">
      <c r="B20" s="9" t="s">
        <v>101</v>
      </c>
      <c r="C20" s="2"/>
      <c r="D20" s="40">
        <v>-7153</v>
      </c>
      <c r="E20" s="43">
        <v>-3071</v>
      </c>
    </row>
    <row r="21" spans="2:5" x14ac:dyDescent="0.25">
      <c r="B21" s="9" t="s">
        <v>102</v>
      </c>
      <c r="C21" s="2"/>
      <c r="D21" s="40">
        <v>-234274</v>
      </c>
      <c r="E21" s="43">
        <v>-234274</v>
      </c>
    </row>
    <row r="22" spans="2:5" x14ac:dyDescent="0.25">
      <c r="B22" s="9" t="s">
        <v>103</v>
      </c>
      <c r="C22" s="2"/>
      <c r="D22" s="40">
        <v>136348</v>
      </c>
      <c r="E22" s="43">
        <v>229144</v>
      </c>
    </row>
    <row r="23" spans="2:5" ht="36" x14ac:dyDescent="0.25">
      <c r="B23" s="9" t="s">
        <v>104</v>
      </c>
      <c r="C23" s="2"/>
      <c r="D23" s="40">
        <v>-26463</v>
      </c>
      <c r="E23" s="43">
        <v>-103337</v>
      </c>
    </row>
    <row r="24" spans="2:5" ht="24" x14ac:dyDescent="0.25">
      <c r="B24" s="9" t="s">
        <v>105</v>
      </c>
      <c r="C24" s="2"/>
      <c r="D24" s="40">
        <v>-177743</v>
      </c>
      <c r="E24" s="43">
        <v>0</v>
      </c>
    </row>
    <row r="25" spans="2:5" ht="24" x14ac:dyDescent="0.25">
      <c r="B25" s="9" t="s">
        <v>106</v>
      </c>
      <c r="C25" s="2"/>
      <c r="D25" s="40">
        <v>563448</v>
      </c>
      <c r="E25" s="43">
        <v>192298</v>
      </c>
    </row>
    <row r="26" spans="2:5" ht="24" x14ac:dyDescent="0.25">
      <c r="B26" s="9" t="s">
        <v>107</v>
      </c>
      <c r="C26" s="2"/>
      <c r="D26" s="40">
        <v>-3294</v>
      </c>
      <c r="E26" s="43">
        <v>-3659</v>
      </c>
    </row>
    <row r="27" spans="2:5" ht="15.75" thickBot="1" x14ac:dyDescent="0.3">
      <c r="B27" s="12" t="s">
        <v>108</v>
      </c>
      <c r="C27" s="13"/>
      <c r="D27" s="44">
        <v>0</v>
      </c>
      <c r="E27" s="44">
        <v>-309675</v>
      </c>
    </row>
    <row r="28" spans="2:5" ht="36.75" thickBot="1" x14ac:dyDescent="0.3">
      <c r="B28" s="8" t="s">
        <v>109</v>
      </c>
      <c r="C28" s="2"/>
      <c r="D28" s="40">
        <f>SUM(D8:D27)</f>
        <v>85370777</v>
      </c>
      <c r="E28" s="45">
        <f>SUM(E8:E27)</f>
        <v>45156437</v>
      </c>
    </row>
    <row r="29" spans="2:5" x14ac:dyDescent="0.25">
      <c r="B29" s="30" t="s">
        <v>110</v>
      </c>
      <c r="C29" s="23"/>
      <c r="D29" s="48">
        <v>-777529</v>
      </c>
      <c r="E29" s="49">
        <v>-2944185</v>
      </c>
    </row>
    <row r="30" spans="2:5" ht="24" x14ac:dyDescent="0.25">
      <c r="B30" s="9" t="s">
        <v>111</v>
      </c>
      <c r="C30" s="2"/>
      <c r="D30" s="40">
        <v>-586369</v>
      </c>
      <c r="E30" s="43">
        <v>2742809</v>
      </c>
    </row>
    <row r="31" spans="2:5" ht="24" x14ac:dyDescent="0.25">
      <c r="B31" s="9" t="s">
        <v>112</v>
      </c>
      <c r="C31" s="2"/>
      <c r="D31" s="40">
        <v>-629300</v>
      </c>
      <c r="E31" s="43">
        <v>-131755</v>
      </c>
    </row>
    <row r="32" spans="2:5" ht="24" x14ac:dyDescent="0.25">
      <c r="B32" s="9" t="s">
        <v>113</v>
      </c>
      <c r="C32" s="2"/>
      <c r="D32" s="40">
        <v>817629</v>
      </c>
      <c r="E32" s="43">
        <v>-79007</v>
      </c>
    </row>
    <row r="33" spans="2:5" ht="24" x14ac:dyDescent="0.25">
      <c r="B33" s="9" t="s">
        <v>114</v>
      </c>
      <c r="C33" s="2"/>
      <c r="D33" s="40">
        <v>-1569</v>
      </c>
      <c r="E33" s="43">
        <v>-1918533</v>
      </c>
    </row>
    <row r="34" spans="2:5" x14ac:dyDescent="0.25">
      <c r="B34" s="9" t="s">
        <v>115</v>
      </c>
      <c r="C34" s="2"/>
      <c r="D34" s="40">
        <v>-500118</v>
      </c>
      <c r="E34" s="43">
        <v>-204714</v>
      </c>
    </row>
    <row r="35" spans="2:5" x14ac:dyDescent="0.25">
      <c r="B35" s="9" t="s">
        <v>116</v>
      </c>
      <c r="C35" s="2"/>
      <c r="D35" s="40">
        <v>884541</v>
      </c>
      <c r="E35" s="43">
        <v>235913</v>
      </c>
    </row>
    <row r="36" spans="2:5" ht="36" x14ac:dyDescent="0.25">
      <c r="B36" s="9" t="s">
        <v>117</v>
      </c>
      <c r="C36" s="2"/>
      <c r="D36" s="40">
        <v>-1689277</v>
      </c>
      <c r="E36" s="43">
        <v>-597979</v>
      </c>
    </row>
    <row r="37" spans="2:5" ht="15.75" thickBot="1" x14ac:dyDescent="0.3">
      <c r="B37" s="12"/>
      <c r="C37" s="13"/>
      <c r="D37" s="41"/>
      <c r="E37" s="44"/>
    </row>
    <row r="38" spans="2:5" ht="24.75" thickBot="1" x14ac:dyDescent="0.3">
      <c r="B38" s="14" t="s">
        <v>91</v>
      </c>
      <c r="C38" s="13"/>
      <c r="D38" s="41">
        <f>SUM(D28:D37)</f>
        <v>82888785</v>
      </c>
      <c r="E38" s="46">
        <f>SUM(E28:E37)</f>
        <v>42258986</v>
      </c>
    </row>
    <row r="39" spans="2:5" x14ac:dyDescent="0.25">
      <c r="B39" s="9" t="s">
        <v>118</v>
      </c>
      <c r="C39" s="2"/>
      <c r="D39" s="40">
        <v>-4978340</v>
      </c>
      <c r="E39" s="43">
        <v>-5261083</v>
      </c>
    </row>
    <row r="40" spans="2:5" ht="15.75" thickBot="1" x14ac:dyDescent="0.3">
      <c r="B40" s="9" t="s">
        <v>119</v>
      </c>
      <c r="C40" s="2"/>
      <c r="D40" s="40">
        <v>1092511</v>
      </c>
      <c r="E40" s="43">
        <v>1215964</v>
      </c>
    </row>
    <row r="41" spans="2:5" ht="24.75" thickBot="1" x14ac:dyDescent="0.3">
      <c r="B41" s="10" t="s">
        <v>120</v>
      </c>
      <c r="C41" s="11"/>
      <c r="D41" s="56">
        <f>SUM(D38:D40)</f>
        <v>79002956</v>
      </c>
      <c r="E41" s="56">
        <f>SUM(E38:E40)</f>
        <v>38213867</v>
      </c>
    </row>
    <row r="42" spans="2:5" ht="24" x14ac:dyDescent="0.25">
      <c r="B42" s="8" t="s">
        <v>121</v>
      </c>
      <c r="C42" s="2"/>
      <c r="D42" s="40"/>
      <c r="E42" s="43"/>
    </row>
    <row r="43" spans="2:5" x14ac:dyDescent="0.25">
      <c r="B43" s="9" t="s">
        <v>122</v>
      </c>
      <c r="C43" s="2"/>
      <c r="D43" s="40">
        <v>40950000</v>
      </c>
      <c r="E43" s="43">
        <v>33700174</v>
      </c>
    </row>
    <row r="44" spans="2:5" x14ac:dyDescent="0.25">
      <c r="B44" s="9" t="s">
        <v>123</v>
      </c>
      <c r="C44" s="2"/>
      <c r="D44" s="40">
        <v>-67265662</v>
      </c>
      <c r="E44" s="43">
        <v>-9600000</v>
      </c>
    </row>
    <row r="45" spans="2:5" x14ac:dyDescent="0.25">
      <c r="B45" s="9" t="s">
        <v>124</v>
      </c>
      <c r="C45" s="2"/>
      <c r="D45" s="40">
        <v>-22702531</v>
      </c>
      <c r="E45" s="43">
        <v>-17400045</v>
      </c>
    </row>
    <row r="46" spans="2:5" x14ac:dyDescent="0.25">
      <c r="B46" s="9" t="s">
        <v>125</v>
      </c>
      <c r="C46" s="9"/>
      <c r="D46" s="40">
        <v>-178389</v>
      </c>
      <c r="E46" s="43">
        <v>-260559</v>
      </c>
    </row>
    <row r="47" spans="2:5" ht="24" x14ac:dyDescent="0.25">
      <c r="B47" s="9" t="s">
        <v>126</v>
      </c>
      <c r="C47" s="2"/>
      <c r="D47" s="40">
        <v>174559</v>
      </c>
      <c r="E47" s="43">
        <v>49061</v>
      </c>
    </row>
    <row r="48" spans="2:5" ht="24" x14ac:dyDescent="0.25">
      <c r="B48" s="9" t="s">
        <v>127</v>
      </c>
      <c r="C48" s="2"/>
      <c r="D48" s="40">
        <v>514031</v>
      </c>
      <c r="E48" s="43">
        <v>0</v>
      </c>
    </row>
    <row r="49" spans="2:7" ht="24" x14ac:dyDescent="0.25">
      <c r="B49" s="9" t="s">
        <v>128</v>
      </c>
      <c r="C49" s="2"/>
      <c r="D49" s="43">
        <v>0</v>
      </c>
      <c r="E49" s="43">
        <v>5671856</v>
      </c>
    </row>
    <row r="50" spans="2:7" ht="15.75" thickBot="1" x14ac:dyDescent="0.3">
      <c r="B50" s="9" t="s">
        <v>129</v>
      </c>
      <c r="C50" s="2"/>
      <c r="D50" s="40">
        <v>453584</v>
      </c>
      <c r="E50" s="43">
        <v>0</v>
      </c>
    </row>
    <row r="51" spans="2:7" ht="36.75" thickBot="1" x14ac:dyDescent="0.3">
      <c r="B51" s="10" t="s">
        <v>130</v>
      </c>
      <c r="C51" s="11"/>
      <c r="D51" s="56">
        <f>SUM(D43:D50)</f>
        <v>-48054408</v>
      </c>
      <c r="E51" s="57">
        <f>SUM(E43:E50)</f>
        <v>12160487</v>
      </c>
    </row>
    <row r="52" spans="2:7" ht="15.75" thickBot="1" x14ac:dyDescent="0.3">
      <c r="D52" s="54"/>
      <c r="E52" s="54"/>
    </row>
    <row r="53" spans="2:7" ht="24" x14ac:dyDescent="0.25">
      <c r="B53" s="22" t="s">
        <v>131</v>
      </c>
      <c r="C53" s="33"/>
      <c r="D53" s="48"/>
      <c r="E53" s="49"/>
    </row>
    <row r="54" spans="2:7" ht="15.75" thickBot="1" x14ac:dyDescent="0.3">
      <c r="B54" s="12" t="s">
        <v>132</v>
      </c>
      <c r="C54" s="4"/>
      <c r="D54" s="41">
        <v>-28847670</v>
      </c>
      <c r="E54" s="44">
        <v>-52002000</v>
      </c>
    </row>
    <row r="55" spans="2:7" ht="24.75" thickBot="1" x14ac:dyDescent="0.3">
      <c r="B55" s="8" t="s">
        <v>133</v>
      </c>
      <c r="C55" s="3"/>
      <c r="D55" s="40">
        <f>SUM(D54)</f>
        <v>-28847670</v>
      </c>
      <c r="E55" s="55">
        <f>SUM(E54)</f>
        <v>-52002000</v>
      </c>
    </row>
    <row r="56" spans="2:7" ht="24.75" thickBot="1" x14ac:dyDescent="0.3">
      <c r="B56" s="34" t="s">
        <v>134</v>
      </c>
      <c r="C56" s="35"/>
      <c r="D56" s="56">
        <f>D58-D57</f>
        <v>2100878</v>
      </c>
      <c r="E56" s="57">
        <f>E58-E57</f>
        <v>-1627646</v>
      </c>
      <c r="G56" s="42"/>
    </row>
    <row r="57" spans="2:7" ht="24.75" thickBot="1" x14ac:dyDescent="0.3">
      <c r="B57" s="12" t="s">
        <v>135</v>
      </c>
      <c r="C57" s="13"/>
      <c r="D57" s="41">
        <v>18954044</v>
      </c>
      <c r="E57" s="44">
        <v>21852387</v>
      </c>
    </row>
    <row r="58" spans="2:7" ht="24.75" thickBot="1" x14ac:dyDescent="0.3">
      <c r="B58" s="15" t="s">
        <v>136</v>
      </c>
      <c r="C58" s="16"/>
      <c r="D58" s="58">
        <v>21054922</v>
      </c>
      <c r="E58" s="59">
        <v>20224741</v>
      </c>
    </row>
    <row r="59" spans="2:7" ht="15.75" thickTop="1" x14ac:dyDescent="0.25"/>
  </sheetData>
  <mergeCells count="1">
    <mergeCell ref="D4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tabSelected="1" workbookViewId="0">
      <selection activeCell="D9" sqref="D9"/>
    </sheetView>
  </sheetViews>
  <sheetFormatPr defaultRowHeight="15" x14ac:dyDescent="0.25"/>
  <cols>
    <col min="2" max="2" width="23.28515625" customWidth="1"/>
    <col min="3" max="3" width="16.7109375" customWidth="1"/>
    <col min="4" max="4" width="15" customWidth="1"/>
    <col min="5" max="5" width="17.85546875" customWidth="1"/>
    <col min="6" max="6" width="15" customWidth="1"/>
    <col min="7" max="7" width="17.5703125" customWidth="1"/>
    <col min="8" max="8" width="12.5703125" bestFit="1" customWidth="1"/>
  </cols>
  <sheetData>
    <row r="2" spans="2:8" ht="15.75" x14ac:dyDescent="0.25">
      <c r="B2" s="39" t="s">
        <v>154</v>
      </c>
    </row>
    <row r="4" spans="2:8" ht="36.75" thickBot="1" x14ac:dyDescent="0.3">
      <c r="B4" s="5" t="s">
        <v>1</v>
      </c>
      <c r="C4" s="6" t="s">
        <v>26</v>
      </c>
      <c r="D4" s="6" t="s">
        <v>27</v>
      </c>
      <c r="E4" s="6" t="s">
        <v>137</v>
      </c>
      <c r="F4" s="6" t="s">
        <v>138</v>
      </c>
      <c r="G4" s="6" t="s">
        <v>139</v>
      </c>
      <c r="H4" s="6" t="s">
        <v>140</v>
      </c>
    </row>
    <row r="5" spans="2:8" x14ac:dyDescent="0.25">
      <c r="B5" s="98" t="s">
        <v>141</v>
      </c>
      <c r="C5" s="107">
        <v>61937567</v>
      </c>
      <c r="D5" s="87">
        <v>144421031</v>
      </c>
      <c r="E5" s="87">
        <v>9875876</v>
      </c>
      <c r="F5" s="87">
        <v>17104</v>
      </c>
      <c r="G5" s="87">
        <v>176062485</v>
      </c>
      <c r="H5" s="87">
        <f>SUM(C5:G6)</f>
        <v>392314063</v>
      </c>
    </row>
    <row r="6" spans="2:8" x14ac:dyDescent="0.25">
      <c r="B6" s="99"/>
      <c r="C6" s="108"/>
      <c r="D6" s="93"/>
      <c r="E6" s="93"/>
      <c r="F6" s="93"/>
      <c r="G6" s="93"/>
      <c r="H6" s="93"/>
    </row>
    <row r="7" spans="2:8" ht="24" x14ac:dyDescent="0.25">
      <c r="B7" s="9" t="s">
        <v>142</v>
      </c>
      <c r="C7" s="43">
        <v>0</v>
      </c>
      <c r="D7" s="43">
        <v>0</v>
      </c>
      <c r="E7" s="43">
        <v>0</v>
      </c>
      <c r="F7" s="43">
        <v>0</v>
      </c>
      <c r="G7" s="43">
        <v>52339309</v>
      </c>
      <c r="H7" s="40">
        <f t="shared" ref="H7:H12" si="0">SUM(C7:G7)</f>
        <v>52339309</v>
      </c>
    </row>
    <row r="8" spans="2:8" ht="15.75" thickBot="1" x14ac:dyDescent="0.3">
      <c r="B8" s="12" t="s">
        <v>143</v>
      </c>
      <c r="C8" s="44">
        <v>0</v>
      </c>
      <c r="D8" s="44">
        <v>51998122</v>
      </c>
      <c r="E8" s="44">
        <v>595048</v>
      </c>
      <c r="F8" s="44">
        <v>0</v>
      </c>
      <c r="G8" s="44">
        <v>0</v>
      </c>
      <c r="H8" s="41">
        <f t="shared" si="0"/>
        <v>52593170</v>
      </c>
    </row>
    <row r="9" spans="2:8" ht="24" x14ac:dyDescent="0.25">
      <c r="B9" s="8" t="s">
        <v>144</v>
      </c>
      <c r="C9" s="55">
        <f>SUM(C7:C8)</f>
        <v>0</v>
      </c>
      <c r="D9" s="40">
        <f>SUM(D7:D8)</f>
        <v>51998122</v>
      </c>
      <c r="E9" s="55">
        <f>SUM(E7:E8)</f>
        <v>595048</v>
      </c>
      <c r="F9" s="55">
        <f>SUM(F7:F8)</f>
        <v>0</v>
      </c>
      <c r="G9" s="55">
        <f>SUM(G7:G8)</f>
        <v>52339309</v>
      </c>
      <c r="H9" s="40">
        <f t="shared" si="0"/>
        <v>104932479</v>
      </c>
    </row>
    <row r="10" spans="2:8" ht="36" x14ac:dyDescent="0.25">
      <c r="B10" s="9" t="s">
        <v>145</v>
      </c>
      <c r="C10" s="43">
        <v>0</v>
      </c>
      <c r="D10" s="43">
        <v>-8000679</v>
      </c>
      <c r="E10" s="43">
        <v>0</v>
      </c>
      <c r="F10" s="43">
        <v>0</v>
      </c>
      <c r="G10" s="43">
        <v>8000679</v>
      </c>
      <c r="H10" s="43">
        <f t="shared" si="0"/>
        <v>0</v>
      </c>
    </row>
    <row r="11" spans="2:8" ht="15.75" thickBot="1" x14ac:dyDescent="0.3">
      <c r="B11" s="12" t="s">
        <v>146</v>
      </c>
      <c r="C11" s="44">
        <v>0</v>
      </c>
      <c r="D11" s="44">
        <v>0</v>
      </c>
      <c r="E11" s="44">
        <v>0</v>
      </c>
      <c r="F11" s="44">
        <v>0</v>
      </c>
      <c r="G11" s="44">
        <v>-28847670</v>
      </c>
      <c r="H11" s="41">
        <f t="shared" si="0"/>
        <v>-28847670</v>
      </c>
    </row>
    <row r="12" spans="2:8" ht="15.75" thickBot="1" x14ac:dyDescent="0.3">
      <c r="B12" s="14" t="s">
        <v>147</v>
      </c>
      <c r="C12" s="41">
        <f>C9+C5+C10+C11</f>
        <v>61937567</v>
      </c>
      <c r="D12" s="46">
        <f>D9+D5+D10+D11</f>
        <v>188418474</v>
      </c>
      <c r="E12" s="46">
        <f>E9+E5+E10+E11</f>
        <v>10470924</v>
      </c>
      <c r="F12" s="46">
        <f>F9+F5+F10+F11</f>
        <v>17104</v>
      </c>
      <c r="G12" s="46">
        <f>G9+G5+G10+G11</f>
        <v>207554803</v>
      </c>
      <c r="H12" s="41">
        <f t="shared" si="0"/>
        <v>468398872</v>
      </c>
    </row>
    <row r="13" spans="2:8" x14ac:dyDescent="0.25">
      <c r="B13" s="8"/>
      <c r="C13" s="40"/>
      <c r="D13" s="40"/>
      <c r="E13" s="40"/>
      <c r="F13" s="40"/>
      <c r="G13" s="40"/>
      <c r="H13" s="40"/>
    </row>
    <row r="14" spans="2:8" ht="24" x14ac:dyDescent="0.25">
      <c r="B14" s="8" t="s">
        <v>148</v>
      </c>
      <c r="C14" s="40">
        <v>34617204</v>
      </c>
      <c r="D14" s="40">
        <v>138056828</v>
      </c>
      <c r="E14" s="40">
        <v>9334129</v>
      </c>
      <c r="F14" s="40">
        <v>17104</v>
      </c>
      <c r="G14" s="40">
        <v>189472821</v>
      </c>
      <c r="H14" s="40">
        <f>SUM(C14:G14)</f>
        <v>371498086</v>
      </c>
    </row>
    <row r="15" spans="2:8" ht="24" x14ac:dyDescent="0.25">
      <c r="B15" s="9" t="s">
        <v>142</v>
      </c>
      <c r="C15" s="43">
        <v>0</v>
      </c>
      <c r="D15" s="43">
        <v>0</v>
      </c>
      <c r="E15" s="43">
        <v>0</v>
      </c>
      <c r="F15" s="43">
        <v>0</v>
      </c>
      <c r="G15" s="43">
        <v>22965497</v>
      </c>
      <c r="H15" s="40">
        <f>SUM(C15:G15)</f>
        <v>22965497</v>
      </c>
    </row>
    <row r="16" spans="2:8" ht="15.75" thickBot="1" x14ac:dyDescent="0.3">
      <c r="B16" s="12" t="s">
        <v>143</v>
      </c>
      <c r="C16" s="44">
        <v>0</v>
      </c>
      <c r="D16" s="44">
        <v>18432998</v>
      </c>
      <c r="E16" s="44">
        <v>367663</v>
      </c>
      <c r="F16" s="44">
        <v>0</v>
      </c>
      <c r="G16" s="44">
        <v>0</v>
      </c>
      <c r="H16" s="41">
        <f>SUM(C16:G16)</f>
        <v>18800661</v>
      </c>
    </row>
    <row r="17" spans="2:8" x14ac:dyDescent="0.25">
      <c r="B17" s="98" t="s">
        <v>149</v>
      </c>
      <c r="C17" s="87">
        <f>SUM(C15:C16)</f>
        <v>0</v>
      </c>
      <c r="D17" s="87">
        <f>SUM(D15:D16)</f>
        <v>18432998</v>
      </c>
      <c r="E17" s="87">
        <f>SUM(E15:E16)</f>
        <v>367663</v>
      </c>
      <c r="F17" s="87">
        <f>SUM(F15:F16)</f>
        <v>0</v>
      </c>
      <c r="G17" s="87">
        <f>SUM(G15:G16)</f>
        <v>22965497</v>
      </c>
      <c r="H17" s="87">
        <f>SUM(C17:G18)</f>
        <v>41766158</v>
      </c>
    </row>
    <row r="18" spans="2:8" x14ac:dyDescent="0.25">
      <c r="B18" s="99"/>
      <c r="C18" s="93"/>
      <c r="D18" s="93"/>
      <c r="E18" s="93"/>
      <c r="F18" s="93"/>
      <c r="G18" s="93"/>
      <c r="H18" s="93"/>
    </row>
    <row r="19" spans="2:8" ht="36" x14ac:dyDescent="0.25">
      <c r="B19" s="9" t="s">
        <v>145</v>
      </c>
      <c r="C19" s="43">
        <v>0</v>
      </c>
      <c r="D19" s="43">
        <v>-9338430</v>
      </c>
      <c r="E19" s="43">
        <v>0</v>
      </c>
      <c r="F19" s="43">
        <v>0</v>
      </c>
      <c r="G19" s="43">
        <v>9338430</v>
      </c>
      <c r="H19" s="43">
        <f>SUM(C19:G19)</f>
        <v>0</v>
      </c>
    </row>
    <row r="20" spans="2:8" ht="15.75" thickBot="1" x14ac:dyDescent="0.3">
      <c r="B20" s="12" t="s">
        <v>146</v>
      </c>
      <c r="C20" s="44">
        <v>0</v>
      </c>
      <c r="D20" s="44">
        <v>0</v>
      </c>
      <c r="E20" s="44">
        <v>0</v>
      </c>
      <c r="F20" s="44">
        <v>0</v>
      </c>
      <c r="G20" s="44">
        <v>-60002000</v>
      </c>
      <c r="H20" s="41">
        <f>SUM(C20:G20)</f>
        <v>-60002000</v>
      </c>
    </row>
    <row r="21" spans="2:8" ht="15.75" thickBot="1" x14ac:dyDescent="0.3">
      <c r="B21" s="15" t="s">
        <v>150</v>
      </c>
      <c r="C21" s="58">
        <f>SUM(C17:C20)+C14</f>
        <v>34617204</v>
      </c>
      <c r="D21" s="58">
        <f>SUM(D17:D20)+D14</f>
        <v>147151396</v>
      </c>
      <c r="E21" s="58">
        <f>SUM(E17:E20)+E14</f>
        <v>9701792</v>
      </c>
      <c r="F21" s="58">
        <f>SUM(F17:F20)+F14</f>
        <v>17104</v>
      </c>
      <c r="G21" s="58">
        <f>SUM(G17:G20)+G14</f>
        <v>161774748</v>
      </c>
      <c r="H21" s="58">
        <f>SUM(C21:G21)</f>
        <v>353262244</v>
      </c>
    </row>
    <row r="22" spans="2:8" ht="15.75" thickTop="1" x14ac:dyDescent="0.25">
      <c r="B22" s="36"/>
    </row>
  </sheetData>
  <mergeCells count="14">
    <mergeCell ref="H17:H18"/>
    <mergeCell ref="C5:C6"/>
    <mergeCell ref="B17:B18"/>
    <mergeCell ref="C17:C18"/>
    <mergeCell ref="D17:D18"/>
    <mergeCell ref="E17:E18"/>
    <mergeCell ref="F17:F18"/>
    <mergeCell ref="G17:G18"/>
    <mergeCell ref="B5:B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</vt:lpstr>
      <vt:lpstr>Капитал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Раматуллаева Данна Имангалиевна</dc:creator>
  <cp:lastModifiedBy>Сармагамбетова Мадина Кайрулловна</cp:lastModifiedBy>
  <cp:lastPrinted>2014-01-06T10:05:27Z</cp:lastPrinted>
  <dcterms:created xsi:type="dcterms:W3CDTF">2014-01-06T03:50:09Z</dcterms:created>
  <dcterms:modified xsi:type="dcterms:W3CDTF">2014-01-06T11:38:49Z</dcterms:modified>
</cp:coreProperties>
</file>