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Ф1" sheetId="1" r:id="rId1"/>
    <sheet name="Ф2" sheetId="2" r:id="rId2"/>
    <sheet name="Ф3" sheetId="3" r:id="rId3"/>
    <sheet name="Ф4" sheetId="4" r:id="rId4"/>
  </sheets>
  <calcPr calcId="145621"/>
</workbook>
</file>

<file path=xl/calcChain.xml><?xml version="1.0" encoding="utf-8"?>
<calcChain xmlns="http://schemas.openxmlformats.org/spreadsheetml/2006/main">
  <c r="P29" i="4" l="1"/>
  <c r="P28" i="4"/>
  <c r="P27" i="4"/>
  <c r="P26" i="4"/>
  <c r="N25" i="4"/>
  <c r="N30" i="4" s="1"/>
  <c r="L25" i="4"/>
  <c r="L30" i="4" s="1"/>
  <c r="J25" i="4"/>
  <c r="J30" i="4" s="1"/>
  <c r="H25" i="4"/>
  <c r="H30" i="4" s="1"/>
  <c r="F25" i="4"/>
  <c r="F30" i="4" s="1"/>
  <c r="D25" i="4"/>
  <c r="D30" i="4" s="1"/>
  <c r="B25" i="4"/>
  <c r="B30" i="4" s="1"/>
  <c r="P24" i="4"/>
  <c r="P23" i="4"/>
  <c r="P25" i="4" s="1"/>
  <c r="P30" i="4" s="1"/>
  <c r="N21" i="4"/>
  <c r="P17" i="4"/>
  <c r="P16" i="4"/>
  <c r="P15" i="4"/>
  <c r="P14" i="4"/>
  <c r="N13" i="4"/>
  <c r="L13" i="4"/>
  <c r="L19" i="4" s="1"/>
  <c r="J13" i="4"/>
  <c r="J19" i="4" s="1"/>
  <c r="H13" i="4"/>
  <c r="H19" i="4" s="1"/>
  <c r="F13" i="4"/>
  <c r="F19" i="4" s="1"/>
  <c r="D13" i="4"/>
  <c r="D19" i="4" s="1"/>
  <c r="B13" i="4"/>
  <c r="B19" i="4" s="1"/>
  <c r="P12" i="4"/>
  <c r="P13" i="4" s="1"/>
  <c r="P19" i="4" s="1"/>
  <c r="P11" i="4"/>
  <c r="N9" i="4"/>
  <c r="N19" i="4" s="1"/>
  <c r="D56" i="3" l="1"/>
  <c r="B56" i="3"/>
  <c r="D47" i="3"/>
  <c r="B47" i="3"/>
  <c r="B58" i="3" s="1"/>
  <c r="B61" i="3" s="1"/>
  <c r="D38" i="3"/>
  <c r="D40" i="3" s="1"/>
  <c r="B38" i="3"/>
  <c r="B40" i="3" s="1"/>
  <c r="D58" i="3" l="1"/>
  <c r="D61" i="3" s="1"/>
  <c r="E39" i="2" l="1"/>
  <c r="C39" i="2"/>
  <c r="E20" i="2"/>
  <c r="C20" i="2"/>
  <c r="E17" i="2"/>
  <c r="E27" i="2" s="1"/>
  <c r="E31" i="2" s="1"/>
  <c r="E33" i="2" s="1"/>
  <c r="E40" i="2" s="1"/>
  <c r="C17" i="2"/>
  <c r="C27" i="2" s="1"/>
  <c r="C31" i="2" s="1"/>
  <c r="C33" i="2" s="1"/>
  <c r="C40" i="2" s="1"/>
  <c r="E48" i="1"/>
  <c r="C48" i="1"/>
  <c r="E39" i="1"/>
  <c r="E49" i="1" s="1"/>
  <c r="C39" i="1"/>
  <c r="E29" i="1"/>
  <c r="C29" i="1"/>
  <c r="C49" i="1" l="1"/>
</calcChain>
</file>

<file path=xl/sharedStrings.xml><?xml version="1.0" encoding="utf-8"?>
<sst xmlns="http://schemas.openxmlformats.org/spreadsheetml/2006/main" count="171" uniqueCount="141">
  <si>
    <t>Отчет о финансовом положении</t>
  </si>
  <si>
    <t>АО "AsiaCredit Bank (АзияКредит Банк)"</t>
  </si>
  <si>
    <t>по состоянию на 31 марта 2018 года (не аудировано)</t>
  </si>
  <si>
    <t xml:space="preserve">               тыс. тенге</t>
  </si>
  <si>
    <t>Наименование статей</t>
  </si>
  <si>
    <t>31 марта  2018 года (не аудировано)</t>
  </si>
  <si>
    <t>31 декабря 2017 года    (не аудировано)</t>
  </si>
  <si>
    <t>Активы</t>
  </si>
  <si>
    <t>Денежные средства и их эквиваленты</t>
  </si>
  <si>
    <t>Счета и депозиты в банках и прочих финансовых учреждениях</t>
  </si>
  <si>
    <t>Ссуды, выданные по соглашениям обратного РЕПО</t>
  </si>
  <si>
    <t>Финансовые активы, имеющиеся в наличии для продажи</t>
  </si>
  <si>
    <t>Инвестиции, удерживаемые до погашения</t>
  </si>
  <si>
    <t>Производные финансовые инструменты</t>
  </si>
  <si>
    <t>Кредиты, выданные клиентам</t>
  </si>
  <si>
    <t>Текущий налоговый актив</t>
  </si>
  <si>
    <t>Основные средства и нематериальные активы</t>
  </si>
  <si>
    <t>Активы изъятые в результате взыскания</t>
  </si>
  <si>
    <t xml:space="preserve">Прочие активы </t>
  </si>
  <si>
    <t xml:space="preserve">Итого активов: </t>
  </si>
  <si>
    <t>Обязательства</t>
  </si>
  <si>
    <t>Счета и депозиты банков и прочих финансовых учреждений</t>
  </si>
  <si>
    <t>Прочие заемные средства</t>
  </si>
  <si>
    <t>Ссуды, полученные по соглашениям РЕПО</t>
  </si>
  <si>
    <t>Текущие счета и депозиты клиентов</t>
  </si>
  <si>
    <t>Выпущенные долговые ценные бумаги</t>
  </si>
  <si>
    <t>Отложенное налоговое обязательство</t>
  </si>
  <si>
    <t>Прочие обязательства</t>
  </si>
  <si>
    <t xml:space="preserve">Итого обязательств: </t>
  </si>
  <si>
    <t>Капитал</t>
  </si>
  <si>
    <t>Акционерный капитал</t>
  </si>
  <si>
    <t>Эмиссионный доход</t>
  </si>
  <si>
    <t>Дефицит переоценки финансовых активов, имеющихся в наличии для продажи</t>
  </si>
  <si>
    <t>Резерв переоценки зданий и земельного участка</t>
  </si>
  <si>
    <t>Резервы по общим банковским рискам</t>
  </si>
  <si>
    <t>Специальные резервы</t>
  </si>
  <si>
    <t>Нераспределенная прибыль</t>
  </si>
  <si>
    <t>Итого капитала:</t>
  </si>
  <si>
    <t xml:space="preserve">Итого обязательств и капитала: </t>
  </si>
  <si>
    <t>Председатель Правления</t>
  </si>
  <si>
    <t>Копешов Б.Б</t>
  </si>
  <si>
    <t>Главный бухгалтер</t>
  </si>
  <si>
    <t>Мусагалиева Н.М.</t>
  </si>
  <si>
    <t>Отчет о прибылях и убытках и прочем совокупном доходе</t>
  </si>
  <si>
    <t>АО ''AsiaCredit Bank (АзияКредит Банк)"</t>
  </si>
  <si>
    <t>за три месяца, закончившиеся 31 марта 2018 года (не аудировано)</t>
  </si>
  <si>
    <t>тыс. тенге</t>
  </si>
  <si>
    <t xml:space="preserve">за три месяца, закончившиеся 31 марта 2018 года  (не аудировано)   
</t>
  </si>
  <si>
    <t xml:space="preserve">за три месяца, закончившиеся 31 марта 2017 года  (не аудировано)   
</t>
  </si>
  <si>
    <t>Процентные доходы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</si>
  <si>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</si>
  <si>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</si>
  <si>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</si>
  <si>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</si>
  <si>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Чистый комиссионный доход</t>
  </si>
  <si>
    <t>Чистая прибыль от выкупа долговых ценных бумаг</t>
  </si>
  <si>
    <t xml:space="preserve">Чистая (убыток)/прибыль от операций с производными финансовыми инструментами </t>
  </si>
  <si>
    <t>Чистая (убыток)/прибыль от операций с иностранной валютой</t>
  </si>
  <si>
    <t>Чистая реализованная прибыль/(убыток) от операций с финансовыми активами, имеющимися в наличии для продажи</t>
  </si>
  <si>
    <t>Чистый (убыток)/прибыль от выкупа выпущенных долговых ценных бумаг</t>
  </si>
  <si>
    <t>Прочие операционные доходы</t>
  </si>
  <si>
    <t>Операционные доходы</t>
  </si>
  <si>
    <t>Убытки от обесценения</t>
  </si>
  <si>
    <t>Расходы на персонал</t>
  </si>
  <si>
    <t>Прочие общие административные расходы</t>
  </si>
  <si>
    <t>Прибыль до налогообложения</t>
  </si>
  <si>
    <t>Расходы по налогу на прибыль</t>
  </si>
  <si>
    <t>Прибыль за период</t>
  </si>
  <si>
    <t>Прочий совокупный доход</t>
  </si>
  <si>
    <t>Резерв по переоценке финансовых активов, имеющихся в наличии для продажи:</t>
  </si>
  <si>
    <t>чистое изменение справедливой стоимости, за вычетом налога ноль тенге</t>
  </si>
  <si>
    <t>чистое изменение справедливой стоимости, перенесенное в состав прибыли или убытка при выбытии, за вычетом налога ноль тенге</t>
  </si>
  <si>
    <t>Прочий совокупный (расход)/ доход за период, за вычетом подоходного налога</t>
  </si>
  <si>
    <t>Итого совокупного дохода за период</t>
  </si>
  <si>
    <t xml:space="preserve">                      Отчет о движении денежных средств</t>
  </si>
  <si>
    <t>АО "АsiaCredit Bank (АзияКредит Банк)"</t>
  </si>
  <si>
    <t>Наименование статьи</t>
  </si>
  <si>
    <t>за три месяца, закончившиеся 31 марта 2018 года  (не аудировано)</t>
  </si>
  <si>
    <t>за три месяца, закончившиеся 31 марта 2017 года (не аудировано)</t>
  </si>
  <si>
    <t>ДВИЖЕНИЕ ДЕНЕЖНЫХ СРЕДСТВ ОТ ОПЕРАЦИОННОЙ ДЕЯТЕЛЬНОСТИ</t>
  </si>
  <si>
    <t>Процентные доходы полученные</t>
  </si>
  <si>
    <t>Процентные расходы уплаченные</t>
  </si>
  <si>
    <t>Комиссионные доходы полученные</t>
  </si>
  <si>
    <t>Комиссионные расходы уплаченные</t>
  </si>
  <si>
    <t>Чистые поступления по операциям с активами, имеющимися в наличим для продажи</t>
  </si>
  <si>
    <t xml:space="preserve">Чистые поступления от операций с производными финансовыми инструментами </t>
  </si>
  <si>
    <t xml:space="preserve">Чистые поступления по операциям с иностранной валютой </t>
  </si>
  <si>
    <t>Доход от выкупленных собственных облигаций</t>
  </si>
  <si>
    <t xml:space="preserve">Прочие полученные доходы </t>
  </si>
  <si>
    <t>Расходы на персонал и прочие общие административные расходы уплаченные</t>
  </si>
  <si>
    <t>(Увеличение)/ уменьшение операционных активов</t>
  </si>
  <si>
    <t>Обязательные резервы в Национальном Банке Республики Казахстан</t>
  </si>
  <si>
    <t>Ссуды, выданные по соглашениям обратное РЕПО</t>
  </si>
  <si>
    <t xml:space="preserve">Финансовые активы, имеющиеся в наличии для продажи </t>
  </si>
  <si>
    <t xml:space="preserve">Кредиты, выданные клиентам </t>
  </si>
  <si>
    <t>Увеличение/(уменьшение) операционных обязательств</t>
  </si>
  <si>
    <t xml:space="preserve">Счета и депозиты банков </t>
  </si>
  <si>
    <t xml:space="preserve">Текущие счета и депозиты клиентов </t>
  </si>
  <si>
    <t xml:space="preserve">Чистое поступление/(использование) денежных средств от операционной деятельности до уплаты подоходного налога </t>
  </si>
  <si>
    <t>Подоходный налог уплаченный</t>
  </si>
  <si>
    <t xml:space="preserve">Поступление/(использование)движение денежных средств от операционной деятельности </t>
  </si>
  <si>
    <t xml:space="preserve">ДВИЖЕНИЕ ДЕНЕЖНЫХ СРЕДСТВ ОТ ИНВЕСТИЦИОННОЙ ДЕЯТЕЛЬНОСТИ </t>
  </si>
  <si>
    <t>Авансы, уплаченные по зданию</t>
  </si>
  <si>
    <t xml:space="preserve">Приобретения основных средств и нематериальных активов </t>
  </si>
  <si>
    <t>Финансовые активы, удерживаемые до погашения</t>
  </si>
  <si>
    <t>Выручка/убыток от реализации основных средств</t>
  </si>
  <si>
    <t xml:space="preserve">Использование денежных средств в инвестиционной деятельности </t>
  </si>
  <si>
    <t>ДВИЖЕНИЕ ДЕНЕЖНЫХ СРЕДСТВ ОТ ФИНАНСОВОЙ ДЕЯТЕЛЬНОСТИ</t>
  </si>
  <si>
    <t>Поступления от выпущенных долговых ценных бумаг</t>
  </si>
  <si>
    <t>Выкуп простых акций</t>
  </si>
  <si>
    <t>Выкуп выпущенных долговых ценных бумаг</t>
  </si>
  <si>
    <t>Поступления от прочих заемных средств</t>
  </si>
  <si>
    <t>Погашение прочих заемных средств</t>
  </si>
  <si>
    <t>Выплаченные дивиденды</t>
  </si>
  <si>
    <t>Поступление денежных средств от финансовой деятельности</t>
  </si>
  <si>
    <t xml:space="preserve">Чистое увеличение/(уменьшение) денежных средств и их эквивалентов </t>
  </si>
  <si>
    <t>Влияние изменений валютных курсов на величину денежных средств и их эквивалентов</t>
  </si>
  <si>
    <t>Денежные средства и их эквиваленты на начало года</t>
  </si>
  <si>
    <t xml:space="preserve">Денежные средства и их эквиваленты на конец года </t>
  </si>
  <si>
    <t>Копешов Б.Б.</t>
  </si>
  <si>
    <t xml:space="preserve">                                                                        Отчет об изменениях капитала</t>
  </si>
  <si>
    <t xml:space="preserve">                                                                                         АО "АsiaCredit Bank (АзияКредит Банк)"</t>
  </si>
  <si>
    <t xml:space="preserve">за три месяца, закончившиеся 31 марта 2018 года  (не аудировано) </t>
  </si>
  <si>
    <t>тыс тенге</t>
  </si>
  <si>
    <t>Эмиссионный  доход</t>
  </si>
  <si>
    <t xml:space="preserve">Дефицифт переоценки  активов, имеющихся в наличии для продажи </t>
  </si>
  <si>
    <t>Резерв переоценки зданий и земельных участков</t>
  </si>
  <si>
    <t xml:space="preserve">Резерв по общим банковским рискам </t>
  </si>
  <si>
    <t xml:space="preserve">Нераспре-деленная прибыль </t>
  </si>
  <si>
    <t>Итого</t>
  </si>
  <si>
    <t>Остаток на 1 января 2017 г. (аудировано)</t>
  </si>
  <si>
    <t>Прочий совокупный расход</t>
  </si>
  <si>
    <t>Итого совокупный (расход)/ доход за период</t>
  </si>
  <si>
    <t>Выкуп собственных акций</t>
  </si>
  <si>
    <t>Выплата дивидендов</t>
  </si>
  <si>
    <t>Списание резерва переоценки основных средств в результате износа ранее переоцененных основных средств</t>
  </si>
  <si>
    <t>Амортизация резерва переоценки основных средств</t>
  </si>
  <si>
    <t>Остаток на 31 марта 2017 г. (не аудировано)</t>
  </si>
  <si>
    <t>Остаток на 1 января 2018 г.  (не аудировано)</t>
  </si>
  <si>
    <t>Переоценка ОС</t>
  </si>
  <si>
    <t>Остаток на 31 марта 2018 г. (не аудировано)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</si>
</sst>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5" formatCode="_-* #,##0_р_._-;\-* #,##0_р_._-;_-* &quot;-&quot;??_р_._-;_-@_-"/>
    <numFmt numFmtId="166" formatCode="_-#,##0_-;\(#,##0\);_-\ \ &quot;-&quot;_-;_-@_-"/>
    <numFmt numFmtId="167" formatCode="_(* #,##0_);_(* \(#,##0\);_(* &quot;-&quot;_);_(@_)"/>
    <numFmt numFmtId="168" formatCode="_(* #,##0_);_(* \(#,##0\);_(* &quot;-&quot;??_);_(@_)"/>
    <numFmt numFmtId="169" formatCode="* #,##0_);* \(#,##0\);&quot;-&quot;??_)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</font>
    <font>
      <sz val="10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Arial Narrow"/>
      <family val="2"/>
      <charset val="204"/>
    </font>
    <font>
      <sz val="11"/>
      <color indexed="8"/>
      <name val="Calibri"/>
      <family val="2"/>
    </font>
    <font>
      <sz val="10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7" fillId="0" borderId="0"/>
    <xf numFmtId="0" fontId="1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top" wrapText="1" indent="1"/>
    </xf>
    <xf numFmtId="3" fontId="0" fillId="0" borderId="0" xfId="0" applyNumberFormat="1"/>
    <xf numFmtId="165" fontId="4" fillId="0" borderId="0" xfId="1" applyNumberFormat="1" applyFont="1" applyFill="1" applyBorder="1" applyAlignment="1">
      <alignment horizontal="right" vertical="top" wrapText="1" indent="1"/>
    </xf>
    <xf numFmtId="0" fontId="4" fillId="0" borderId="0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right" vertical="top" wrapText="1" indent="1"/>
    </xf>
    <xf numFmtId="3" fontId="7" fillId="0" borderId="0" xfId="0" applyNumberFormat="1" applyFont="1" applyFill="1" applyBorder="1" applyAlignment="1">
      <alignment horizontal="right" vertical="top" wrapText="1" indent="1"/>
    </xf>
    <xf numFmtId="3" fontId="7" fillId="0" borderId="3" xfId="0" applyNumberFormat="1" applyFont="1" applyFill="1" applyBorder="1" applyAlignment="1">
      <alignment horizontal="right" vertical="top" wrapText="1" indent="1"/>
    </xf>
    <xf numFmtId="0" fontId="7" fillId="0" borderId="0" xfId="0" applyNumberFormat="1" applyFont="1" applyFill="1" applyBorder="1" applyAlignment="1">
      <alignment horizontal="left" vertical="top" wrapText="1"/>
    </xf>
    <xf numFmtId="166" fontId="4" fillId="0" borderId="0" xfId="1" applyNumberFormat="1" applyFont="1" applyFill="1" applyBorder="1" applyAlignment="1">
      <alignment horizontal="right" vertical="top" wrapText="1" indent="1"/>
    </xf>
    <xf numFmtId="167" fontId="4" fillId="0" borderId="0" xfId="0" applyNumberFormat="1" applyFont="1" applyFill="1" applyBorder="1" applyAlignment="1">
      <alignment horizontal="right" vertical="top" wrapText="1" indent="1"/>
    </xf>
    <xf numFmtId="0" fontId="0" fillId="0" borderId="0" xfId="0" applyFill="1"/>
    <xf numFmtId="0" fontId="4" fillId="0" borderId="0" xfId="0" applyNumberFormat="1" applyFont="1"/>
    <xf numFmtId="3" fontId="0" fillId="0" borderId="0" xfId="0" applyNumberFormat="1" applyAlignment="1">
      <alignment horizontal="center"/>
    </xf>
    <xf numFmtId="43" fontId="0" fillId="0" borderId="0" xfId="1" applyFont="1"/>
    <xf numFmtId="0" fontId="4" fillId="0" borderId="0" xfId="0" applyFont="1"/>
    <xf numFmtId="0" fontId="4" fillId="0" borderId="0" xfId="0" applyFont="1" applyAlignment="1">
      <alignment horizontal="left" indent="2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 wrapText="1"/>
    </xf>
    <xf numFmtId="168" fontId="10" fillId="0" borderId="0" xfId="0" applyNumberFormat="1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left" vertical="center" indent="1"/>
    </xf>
    <xf numFmtId="3" fontId="7" fillId="0" borderId="0" xfId="0" applyNumberFormat="1" applyFont="1" applyBorder="1" applyAlignment="1">
      <alignment horizontal="left"/>
    </xf>
    <xf numFmtId="168" fontId="7" fillId="0" borderId="3" xfId="0" applyNumberFormat="1" applyFont="1" applyFill="1" applyBorder="1" applyAlignment="1">
      <alignment horizontal="left" vertical="center" indent="1"/>
    </xf>
    <xf numFmtId="168" fontId="7" fillId="0" borderId="0" xfId="0" applyNumberFormat="1" applyFont="1" applyFill="1" applyBorder="1" applyAlignment="1">
      <alignment horizontal="left" vertical="center" indent="1"/>
    </xf>
    <xf numFmtId="168" fontId="4" fillId="0" borderId="1" xfId="0" applyNumberFormat="1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0" fillId="0" borderId="0" xfId="0" applyFont="1" applyFill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center" wrapText="1"/>
    </xf>
    <xf numFmtId="168" fontId="7" fillId="0" borderId="4" xfId="0" applyNumberFormat="1" applyFont="1" applyFill="1" applyBorder="1" applyAlignment="1">
      <alignment horizontal="left" vertical="center" indent="1"/>
    </xf>
    <xf numFmtId="168" fontId="7" fillId="0" borderId="2" xfId="0" applyNumberFormat="1" applyFont="1" applyFill="1" applyBorder="1" applyAlignment="1">
      <alignment horizontal="left" vertical="center" indent="1"/>
    </xf>
    <xf numFmtId="0" fontId="6" fillId="0" borderId="0" xfId="0" applyFont="1" applyFill="1"/>
    <xf numFmtId="167" fontId="0" fillId="0" borderId="0" xfId="0" applyNumberFormat="1" applyFill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 indent="1"/>
    </xf>
    <xf numFmtId="167" fontId="4" fillId="0" borderId="0" xfId="0" applyNumberFormat="1" applyFont="1" applyFill="1"/>
    <xf numFmtId="0" fontId="6" fillId="0" borderId="0" xfId="0" applyFont="1" applyAlignment="1">
      <alignment wrapText="1"/>
    </xf>
    <xf numFmtId="167" fontId="6" fillId="0" borderId="0" xfId="0" applyNumberFormat="1" applyFont="1" applyFill="1"/>
    <xf numFmtId="167" fontId="6" fillId="0" borderId="0" xfId="0" applyNumberFormat="1" applyFont="1" applyFill="1" applyBorder="1"/>
    <xf numFmtId="167" fontId="6" fillId="0" borderId="2" xfId="0" applyNumberFormat="1" applyFont="1" applyFill="1" applyBorder="1"/>
    <xf numFmtId="0" fontId="6" fillId="0" borderId="0" xfId="0" applyFont="1"/>
    <xf numFmtId="0" fontId="4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center" vertical="top" wrapText="1"/>
    </xf>
    <xf numFmtId="0" fontId="12" fillId="0" borderId="0" xfId="3" applyFont="1" applyFill="1" applyAlignment="1">
      <alignment vertical="top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 indent="1"/>
    </xf>
    <xf numFmtId="0" fontId="7" fillId="0" borderId="0" xfId="3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1" fontId="7" fillId="0" borderId="0" xfId="3" applyNumberFormat="1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wrapText="1"/>
    </xf>
    <xf numFmtId="169" fontId="4" fillId="0" borderId="0" xfId="0" applyNumberFormat="1" applyFont="1" applyFill="1" applyBorder="1" applyAlignment="1">
      <alignment horizontal="right" vertical="top" wrapText="1" indent="1"/>
    </xf>
    <xf numFmtId="169" fontId="4" fillId="0" borderId="0" xfId="0" applyNumberFormat="1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right" vertical="center" wrapText="1" indent="1"/>
    </xf>
    <xf numFmtId="169" fontId="4" fillId="0" borderId="0" xfId="0" applyNumberFormat="1" applyFont="1" applyFill="1" applyBorder="1" applyAlignment="1">
      <alignment horizontal="right" wrapText="1" indent="1"/>
    </xf>
    <xf numFmtId="169" fontId="4" fillId="0" borderId="0" xfId="0" applyNumberFormat="1" applyFont="1" applyFill="1" applyBorder="1" applyAlignment="1">
      <alignment horizontal="right"/>
    </xf>
    <xf numFmtId="0" fontId="4" fillId="0" borderId="0" xfId="3" applyFont="1" applyFill="1" applyBorder="1" applyAlignment="1">
      <alignment horizontal="left" vertical="top" wrapText="1" indent="2"/>
    </xf>
    <xf numFmtId="169" fontId="7" fillId="0" borderId="0" xfId="0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vertical="top" wrapText="1"/>
    </xf>
    <xf numFmtId="169" fontId="4" fillId="0" borderId="1" xfId="0" applyNumberFormat="1" applyFont="1" applyFill="1" applyBorder="1" applyAlignment="1">
      <alignment horizontal="right" vertical="top" wrapText="1" indent="1"/>
    </xf>
    <xf numFmtId="0" fontId="14" fillId="0" borderId="0" xfId="0" applyFont="1" applyFill="1" applyBorder="1" applyAlignment="1">
      <alignment wrapText="1"/>
    </xf>
    <xf numFmtId="169" fontId="7" fillId="0" borderId="3" xfId="0" applyNumberFormat="1" applyFont="1" applyFill="1" applyBorder="1" applyAlignment="1">
      <alignment horizontal="right" vertical="center" wrapText="1" indent="1"/>
    </xf>
    <xf numFmtId="169" fontId="4" fillId="0" borderId="0" xfId="2" applyNumberFormat="1" applyFont="1" applyFill="1" applyBorder="1" applyAlignment="1">
      <alignment horizontal="right" vertical="center"/>
    </xf>
    <xf numFmtId="169" fontId="7" fillId="0" borderId="3" xfId="0" applyNumberFormat="1" applyFont="1" applyFill="1" applyBorder="1" applyAlignment="1">
      <alignment horizontal="right" vertical="top" wrapText="1" indent="1"/>
    </xf>
    <xf numFmtId="0" fontId="14" fillId="0" borderId="0" xfId="0" applyFont="1" applyFill="1" applyBorder="1" applyAlignment="1">
      <alignment horizontal="left"/>
    </xf>
    <xf numFmtId="169" fontId="7" fillId="0" borderId="0" xfId="0" applyNumberFormat="1" applyFont="1" applyFill="1" applyBorder="1" applyAlignment="1">
      <alignment horizontal="right" vertical="top" wrapText="1" indent="1"/>
    </xf>
    <xf numFmtId="169" fontId="7" fillId="0" borderId="0" xfId="0" applyNumberFormat="1" applyFont="1" applyFill="1" applyBorder="1" applyAlignment="1">
      <alignment horizontal="right"/>
    </xf>
    <xf numFmtId="169" fontId="0" fillId="0" borderId="0" xfId="0" applyNumberFormat="1" applyFill="1"/>
    <xf numFmtId="0" fontId="15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16" fillId="0" borderId="0" xfId="0" applyFont="1" applyFill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2" applyFont="1" applyFill="1" applyBorder="1"/>
    <xf numFmtId="167" fontId="7" fillId="0" borderId="4" xfId="2" applyNumberFormat="1" applyFont="1" applyFill="1" applyBorder="1"/>
    <xf numFmtId="167" fontId="7" fillId="0" borderId="0" xfId="2" applyNumberFormat="1" applyFont="1" applyFill="1" applyBorder="1"/>
    <xf numFmtId="0" fontId="7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wrapText="1"/>
    </xf>
    <xf numFmtId="167" fontId="4" fillId="0" borderId="0" xfId="2" applyNumberFormat="1" applyFont="1" applyFill="1" applyBorder="1"/>
    <xf numFmtId="167" fontId="7" fillId="0" borderId="3" xfId="2" applyNumberFormat="1" applyFont="1" applyFill="1" applyBorder="1"/>
    <xf numFmtId="167" fontId="7" fillId="0" borderId="2" xfId="2" applyNumberFormat="1" applyFont="1" applyFill="1" applyBorder="1"/>
    <xf numFmtId="0" fontId="16" fillId="0" borderId="0" xfId="4" applyFont="1" applyFill="1" applyBorder="1" applyAlignment="1">
      <alignment horizontal="right"/>
    </xf>
    <xf numFmtId="167" fontId="18" fillId="0" borderId="0" xfId="4" applyNumberFormat="1" applyFont="1" applyFill="1" applyBorder="1"/>
    <xf numFmtId="3" fontId="8" fillId="0" borderId="0" xfId="5" applyNumberFormat="1" applyFont="1" applyFill="1" applyBorder="1" applyAlignment="1">
      <alignment horizontal="right" vertical="top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 vertical="top"/>
    </xf>
    <xf numFmtId="3" fontId="8" fillId="0" borderId="0" xfId="5" applyNumberFormat="1" applyFont="1" applyBorder="1" applyAlignment="1">
      <alignment horizontal="right" vertical="top"/>
    </xf>
    <xf numFmtId="167" fontId="0" fillId="0" borderId="0" xfId="0" applyNumberFormat="1" applyFill="1" applyBorder="1"/>
    <xf numFmtId="3" fontId="0" fillId="0" borderId="0" xfId="0" applyNumberFormat="1" applyFill="1" applyBorder="1"/>
  </cellXfs>
  <cellStyles count="6">
    <cellStyle name="Normal 2 3 3" xfId="4"/>
    <cellStyle name="Обычный" xfId="0" builtinId="0"/>
    <cellStyle name="Обычный 10 6" xfId="2"/>
    <cellStyle name="Обычный 124" xfId="5"/>
    <cellStyle name="Обычный_God_Формы фин.отчетности_BWU_09_11_0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C29C3.B5030F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2895600</xdr:colOff>
      <xdr:row>4</xdr:row>
      <xdr:rowOff>152400</xdr:rowOff>
    </xdr:to>
    <xdr:pic>
      <xdr:nvPicPr>
        <xdr:cNvPr id="3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85775" y="161925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2895600</xdr:colOff>
      <xdr:row>3</xdr:row>
      <xdr:rowOff>152400</xdr:rowOff>
    </xdr:to>
    <xdr:pic>
      <xdr:nvPicPr>
        <xdr:cNvPr id="4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71475" y="0"/>
          <a:ext cx="2895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0</xdr:col>
      <xdr:colOff>2828925</xdr:colOff>
      <xdr:row>4</xdr:row>
      <xdr:rowOff>9526</xdr:rowOff>
    </xdr:to>
    <xdr:pic>
      <xdr:nvPicPr>
        <xdr:cNvPr id="3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161926"/>
          <a:ext cx="2828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66675</xdr:rowOff>
    </xdr:from>
    <xdr:to>
      <xdr:col>0</xdr:col>
      <xdr:colOff>3407568</xdr:colOff>
      <xdr:row>4</xdr:row>
      <xdr:rowOff>23813</xdr:rowOff>
    </xdr:to>
    <xdr:pic>
      <xdr:nvPicPr>
        <xdr:cNvPr id="3" name="Picture 1" descr="cid:image001.jpg@01CC29C3.B5030F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257175"/>
          <a:ext cx="3407568" cy="557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57"/>
  <sheetViews>
    <sheetView tabSelected="1" topLeftCell="A25" workbookViewId="0">
      <selection activeCell="A46" sqref="A46:XFD46"/>
    </sheetView>
  </sheetViews>
  <sheetFormatPr defaultRowHeight="15" x14ac:dyDescent="0.25"/>
  <cols>
    <col min="1" max="1" width="6.5703125" customWidth="1"/>
    <col min="2" max="2" width="51.140625" customWidth="1"/>
    <col min="3" max="3" width="19.140625" customWidth="1"/>
    <col min="4" max="4" width="6.85546875" customWidth="1"/>
    <col min="5" max="5" width="19.7109375" customWidth="1"/>
    <col min="6" max="6" width="42" customWidth="1"/>
  </cols>
  <sheetData>
    <row r="8" spans="2:5" ht="15.75" x14ac:dyDescent="0.25">
      <c r="B8" s="1" t="s">
        <v>0</v>
      </c>
      <c r="C8" s="1"/>
      <c r="D8" s="1"/>
      <c r="E8" s="1"/>
    </row>
    <row r="9" spans="2:5" x14ac:dyDescent="0.25">
      <c r="B9" s="2"/>
      <c r="C9" s="3"/>
      <c r="D9" s="3"/>
    </row>
    <row r="10" spans="2:5" x14ac:dyDescent="0.25">
      <c r="B10" s="4" t="s">
        <v>1</v>
      </c>
      <c r="C10" s="4"/>
      <c r="D10" s="4"/>
      <c r="E10" s="4"/>
    </row>
    <row r="11" spans="2:5" x14ac:dyDescent="0.25">
      <c r="B11" s="5"/>
      <c r="C11" s="5"/>
      <c r="D11" s="5"/>
    </row>
    <row r="12" spans="2:5" x14ac:dyDescent="0.25">
      <c r="B12" s="6" t="s">
        <v>2</v>
      </c>
      <c r="C12" s="6"/>
      <c r="D12" s="6"/>
      <c r="E12" s="6"/>
    </row>
    <row r="13" spans="2:5" x14ac:dyDescent="0.25">
      <c r="B13" s="7"/>
      <c r="C13" s="7"/>
      <c r="D13" s="7"/>
    </row>
    <row r="14" spans="2:5" x14ac:dyDescent="0.25">
      <c r="B14" s="8"/>
      <c r="C14" s="8"/>
      <c r="D14" s="8"/>
    </row>
    <row r="15" spans="2:5" x14ac:dyDescent="0.25">
      <c r="B15" s="9"/>
      <c r="C15" s="10"/>
      <c r="D15" s="9"/>
      <c r="E15" s="10" t="s">
        <v>3</v>
      </c>
    </row>
    <row r="16" spans="2:5" ht="31.5" customHeight="1" x14ac:dyDescent="0.25">
      <c r="B16" s="11" t="s">
        <v>4</v>
      </c>
      <c r="C16" s="31" t="s">
        <v>5</v>
      </c>
      <c r="D16" s="11"/>
      <c r="E16" s="31" t="s">
        <v>6</v>
      </c>
    </row>
    <row r="17" spans="2:6" x14ac:dyDescent="0.25">
      <c r="B17" s="13" t="s">
        <v>7</v>
      </c>
      <c r="C17" s="13"/>
      <c r="D17" s="13"/>
      <c r="E17" s="13"/>
    </row>
    <row r="18" spans="2:6" x14ac:dyDescent="0.25">
      <c r="B18" s="14" t="s">
        <v>8</v>
      </c>
      <c r="C18" s="15">
        <v>9046396</v>
      </c>
      <c r="D18" s="15"/>
      <c r="E18" s="15">
        <v>8884722</v>
      </c>
      <c r="F18" s="16"/>
    </row>
    <row r="19" spans="2:6" x14ac:dyDescent="0.25">
      <c r="B19" s="14" t="s">
        <v>9</v>
      </c>
      <c r="C19" s="15">
        <v>4449839</v>
      </c>
      <c r="D19" s="15"/>
      <c r="E19" s="15">
        <v>4972469</v>
      </c>
      <c r="F19" s="16"/>
    </row>
    <row r="20" spans="2:6" x14ac:dyDescent="0.25">
      <c r="B20" s="14" t="s">
        <v>10</v>
      </c>
      <c r="C20" s="15">
        <v>11290999</v>
      </c>
      <c r="D20" s="15"/>
      <c r="E20" s="17">
        <v>10360518</v>
      </c>
      <c r="F20" s="16"/>
    </row>
    <row r="21" spans="2:6" x14ac:dyDescent="0.25">
      <c r="B21" s="18" t="s">
        <v>11</v>
      </c>
      <c r="C21" s="15">
        <v>24109853</v>
      </c>
      <c r="D21" s="15"/>
      <c r="E21" s="15">
        <v>24060285</v>
      </c>
      <c r="F21" s="16"/>
    </row>
    <row r="22" spans="2:6" x14ac:dyDescent="0.25">
      <c r="B22" s="18" t="s">
        <v>12</v>
      </c>
      <c r="C22" s="15">
        <v>0</v>
      </c>
      <c r="D22" s="15"/>
      <c r="E22" s="15">
        <v>0</v>
      </c>
      <c r="F22" s="16"/>
    </row>
    <row r="23" spans="2:6" x14ac:dyDescent="0.25">
      <c r="B23" s="18" t="s">
        <v>13</v>
      </c>
      <c r="C23" s="15">
        <v>440236</v>
      </c>
      <c r="D23" s="15"/>
      <c r="E23" s="15">
        <v>356357</v>
      </c>
      <c r="F23" s="16"/>
    </row>
    <row r="24" spans="2:6" x14ac:dyDescent="0.25">
      <c r="B24" s="18" t="s">
        <v>14</v>
      </c>
      <c r="C24" s="15">
        <v>100336223</v>
      </c>
      <c r="D24" s="15"/>
      <c r="E24" s="15">
        <v>99374583</v>
      </c>
      <c r="F24" s="16"/>
    </row>
    <row r="25" spans="2:6" x14ac:dyDescent="0.25">
      <c r="B25" s="18" t="s">
        <v>15</v>
      </c>
      <c r="C25" s="15">
        <v>247780</v>
      </c>
      <c r="D25" s="15"/>
      <c r="E25" s="15">
        <v>321863</v>
      </c>
      <c r="F25" s="16"/>
    </row>
    <row r="26" spans="2:6" x14ac:dyDescent="0.25">
      <c r="B26" s="18" t="s">
        <v>16</v>
      </c>
      <c r="C26" s="15">
        <v>6995969</v>
      </c>
      <c r="D26" s="15"/>
      <c r="E26" s="15">
        <v>7072982</v>
      </c>
      <c r="F26" s="16"/>
    </row>
    <row r="27" spans="2:6" x14ac:dyDescent="0.25">
      <c r="B27" s="18" t="s">
        <v>17</v>
      </c>
      <c r="C27" s="15">
        <v>3335601</v>
      </c>
      <c r="D27" s="15"/>
      <c r="E27" s="15">
        <v>2512344</v>
      </c>
      <c r="F27" s="16"/>
    </row>
    <row r="28" spans="2:6" x14ac:dyDescent="0.25">
      <c r="B28" s="18" t="s">
        <v>18</v>
      </c>
      <c r="C28" s="15">
        <v>3628478</v>
      </c>
      <c r="D28" s="15"/>
      <c r="E28" s="15">
        <v>4013792</v>
      </c>
      <c r="F28" s="16"/>
    </row>
    <row r="29" spans="2:6" ht="15.75" thickBot="1" x14ac:dyDescent="0.3">
      <c r="B29" s="13" t="s">
        <v>19</v>
      </c>
      <c r="C29" s="19">
        <f>SUM(C18:C28)</f>
        <v>163881374</v>
      </c>
      <c r="D29" s="20"/>
      <c r="E29" s="19">
        <f>SUM(E18:E28)</f>
        <v>161929915</v>
      </c>
      <c r="F29" s="16"/>
    </row>
    <row r="30" spans="2:6" ht="15.75" thickTop="1" x14ac:dyDescent="0.25">
      <c r="B30" s="13" t="s">
        <v>20</v>
      </c>
      <c r="C30" s="15"/>
      <c r="D30" s="15"/>
      <c r="E30" s="15"/>
    </row>
    <row r="31" spans="2:6" x14ac:dyDescent="0.25">
      <c r="B31" s="18" t="s">
        <v>21</v>
      </c>
      <c r="C31" s="15">
        <v>7466612</v>
      </c>
      <c r="D31" s="15"/>
      <c r="E31" s="15">
        <v>7386190</v>
      </c>
      <c r="F31" s="16"/>
    </row>
    <row r="32" spans="2:6" x14ac:dyDescent="0.25">
      <c r="B32" s="18" t="s">
        <v>22</v>
      </c>
      <c r="C32" s="15">
        <v>16310924</v>
      </c>
      <c r="D32" s="15"/>
      <c r="E32" s="15">
        <v>16526657</v>
      </c>
      <c r="F32" s="16"/>
    </row>
    <row r="33" spans="2:6" x14ac:dyDescent="0.25">
      <c r="B33" s="18" t="s">
        <v>23</v>
      </c>
      <c r="C33" s="15">
        <v>8507270</v>
      </c>
      <c r="D33" s="15"/>
      <c r="E33" s="15">
        <v>1000547</v>
      </c>
      <c r="F33" s="16"/>
    </row>
    <row r="34" spans="2:6" x14ac:dyDescent="0.25">
      <c r="B34" s="18" t="s">
        <v>24</v>
      </c>
      <c r="C34" s="15">
        <v>85255410</v>
      </c>
      <c r="D34" s="15"/>
      <c r="E34" s="15">
        <v>91032423</v>
      </c>
      <c r="F34" s="16"/>
    </row>
    <row r="35" spans="2:6" x14ac:dyDescent="0.25">
      <c r="B35" s="18" t="s">
        <v>13</v>
      </c>
      <c r="C35" s="15">
        <v>368628</v>
      </c>
      <c r="D35" s="15"/>
      <c r="E35" s="15">
        <v>202835</v>
      </c>
      <c r="F35" s="16"/>
    </row>
    <row r="36" spans="2:6" x14ac:dyDescent="0.25">
      <c r="B36" s="18" t="s">
        <v>25</v>
      </c>
      <c r="C36" s="15">
        <v>15381167</v>
      </c>
      <c r="D36" s="15"/>
      <c r="E36" s="15">
        <v>15422610</v>
      </c>
      <c r="F36" s="16"/>
    </row>
    <row r="37" spans="2:6" x14ac:dyDescent="0.25">
      <c r="B37" s="18" t="s">
        <v>26</v>
      </c>
      <c r="C37" s="15">
        <v>1500130</v>
      </c>
      <c r="D37" s="15"/>
      <c r="E37" s="15">
        <v>1500130</v>
      </c>
      <c r="F37" s="16"/>
    </row>
    <row r="38" spans="2:6" x14ac:dyDescent="0.25">
      <c r="B38" s="18" t="s">
        <v>27</v>
      </c>
      <c r="C38" s="15">
        <v>3665079</v>
      </c>
      <c r="D38" s="15"/>
      <c r="E38" s="15">
        <v>3594688</v>
      </c>
      <c r="F38" s="16"/>
    </row>
    <row r="39" spans="2:6" x14ac:dyDescent="0.25">
      <c r="B39" s="13" t="s">
        <v>28</v>
      </c>
      <c r="C39" s="21">
        <f>SUM(C31:C38)</f>
        <v>138455220</v>
      </c>
      <c r="D39" s="20"/>
      <c r="E39" s="21">
        <f>SUM(E31:E38)</f>
        <v>136666080</v>
      </c>
      <c r="F39" s="16"/>
    </row>
    <row r="40" spans="2:6" x14ac:dyDescent="0.25">
      <c r="B40" s="22" t="s">
        <v>29</v>
      </c>
      <c r="C40" s="15"/>
      <c r="D40" s="15"/>
      <c r="E40" s="15"/>
      <c r="F40" s="16"/>
    </row>
    <row r="41" spans="2:6" x14ac:dyDescent="0.25">
      <c r="B41" s="18" t="s">
        <v>30</v>
      </c>
      <c r="C41" s="15">
        <v>16888993</v>
      </c>
      <c r="D41" s="15"/>
      <c r="E41" s="15">
        <v>16888993</v>
      </c>
      <c r="F41" s="16"/>
    </row>
    <row r="42" spans="2:6" x14ac:dyDescent="0.25">
      <c r="B42" s="18" t="s">
        <v>31</v>
      </c>
      <c r="C42" s="15">
        <v>2333</v>
      </c>
      <c r="D42" s="15"/>
      <c r="E42" s="15">
        <v>2333</v>
      </c>
      <c r="F42" s="16"/>
    </row>
    <row r="43" spans="2:6" x14ac:dyDescent="0.25">
      <c r="B43" s="18" t="s">
        <v>32</v>
      </c>
      <c r="C43" s="23">
        <v>-639079</v>
      </c>
      <c r="D43" s="24"/>
      <c r="E43" s="23">
        <v>-793283</v>
      </c>
      <c r="F43" s="16"/>
    </row>
    <row r="44" spans="2:6" x14ac:dyDescent="0.25">
      <c r="B44" s="18" t="s">
        <v>33</v>
      </c>
      <c r="C44" s="15">
        <v>1813610</v>
      </c>
      <c r="D44" s="15"/>
      <c r="E44" s="15">
        <v>1813610</v>
      </c>
      <c r="F44" s="16"/>
    </row>
    <row r="45" spans="2:6" x14ac:dyDescent="0.25">
      <c r="B45" s="18" t="s">
        <v>34</v>
      </c>
      <c r="C45" s="15">
        <v>282513</v>
      </c>
      <c r="D45" s="15"/>
      <c r="E45" s="15">
        <v>282513</v>
      </c>
      <c r="F45" s="16"/>
    </row>
    <row r="46" spans="2:6" hidden="1" x14ac:dyDescent="0.25">
      <c r="B46" s="18" t="s">
        <v>35</v>
      </c>
      <c r="C46" s="15">
        <v>0</v>
      </c>
      <c r="D46" s="15"/>
      <c r="E46" s="15"/>
      <c r="F46" s="16"/>
    </row>
    <row r="47" spans="2:6" x14ac:dyDescent="0.25">
      <c r="B47" s="18" t="s">
        <v>36</v>
      </c>
      <c r="C47" s="15">
        <v>7077784</v>
      </c>
      <c r="D47" s="15"/>
      <c r="E47" s="15">
        <v>7069669</v>
      </c>
      <c r="F47" s="16"/>
    </row>
    <row r="48" spans="2:6" x14ac:dyDescent="0.25">
      <c r="B48" s="13" t="s">
        <v>37</v>
      </c>
      <c r="C48" s="21">
        <f>SUM(C41:C47)</f>
        <v>25426154</v>
      </c>
      <c r="D48" s="20"/>
      <c r="E48" s="21">
        <f>SUM(E41:E47)</f>
        <v>25263835</v>
      </c>
      <c r="F48" s="16"/>
    </row>
    <row r="49" spans="1:6" ht="15.75" thickBot="1" x14ac:dyDescent="0.3">
      <c r="B49" s="13" t="s">
        <v>38</v>
      </c>
      <c r="C49" s="19">
        <f>C39+C48</f>
        <v>163881374</v>
      </c>
      <c r="D49" s="20"/>
      <c r="E49" s="19">
        <f>E39+E48</f>
        <v>161929915</v>
      </c>
      <c r="F49" s="16"/>
    </row>
    <row r="50" spans="1:6" ht="15.75" thickTop="1" x14ac:dyDescent="0.25">
      <c r="B50" s="25"/>
      <c r="C50" s="16"/>
      <c r="D50" s="16"/>
      <c r="E50" s="16"/>
    </row>
    <row r="51" spans="1:6" x14ac:dyDescent="0.25">
      <c r="B51" s="13"/>
      <c r="C51" s="26"/>
      <c r="D51" s="27"/>
      <c r="E51" s="26"/>
    </row>
    <row r="52" spans="1:6" x14ac:dyDescent="0.25">
      <c r="C52" s="28"/>
      <c r="D52" s="16"/>
    </row>
    <row r="53" spans="1:6" x14ac:dyDescent="0.25">
      <c r="A53" s="29"/>
      <c r="B53" s="29"/>
      <c r="C53" s="29"/>
      <c r="D53" s="29"/>
      <c r="E53" s="29"/>
      <c r="F53" s="29"/>
    </row>
    <row r="54" spans="1:6" x14ac:dyDescent="0.25">
      <c r="A54" s="29"/>
      <c r="B54" s="30" t="s">
        <v>39</v>
      </c>
      <c r="C54" s="29" t="s">
        <v>40</v>
      </c>
      <c r="D54" s="29"/>
      <c r="E54" s="29"/>
      <c r="F54" s="29"/>
    </row>
    <row r="55" spans="1:6" x14ac:dyDescent="0.25">
      <c r="A55" s="29"/>
      <c r="B55" s="30"/>
      <c r="C55" s="29"/>
      <c r="D55" s="29"/>
      <c r="E55" s="29"/>
      <c r="F55" s="29"/>
    </row>
    <row r="56" spans="1:6" x14ac:dyDescent="0.25">
      <c r="A56" s="29"/>
      <c r="B56" s="30"/>
      <c r="C56" s="29"/>
      <c r="D56" s="29"/>
      <c r="E56" s="29"/>
      <c r="F56" s="29"/>
    </row>
    <row r="57" spans="1:6" x14ac:dyDescent="0.25">
      <c r="B57" s="30" t="s">
        <v>41</v>
      </c>
      <c r="C57" s="29" t="s">
        <v>42</v>
      </c>
      <c r="D57" s="29"/>
    </row>
  </sheetData>
  <mergeCells count="5">
    <mergeCell ref="B11:D11"/>
    <mergeCell ref="B13:D13"/>
    <mergeCell ref="B8:E8"/>
    <mergeCell ref="B10:E10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16" workbookViewId="0">
      <selection activeCell="B10" sqref="B10"/>
    </sheetView>
  </sheetViews>
  <sheetFormatPr defaultRowHeight="15" x14ac:dyDescent="0.25"/>
  <cols>
    <col min="1" max="1" width="6.42578125" customWidth="1"/>
    <col min="2" max="2" width="71.85546875" customWidth="1"/>
    <col min="3" max="3" width="15" customWidth="1"/>
    <col min="4" max="4" width="7.7109375" customWidth="1"/>
    <col min="5" max="5" width="14.7109375" customWidth="1"/>
  </cols>
  <sheetData>
    <row r="2" spans="1:5" x14ac:dyDescent="0.25">
      <c r="C2" s="25"/>
    </row>
    <row r="3" spans="1:5" x14ac:dyDescent="0.25">
      <c r="C3" s="25"/>
    </row>
    <row r="4" spans="1:5" x14ac:dyDescent="0.25">
      <c r="C4" s="25"/>
    </row>
    <row r="5" spans="1:5" x14ac:dyDescent="0.25">
      <c r="C5" s="25"/>
    </row>
    <row r="6" spans="1:5" x14ac:dyDescent="0.25">
      <c r="C6" s="25"/>
    </row>
    <row r="7" spans="1:5" ht="15.75" x14ac:dyDescent="0.25">
      <c r="B7" s="32" t="s">
        <v>43</v>
      </c>
      <c r="C7" s="32"/>
      <c r="D7" s="32"/>
      <c r="E7" s="32"/>
    </row>
    <row r="8" spans="1:5" ht="15.75" x14ac:dyDescent="0.25">
      <c r="B8" s="33"/>
      <c r="C8" s="34"/>
      <c r="D8" s="33"/>
      <c r="E8" s="35"/>
    </row>
    <row r="9" spans="1:5" x14ac:dyDescent="0.25">
      <c r="B9" s="5" t="s">
        <v>44</v>
      </c>
      <c r="C9" s="5"/>
      <c r="D9" s="5"/>
      <c r="E9" s="5"/>
    </row>
    <row r="10" spans="1:5" x14ac:dyDescent="0.25">
      <c r="B10" s="36"/>
      <c r="C10" s="36"/>
      <c r="D10" s="36"/>
      <c r="E10" s="36"/>
    </row>
    <row r="11" spans="1:5" x14ac:dyDescent="0.25">
      <c r="B11" s="6" t="s">
        <v>45</v>
      </c>
      <c r="C11" s="6"/>
      <c r="D11" s="6"/>
      <c r="E11" s="6"/>
    </row>
    <row r="12" spans="1:5" x14ac:dyDescent="0.25">
      <c r="B12" s="7"/>
      <c r="C12" s="7"/>
      <c r="D12" s="7"/>
      <c r="E12" s="7"/>
    </row>
    <row r="13" spans="1:5" x14ac:dyDescent="0.25">
      <c r="B13" s="37"/>
      <c r="C13" s="38"/>
      <c r="D13" s="37"/>
      <c r="E13" s="38" t="s">
        <v>46</v>
      </c>
    </row>
    <row r="14" spans="1:5" ht="69.75" customHeight="1" x14ac:dyDescent="0.25">
      <c r="A14" s="39"/>
      <c r="B14" s="40" t="s">
        <v>4</v>
      </c>
      <c r="C14" s="12" t="s">
        <v>47</v>
      </c>
      <c r="D14" s="41"/>
      <c r="E14" s="12" t="s">
        <v>48</v>
      </c>
    </row>
    <row r="15" spans="1:5" x14ac:dyDescent="0.25">
      <c r="A15" s="42"/>
      <c r="B15" s="43" t="s">
        <v>49</v>
      </c>
      <c r="C15" s="44">
        <v>3617394</v>
      </c>
      <c r="D15" s="44"/>
      <c r="E15" s="44">
        <v>4447050</v>
      </c>
    </row>
    <row r="16" spans="1:5" x14ac:dyDescent="0.25">
      <c r="B16" s="45" t="s">
        <v>50</v>
      </c>
      <c r="C16" s="44">
        <v>-2281024</v>
      </c>
      <c r="D16" s="46"/>
      <c r="E16" s="44">
        <v>-2948437</v>
      </c>
    </row>
    <row r="17" spans="1:5" x14ac:dyDescent="0.25">
      <c r="B17" s="47" t="s">
        <v>51</v>
      </c>
      <c r="C17" s="48">
        <f>SUM(C15:C16)</f>
        <v>1336370</v>
      </c>
      <c r="D17" s="49"/>
      <c r="E17" s="48">
        <f>SUM(E15:E16)</f>
        <v>1498613</v>
      </c>
    </row>
    <row r="18" spans="1:5" x14ac:dyDescent="0.25">
      <c r="B18" s="45" t="s">
        <v>52</v>
      </c>
      <c r="C18" s="44">
        <v>703392</v>
      </c>
      <c r="D18" s="46"/>
      <c r="E18" s="44">
        <v>509260</v>
      </c>
    </row>
    <row r="19" spans="1:5" x14ac:dyDescent="0.25">
      <c r="B19" s="45" t="s">
        <v>53</v>
      </c>
      <c r="C19" s="50">
        <v>-261287</v>
      </c>
      <c r="D19" s="46"/>
      <c r="E19" s="50">
        <v>-179554</v>
      </c>
    </row>
    <row r="20" spans="1:5" x14ac:dyDescent="0.25">
      <c r="B20" s="51" t="s">
        <v>54</v>
      </c>
      <c r="C20" s="48">
        <f>SUM(C18:C19)</f>
        <v>442105</v>
      </c>
      <c r="D20" s="49"/>
      <c r="E20" s="48">
        <f>SUM(E18:E19)</f>
        <v>329706</v>
      </c>
    </row>
    <row r="21" spans="1:5" x14ac:dyDescent="0.25">
      <c r="B21" s="45" t="s">
        <v>55</v>
      </c>
      <c r="C21" s="52">
        <v>0</v>
      </c>
      <c r="D21" s="49"/>
      <c r="E21" s="52">
        <v>31194</v>
      </c>
    </row>
    <row r="22" spans="1:5" x14ac:dyDescent="0.25">
      <c r="A22" s="53"/>
      <c r="B22" s="45" t="s">
        <v>56</v>
      </c>
      <c r="C22" s="46">
        <v>-1558856</v>
      </c>
      <c r="D22" s="46"/>
      <c r="E22" s="46">
        <v>-664032</v>
      </c>
    </row>
    <row r="23" spans="1:5" x14ac:dyDescent="0.25">
      <c r="B23" s="54" t="s">
        <v>57</v>
      </c>
      <c r="C23" s="46">
        <v>1421844</v>
      </c>
      <c r="D23" s="46"/>
      <c r="E23" s="46">
        <v>677261</v>
      </c>
    </row>
    <row r="24" spans="1:5" ht="25.5" x14ac:dyDescent="0.25">
      <c r="B24" s="54" t="s">
        <v>58</v>
      </c>
      <c r="C24" s="55">
        <v>0</v>
      </c>
      <c r="D24" s="55"/>
      <c r="E24" s="55">
        <v>951512</v>
      </c>
    </row>
    <row r="25" spans="1:5" x14ac:dyDescent="0.25">
      <c r="B25" s="54" t="s">
        <v>59</v>
      </c>
      <c r="C25" s="46"/>
      <c r="D25" s="55"/>
      <c r="E25" s="46"/>
    </row>
    <row r="26" spans="1:5" x14ac:dyDescent="0.25">
      <c r="B26" s="54" t="s">
        <v>60</v>
      </c>
      <c r="C26" s="46">
        <v>13151</v>
      </c>
      <c r="D26" s="46"/>
      <c r="E26" s="46">
        <v>41965</v>
      </c>
    </row>
    <row r="27" spans="1:5" x14ac:dyDescent="0.25">
      <c r="B27" s="56" t="s">
        <v>61</v>
      </c>
      <c r="C27" s="48">
        <f>C17+C20+C22+C23+C24+C26+C21</f>
        <v>1654614</v>
      </c>
      <c r="D27" s="49"/>
      <c r="E27" s="48">
        <f>E17+E20+E22+E23+E24+E26+E21+E25</f>
        <v>2866219</v>
      </c>
    </row>
    <row r="28" spans="1:5" x14ac:dyDescent="0.25">
      <c r="B28" s="54" t="s">
        <v>62</v>
      </c>
      <c r="C28" s="46">
        <v>-120467</v>
      </c>
      <c r="D28" s="46"/>
      <c r="E28" s="46">
        <v>-232405</v>
      </c>
    </row>
    <row r="29" spans="1:5" x14ac:dyDescent="0.25">
      <c r="B29" s="54" t="s">
        <v>63</v>
      </c>
      <c r="C29" s="46">
        <v>-673713</v>
      </c>
      <c r="D29" s="46"/>
      <c r="E29" s="46">
        <v>-686868</v>
      </c>
    </row>
    <row r="30" spans="1:5" x14ac:dyDescent="0.25">
      <c r="B30" s="54" t="s">
        <v>64</v>
      </c>
      <c r="C30" s="46">
        <v>-789033</v>
      </c>
      <c r="D30" s="46"/>
      <c r="E30" s="46">
        <v>-708763</v>
      </c>
    </row>
    <row r="31" spans="1:5" x14ac:dyDescent="0.25">
      <c r="B31" s="56" t="s">
        <v>65</v>
      </c>
      <c r="C31" s="57">
        <f>SUM(C27:C30)</f>
        <v>71401</v>
      </c>
      <c r="D31" s="49"/>
      <c r="E31" s="57">
        <f>SUM(E27:E30)</f>
        <v>1238183</v>
      </c>
    </row>
    <row r="32" spans="1:5" x14ac:dyDescent="0.25">
      <c r="B32" s="54" t="s">
        <v>66</v>
      </c>
      <c r="C32" s="46">
        <v>-63286</v>
      </c>
      <c r="D32" s="46"/>
      <c r="E32" s="46">
        <v>-200526</v>
      </c>
    </row>
    <row r="33" spans="1:5" ht="15.75" thickBot="1" x14ac:dyDescent="0.3">
      <c r="B33" s="56" t="s">
        <v>67</v>
      </c>
      <c r="C33" s="58">
        <f>SUM(C31:C32)</f>
        <v>8115</v>
      </c>
      <c r="D33" s="49"/>
      <c r="E33" s="58">
        <f>SUM(E31:E32)</f>
        <v>1037657</v>
      </c>
    </row>
    <row r="34" spans="1:5" ht="15.75" thickTop="1" x14ac:dyDescent="0.25">
      <c r="B34" s="25"/>
      <c r="C34" s="25"/>
      <c r="D34" s="25"/>
      <c r="E34" s="25"/>
    </row>
    <row r="35" spans="1:5" x14ac:dyDescent="0.25">
      <c r="B35" s="59" t="s">
        <v>68</v>
      </c>
      <c r="C35" s="60"/>
      <c r="D35" s="60"/>
      <c r="E35" s="60"/>
    </row>
    <row r="36" spans="1:5" x14ac:dyDescent="0.25">
      <c r="B36" s="61" t="s">
        <v>69</v>
      </c>
      <c r="C36" s="60"/>
      <c r="D36" s="60"/>
      <c r="E36" s="60"/>
    </row>
    <row r="37" spans="1:5" x14ac:dyDescent="0.25">
      <c r="B37" s="62" t="s">
        <v>70</v>
      </c>
      <c r="C37" s="46">
        <v>154204</v>
      </c>
      <c r="D37" s="63"/>
      <c r="E37" s="46">
        <v>1461006</v>
      </c>
    </row>
    <row r="38" spans="1:5" ht="26.25" x14ac:dyDescent="0.25">
      <c r="B38" s="62" t="s">
        <v>71</v>
      </c>
      <c r="C38" s="50">
        <v>0</v>
      </c>
      <c r="D38" s="63"/>
      <c r="E38" s="50">
        <v>-951512</v>
      </c>
    </row>
    <row r="39" spans="1:5" x14ac:dyDescent="0.25">
      <c r="B39" s="64" t="s">
        <v>72</v>
      </c>
      <c r="C39" s="65">
        <f>SUM(C37:C38)</f>
        <v>154204</v>
      </c>
      <c r="D39" s="66"/>
      <c r="E39" s="65">
        <f>SUM(E37:E38)</f>
        <v>509494</v>
      </c>
    </row>
    <row r="40" spans="1:5" ht="15.75" thickBot="1" x14ac:dyDescent="0.3">
      <c r="B40" s="64" t="s">
        <v>73</v>
      </c>
      <c r="C40" s="67">
        <f>C33+C39</f>
        <v>162319</v>
      </c>
      <c r="D40" s="66"/>
      <c r="E40" s="67">
        <f>E33+E39</f>
        <v>1547151</v>
      </c>
    </row>
    <row r="41" spans="1:5" ht="15.75" thickTop="1" x14ac:dyDescent="0.25">
      <c r="C41" s="25"/>
      <c r="E41" s="25"/>
    </row>
    <row r="42" spans="1:5" x14ac:dyDescent="0.25">
      <c r="B42" s="68"/>
      <c r="C42" s="69"/>
      <c r="E42" s="69"/>
    </row>
    <row r="43" spans="1:5" x14ac:dyDescent="0.25">
      <c r="B43" s="69"/>
      <c r="C43" s="70"/>
      <c r="D43" s="71"/>
      <c r="E43" s="71"/>
    </row>
    <row r="44" spans="1:5" x14ac:dyDescent="0.25">
      <c r="C44" s="25"/>
    </row>
    <row r="45" spans="1:5" x14ac:dyDescent="0.25">
      <c r="B45" s="30" t="s">
        <v>39</v>
      </c>
      <c r="C45" s="29" t="s">
        <v>40</v>
      </c>
    </row>
    <row r="46" spans="1:5" x14ac:dyDescent="0.25">
      <c r="A46" s="29"/>
      <c r="B46" s="30"/>
      <c r="C46" s="69"/>
      <c r="D46" s="29"/>
      <c r="E46" s="69"/>
    </row>
    <row r="47" spans="1:5" x14ac:dyDescent="0.25">
      <c r="A47" s="29"/>
      <c r="B47" s="30"/>
      <c r="C47" s="69"/>
      <c r="D47" s="29"/>
      <c r="E47" s="29"/>
    </row>
    <row r="48" spans="1:5" x14ac:dyDescent="0.25">
      <c r="A48" s="29"/>
      <c r="B48" s="30" t="s">
        <v>41</v>
      </c>
      <c r="C48" s="69" t="s">
        <v>42</v>
      </c>
      <c r="D48" s="29"/>
      <c r="E48" s="29"/>
    </row>
  </sheetData>
  <mergeCells count="4">
    <mergeCell ref="B7:E7"/>
    <mergeCell ref="B9:E9"/>
    <mergeCell ref="B11:E11"/>
    <mergeCell ref="B12:E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31" workbookViewId="0">
      <selection activeCell="C44" sqref="C44"/>
    </sheetView>
  </sheetViews>
  <sheetFormatPr defaultRowHeight="15" x14ac:dyDescent="0.25"/>
  <cols>
    <col min="1" max="1" width="81.140625" customWidth="1"/>
    <col min="2" max="2" width="15.140625" customWidth="1"/>
    <col min="3" max="3" width="7.5703125" customWidth="1"/>
    <col min="4" max="4" width="15" customWidth="1"/>
    <col min="5" max="5" width="41.140625" customWidth="1"/>
  </cols>
  <sheetData>
    <row r="1" spans="1:4" x14ac:dyDescent="0.25">
      <c r="A1" s="25"/>
      <c r="B1" s="25"/>
      <c r="C1" s="25"/>
      <c r="D1" s="25"/>
    </row>
    <row r="2" spans="1:4" x14ac:dyDescent="0.25">
      <c r="A2" s="25"/>
      <c r="B2" s="25"/>
      <c r="C2" s="25"/>
      <c r="D2" s="25"/>
    </row>
    <row r="3" spans="1:4" x14ac:dyDescent="0.25">
      <c r="A3" s="25"/>
      <c r="B3" s="25"/>
      <c r="C3" s="25"/>
      <c r="D3" s="25"/>
    </row>
    <row r="4" spans="1:4" x14ac:dyDescent="0.25">
      <c r="A4" s="25"/>
      <c r="B4" s="25"/>
      <c r="C4" s="25"/>
      <c r="D4" s="25"/>
    </row>
    <row r="5" spans="1:4" x14ac:dyDescent="0.25">
      <c r="A5" s="6" t="s">
        <v>74</v>
      </c>
      <c r="B5" s="6"/>
      <c r="C5" s="6"/>
      <c r="D5" s="6"/>
    </row>
    <row r="6" spans="1:4" x14ac:dyDescent="0.25">
      <c r="A6" s="6" t="s">
        <v>75</v>
      </c>
      <c r="B6" s="6"/>
      <c r="C6" s="6"/>
      <c r="D6" s="6"/>
    </row>
    <row r="7" spans="1:4" x14ac:dyDescent="0.25">
      <c r="A7" s="6" t="s">
        <v>45</v>
      </c>
      <c r="B7" s="6"/>
      <c r="C7" s="6"/>
      <c r="D7" s="6"/>
    </row>
    <row r="8" spans="1:4" x14ac:dyDescent="0.25">
      <c r="A8" s="72"/>
      <c r="B8" s="72"/>
      <c r="C8" s="72"/>
      <c r="D8" s="72"/>
    </row>
    <row r="9" spans="1:4" x14ac:dyDescent="0.25">
      <c r="A9" s="73"/>
      <c r="B9" s="74"/>
      <c r="C9" s="74"/>
      <c r="D9" s="75" t="s">
        <v>46</v>
      </c>
    </row>
    <row r="10" spans="1:4" ht="72" customHeight="1" x14ac:dyDescent="0.25">
      <c r="A10" s="76" t="s">
        <v>76</v>
      </c>
      <c r="B10" s="12" t="s">
        <v>77</v>
      </c>
      <c r="C10" s="41"/>
      <c r="D10" s="12" t="s">
        <v>78</v>
      </c>
    </row>
    <row r="11" spans="1:4" x14ac:dyDescent="0.25">
      <c r="A11" s="77" t="s">
        <v>79</v>
      </c>
      <c r="B11" s="15"/>
      <c r="C11" s="78"/>
      <c r="D11" s="79"/>
    </row>
    <row r="12" spans="1:4" x14ac:dyDescent="0.25">
      <c r="A12" s="80" t="s">
        <v>80</v>
      </c>
      <c r="B12" s="81">
        <v>2796558</v>
      </c>
      <c r="C12" s="82"/>
      <c r="D12" s="81">
        <v>4480831</v>
      </c>
    </row>
    <row r="13" spans="1:4" x14ac:dyDescent="0.25">
      <c r="A13" s="80" t="s">
        <v>81</v>
      </c>
      <c r="B13" s="81">
        <v>-2011564</v>
      </c>
      <c r="C13" s="82"/>
      <c r="D13" s="81">
        <v>-3089736</v>
      </c>
    </row>
    <row r="14" spans="1:4" x14ac:dyDescent="0.25">
      <c r="A14" s="80" t="s">
        <v>82</v>
      </c>
      <c r="B14" s="15">
        <v>739874</v>
      </c>
      <c r="C14" s="82"/>
      <c r="D14" s="15">
        <v>382304</v>
      </c>
    </row>
    <row r="15" spans="1:4" x14ac:dyDescent="0.25">
      <c r="A15" s="80" t="s">
        <v>83</v>
      </c>
      <c r="B15" s="81">
        <v>-258768</v>
      </c>
      <c r="C15" s="82"/>
      <c r="D15" s="81">
        <v>-310463</v>
      </c>
    </row>
    <row r="16" spans="1:4" x14ac:dyDescent="0.25">
      <c r="A16" s="80" t="s">
        <v>84</v>
      </c>
      <c r="B16" s="81"/>
      <c r="C16" s="82"/>
      <c r="D16" s="81"/>
    </row>
    <row r="17" spans="1:4" x14ac:dyDescent="0.25">
      <c r="A17" s="80" t="s">
        <v>85</v>
      </c>
      <c r="B17" s="83">
        <v>-1348161</v>
      </c>
      <c r="C17" s="82"/>
      <c r="D17" s="83">
        <v>-596904</v>
      </c>
    </row>
    <row r="18" spans="1:4" x14ac:dyDescent="0.25">
      <c r="A18" s="80" t="s">
        <v>86</v>
      </c>
      <c r="B18" s="81">
        <v>323691</v>
      </c>
      <c r="C18" s="82"/>
      <c r="D18" s="81">
        <v>250432</v>
      </c>
    </row>
    <row r="19" spans="1:4" x14ac:dyDescent="0.25">
      <c r="A19" s="80" t="s">
        <v>87</v>
      </c>
      <c r="B19" s="81"/>
      <c r="C19" s="82"/>
      <c r="D19" s="81"/>
    </row>
    <row r="20" spans="1:4" x14ac:dyDescent="0.25">
      <c r="A20" s="80" t="s">
        <v>88</v>
      </c>
      <c r="B20" s="15">
        <v>13151</v>
      </c>
      <c r="C20" s="82"/>
      <c r="D20" s="81">
        <v>41965</v>
      </c>
    </row>
    <row r="21" spans="1:4" x14ac:dyDescent="0.25">
      <c r="A21" s="80" t="s">
        <v>89</v>
      </c>
      <c r="B21" s="84">
        <v>-1309068</v>
      </c>
      <c r="C21" s="85"/>
      <c r="D21" s="84">
        <v>-2187684.8247799999</v>
      </c>
    </row>
    <row r="22" spans="1:4" x14ac:dyDescent="0.25">
      <c r="A22" s="86"/>
      <c r="B22" s="81"/>
      <c r="C22" s="87"/>
      <c r="D22" s="87"/>
    </row>
    <row r="23" spans="1:4" x14ac:dyDescent="0.25">
      <c r="A23" s="88" t="s">
        <v>90</v>
      </c>
      <c r="B23" s="81"/>
      <c r="C23" s="82"/>
      <c r="D23" s="82"/>
    </row>
    <row r="24" spans="1:4" x14ac:dyDescent="0.25">
      <c r="A24" s="80" t="s">
        <v>91</v>
      </c>
      <c r="B24" s="81"/>
      <c r="C24" s="82"/>
      <c r="D24" s="81"/>
    </row>
    <row r="25" spans="1:4" x14ac:dyDescent="0.25">
      <c r="A25" s="80" t="s">
        <v>9</v>
      </c>
      <c r="B25" s="81">
        <v>482253.91175999999</v>
      </c>
      <c r="C25" s="82"/>
      <c r="D25" s="81">
        <v>634494.24008000002</v>
      </c>
    </row>
    <row r="26" spans="1:4" x14ac:dyDescent="0.25">
      <c r="A26" s="80" t="s">
        <v>92</v>
      </c>
      <c r="B26" s="81">
        <v>0</v>
      </c>
      <c r="C26" s="82"/>
      <c r="D26" s="81">
        <v>0</v>
      </c>
    </row>
    <row r="27" spans="1:4" x14ac:dyDescent="0.25">
      <c r="A27" s="80" t="s">
        <v>93</v>
      </c>
      <c r="B27" s="81">
        <v>0</v>
      </c>
      <c r="C27" s="82"/>
      <c r="D27" s="81">
        <v>18238543.618730001</v>
      </c>
    </row>
    <row r="28" spans="1:4" x14ac:dyDescent="0.25">
      <c r="A28" s="80" t="s">
        <v>94</v>
      </c>
      <c r="B28" s="81">
        <v>-1250456</v>
      </c>
      <c r="C28" s="82"/>
      <c r="D28" s="81">
        <v>11694825.488299999</v>
      </c>
    </row>
    <row r="29" spans="1:4" x14ac:dyDescent="0.25">
      <c r="A29" s="80" t="s">
        <v>13</v>
      </c>
      <c r="B29" s="81">
        <v>-26141.514939999994</v>
      </c>
      <c r="C29" s="82"/>
      <c r="D29" s="81">
        <v>151832.28640000001</v>
      </c>
    </row>
    <row r="30" spans="1:4" x14ac:dyDescent="0.25">
      <c r="A30" s="80" t="s">
        <v>18</v>
      </c>
      <c r="B30" s="81">
        <v>333563.44052000006</v>
      </c>
      <c r="C30" s="82"/>
      <c r="D30" s="81">
        <v>-1068167.5147199996</v>
      </c>
    </row>
    <row r="31" spans="1:4" x14ac:dyDescent="0.25">
      <c r="A31" s="80"/>
      <c r="B31" s="81"/>
      <c r="C31" s="82"/>
      <c r="D31" s="15"/>
    </row>
    <row r="32" spans="1:4" x14ac:dyDescent="0.25">
      <c r="A32" s="88" t="s">
        <v>95</v>
      </c>
      <c r="B32" s="25"/>
      <c r="C32" s="82"/>
      <c r="D32" s="81"/>
    </row>
    <row r="33" spans="1:4" x14ac:dyDescent="0.25">
      <c r="A33" s="80" t="s">
        <v>96</v>
      </c>
      <c r="B33" s="81">
        <v>-173244.32055999999</v>
      </c>
      <c r="C33" s="82"/>
      <c r="D33" s="81">
        <v>5321808.42</v>
      </c>
    </row>
    <row r="34" spans="1:4" x14ac:dyDescent="0.25">
      <c r="A34" s="80" t="s">
        <v>97</v>
      </c>
      <c r="B34" s="81">
        <v>-4138791.3362999978</v>
      </c>
      <c r="C34" s="82"/>
      <c r="D34" s="81">
        <v>-31795452.412409987</v>
      </c>
    </row>
    <row r="35" spans="1:4" x14ac:dyDescent="0.25">
      <c r="A35" s="89" t="s">
        <v>23</v>
      </c>
      <c r="B35" s="81">
        <v>6581936</v>
      </c>
      <c r="C35" s="82"/>
      <c r="D35" s="81">
        <v>-32184027</v>
      </c>
    </row>
    <row r="36" spans="1:4" x14ac:dyDescent="0.25">
      <c r="A36" s="89" t="s">
        <v>13</v>
      </c>
      <c r="B36" s="81">
        <v>-104490</v>
      </c>
      <c r="C36" s="82"/>
      <c r="D36" s="82">
        <v>-968</v>
      </c>
    </row>
    <row r="37" spans="1:4" x14ac:dyDescent="0.25">
      <c r="A37" s="80" t="s">
        <v>27</v>
      </c>
      <c r="B37" s="90">
        <v>-12835.327909999643</v>
      </c>
      <c r="C37" s="82"/>
      <c r="D37" s="90">
        <v>844550.72556999978</v>
      </c>
    </row>
    <row r="38" spans="1:4" ht="26.25" customHeight="1" x14ac:dyDescent="0.25">
      <c r="A38" s="91" t="s">
        <v>98</v>
      </c>
      <c r="B38" s="92">
        <f>SUM(B12:B37)</f>
        <v>637507.85257000278</v>
      </c>
      <c r="C38" s="87"/>
      <c r="D38" s="92">
        <f>SUM(D12:D37)</f>
        <v>-29191815.972829986</v>
      </c>
    </row>
    <row r="39" spans="1:4" x14ac:dyDescent="0.25">
      <c r="A39" s="89" t="s">
        <v>99</v>
      </c>
      <c r="B39" s="81">
        <v>10797</v>
      </c>
      <c r="C39" s="82"/>
      <c r="D39" s="81">
        <v>-133684</v>
      </c>
    </row>
    <row r="40" spans="1:4" x14ac:dyDescent="0.25">
      <c r="A40" s="91" t="s">
        <v>100</v>
      </c>
      <c r="B40" s="92">
        <f>SUM(B38:B39)</f>
        <v>648304.85257000278</v>
      </c>
      <c r="C40" s="87"/>
      <c r="D40" s="92">
        <f>SUM(D38:D39)</f>
        <v>-29325499.972829986</v>
      </c>
    </row>
    <row r="41" spans="1:4" x14ac:dyDescent="0.25">
      <c r="A41" s="91"/>
      <c r="B41" s="82"/>
      <c r="C41" s="82"/>
      <c r="D41" s="82"/>
    </row>
    <row r="42" spans="1:4" x14ac:dyDescent="0.25">
      <c r="A42" s="77" t="s">
        <v>101</v>
      </c>
      <c r="B42" s="82"/>
      <c r="C42" s="82"/>
      <c r="D42" s="82"/>
    </row>
    <row r="43" spans="1:4" x14ac:dyDescent="0.25">
      <c r="A43" s="80" t="s">
        <v>102</v>
      </c>
      <c r="B43" s="81">
        <v>0</v>
      </c>
      <c r="C43" s="82"/>
      <c r="D43" s="81"/>
    </row>
    <row r="44" spans="1:4" x14ac:dyDescent="0.25">
      <c r="A44" s="80" t="s">
        <v>103</v>
      </c>
      <c r="B44" s="81">
        <v>-45019</v>
      </c>
      <c r="C44" s="82"/>
      <c r="D44" s="81">
        <v>-550862</v>
      </c>
    </row>
    <row r="45" spans="1:4" x14ac:dyDescent="0.25">
      <c r="A45" s="80" t="s">
        <v>104</v>
      </c>
      <c r="B45" s="93">
        <v>167</v>
      </c>
      <c r="C45" s="82"/>
      <c r="D45" s="81">
        <v>35351096</v>
      </c>
    </row>
    <row r="46" spans="1:4" x14ac:dyDescent="0.25">
      <c r="A46" s="80" t="s">
        <v>105</v>
      </c>
      <c r="B46" s="90">
        <v>0</v>
      </c>
      <c r="C46" s="82"/>
      <c r="D46" s="90">
        <v>6500</v>
      </c>
    </row>
    <row r="47" spans="1:4" x14ac:dyDescent="0.25">
      <c r="A47" s="91" t="s">
        <v>106</v>
      </c>
      <c r="B47" s="94">
        <f>SUM(B43:B46)</f>
        <v>-44852</v>
      </c>
      <c r="C47" s="87"/>
      <c r="D47" s="94">
        <f>SUM(D43:D46)</f>
        <v>34806734</v>
      </c>
    </row>
    <row r="48" spans="1:4" x14ac:dyDescent="0.25">
      <c r="A48" s="91"/>
      <c r="B48" s="82"/>
      <c r="C48" s="82"/>
      <c r="D48" s="82"/>
    </row>
    <row r="49" spans="1:4" x14ac:dyDescent="0.25">
      <c r="A49" s="95" t="s">
        <v>107</v>
      </c>
      <c r="B49" s="82"/>
      <c r="C49" s="82"/>
      <c r="D49" s="82"/>
    </row>
    <row r="50" spans="1:4" x14ac:dyDescent="0.25">
      <c r="A50" s="80" t="s">
        <v>108</v>
      </c>
      <c r="B50" s="81"/>
      <c r="C50" s="82"/>
      <c r="D50" s="81"/>
    </row>
    <row r="51" spans="1:4" x14ac:dyDescent="0.25">
      <c r="A51" s="80" t="s">
        <v>109</v>
      </c>
      <c r="B51" s="81">
        <v>0</v>
      </c>
      <c r="C51" s="82"/>
      <c r="D51" s="81">
        <v>0</v>
      </c>
    </row>
    <row r="52" spans="1:4" x14ac:dyDescent="0.25">
      <c r="A52" s="80" t="s">
        <v>110</v>
      </c>
      <c r="B52" s="81">
        <v>0</v>
      </c>
      <c r="C52" s="82"/>
      <c r="D52" s="81">
        <v>-459257</v>
      </c>
    </row>
    <row r="53" spans="1:4" x14ac:dyDescent="0.25">
      <c r="A53" s="80" t="s">
        <v>111</v>
      </c>
      <c r="B53" s="81"/>
      <c r="C53" s="82"/>
      <c r="D53" s="81"/>
    </row>
    <row r="54" spans="1:4" x14ac:dyDescent="0.25">
      <c r="A54" s="80" t="s">
        <v>112</v>
      </c>
      <c r="B54" s="81">
        <v>-269240</v>
      </c>
      <c r="C54" s="82"/>
      <c r="D54" s="81">
        <v>-1221313</v>
      </c>
    </row>
    <row r="55" spans="1:4" x14ac:dyDescent="0.25">
      <c r="A55" s="80" t="s">
        <v>113</v>
      </c>
      <c r="B55" s="90">
        <v>0</v>
      </c>
      <c r="C55" s="82"/>
      <c r="D55" s="90"/>
    </row>
    <row r="56" spans="1:4" x14ac:dyDescent="0.25">
      <c r="A56" s="91" t="s">
        <v>114</v>
      </c>
      <c r="B56" s="94">
        <f>SUM(B50:B55)</f>
        <v>-269240</v>
      </c>
      <c r="C56" s="87"/>
      <c r="D56" s="94">
        <f>SUM(D50:D55)</f>
        <v>-1680570</v>
      </c>
    </row>
    <row r="57" spans="1:4" x14ac:dyDescent="0.25">
      <c r="A57" s="91"/>
      <c r="B57" s="82"/>
      <c r="C57" s="82"/>
      <c r="D57" s="82"/>
    </row>
    <row r="58" spans="1:4" x14ac:dyDescent="0.25">
      <c r="A58" s="91" t="s">
        <v>115</v>
      </c>
      <c r="B58" s="96">
        <f>B56+B47+B40</f>
        <v>334212.85257000278</v>
      </c>
      <c r="C58" s="87"/>
      <c r="D58" s="96">
        <f>D56+D47+D40</f>
        <v>3800664.0271700136</v>
      </c>
    </row>
    <row r="59" spans="1:4" x14ac:dyDescent="0.25">
      <c r="A59" s="80" t="s">
        <v>116</v>
      </c>
      <c r="B59" s="83">
        <v>-172540</v>
      </c>
      <c r="C59" s="82"/>
      <c r="D59" s="83">
        <v>-257710</v>
      </c>
    </row>
    <row r="60" spans="1:4" x14ac:dyDescent="0.25">
      <c r="A60" s="80" t="s">
        <v>117</v>
      </c>
      <c r="B60" s="81">
        <v>8884722</v>
      </c>
      <c r="C60" s="82"/>
      <c r="D60" s="81">
        <v>4826206</v>
      </c>
    </row>
    <row r="61" spans="1:4" x14ac:dyDescent="0.25">
      <c r="A61" s="91" t="s">
        <v>118</v>
      </c>
      <c r="B61" s="94">
        <f>SUM(B58:B60)</f>
        <v>9046394.8525700029</v>
      </c>
      <c r="C61" s="97"/>
      <c r="D61" s="94">
        <f>SUM(D58:D60)</f>
        <v>8369160.0271700136</v>
      </c>
    </row>
    <row r="62" spans="1:4" x14ac:dyDescent="0.25">
      <c r="A62" s="25"/>
      <c r="B62" s="25"/>
      <c r="C62" s="25"/>
      <c r="D62" s="25"/>
    </row>
    <row r="63" spans="1:4" x14ac:dyDescent="0.25">
      <c r="A63" s="25"/>
      <c r="B63" s="98"/>
      <c r="C63" s="98"/>
      <c r="D63" s="98"/>
    </row>
    <row r="64" spans="1:4" x14ac:dyDescent="0.25">
      <c r="A64" s="25"/>
      <c r="B64" s="25"/>
      <c r="C64" s="25"/>
      <c r="D64" s="25"/>
    </row>
    <row r="65" spans="1:4" x14ac:dyDescent="0.25">
      <c r="A65" s="30" t="s">
        <v>39</v>
      </c>
      <c r="B65" s="69" t="s">
        <v>119</v>
      </c>
      <c r="C65" s="29"/>
      <c r="D65" s="29"/>
    </row>
    <row r="66" spans="1:4" x14ac:dyDescent="0.25">
      <c r="A66" s="30"/>
      <c r="B66" s="69"/>
      <c r="C66" s="29"/>
      <c r="D66" s="29"/>
    </row>
    <row r="67" spans="1:4" x14ac:dyDescent="0.25">
      <c r="A67" s="30"/>
      <c r="B67" s="69"/>
      <c r="C67" s="29"/>
      <c r="D67" s="25"/>
    </row>
    <row r="68" spans="1:4" x14ac:dyDescent="0.25">
      <c r="A68" s="30" t="s">
        <v>41</v>
      </c>
      <c r="B68" s="69" t="s">
        <v>42</v>
      </c>
      <c r="C68" s="29"/>
      <c r="D68" s="25"/>
    </row>
  </sheetData>
  <mergeCells count="4"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A17" sqref="A17"/>
    </sheetView>
  </sheetViews>
  <sheetFormatPr defaultRowHeight="15" x14ac:dyDescent="0.25"/>
  <cols>
    <col min="1" max="1" width="74.5703125" customWidth="1"/>
    <col min="2" max="2" width="14.42578125" customWidth="1"/>
    <col min="3" max="3" width="7.140625" customWidth="1"/>
    <col min="4" max="4" width="13.7109375" customWidth="1"/>
    <col min="5" max="5" width="9" customWidth="1"/>
    <col min="6" max="6" width="21.5703125" customWidth="1"/>
    <col min="8" max="8" width="18.28515625" customWidth="1"/>
    <col min="10" max="10" width="16.7109375" customWidth="1"/>
    <col min="11" max="11" width="0" hidden="1" customWidth="1"/>
    <col min="12" max="12" width="13.5703125" hidden="1" customWidth="1"/>
    <col min="13" max="13" width="4.5703125" customWidth="1"/>
    <col min="14" max="14" width="13.85546875" customWidth="1"/>
    <col min="15" max="15" width="2.85546875" customWidth="1"/>
    <col min="16" max="16" width="15.140625" customWidth="1"/>
  </cols>
  <sheetData>
    <row r="1" spans="1:16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5.75" x14ac:dyDescent="0.25">
      <c r="A2" s="99"/>
      <c r="B2" s="99"/>
      <c r="C2" s="99"/>
      <c r="D2" s="99"/>
      <c r="E2" s="99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.75" x14ac:dyDescent="0.25">
      <c r="A3" s="100" t="s">
        <v>120</v>
      </c>
      <c r="B3" s="100"/>
      <c r="C3" s="100"/>
      <c r="D3" s="100"/>
      <c r="E3" s="100"/>
      <c r="F3" s="100"/>
      <c r="G3" s="100"/>
      <c r="H3" s="100"/>
      <c r="I3" s="101"/>
      <c r="J3" s="14"/>
      <c r="K3" s="14"/>
      <c r="L3" s="14"/>
      <c r="M3" s="14"/>
      <c r="N3" s="14"/>
      <c r="O3" s="14"/>
      <c r="P3" s="14"/>
    </row>
    <row r="4" spans="1:16" ht="15.75" x14ac:dyDescent="0.25">
      <c r="A4" s="102" t="s">
        <v>121</v>
      </c>
      <c r="B4" s="102"/>
      <c r="C4" s="102"/>
      <c r="D4" s="102"/>
      <c r="E4" s="102"/>
      <c r="F4" s="102"/>
      <c r="G4" s="102"/>
      <c r="H4" s="102"/>
      <c r="I4" s="103"/>
      <c r="J4" s="14"/>
      <c r="K4" s="14"/>
      <c r="L4" s="14"/>
      <c r="M4" s="14"/>
      <c r="N4" s="14"/>
      <c r="O4" s="14"/>
      <c r="P4" s="14"/>
    </row>
    <row r="5" spans="1:16" x14ac:dyDescent="0.25">
      <c r="A5" s="104" t="s">
        <v>122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x14ac:dyDescent="0.25">
      <c r="A6" s="10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06"/>
      <c r="O7" s="106"/>
      <c r="P7" s="107" t="s">
        <v>123</v>
      </c>
    </row>
    <row r="8" spans="1:16" ht="50.25" customHeight="1" x14ac:dyDescent="0.25">
      <c r="A8" s="108"/>
      <c r="B8" s="109" t="s">
        <v>30</v>
      </c>
      <c r="C8" s="11"/>
      <c r="D8" s="109" t="s">
        <v>124</v>
      </c>
      <c r="E8" s="11"/>
      <c r="F8" s="109" t="s">
        <v>125</v>
      </c>
      <c r="G8" s="11"/>
      <c r="H8" s="109" t="s">
        <v>126</v>
      </c>
      <c r="I8" s="11"/>
      <c r="J8" s="109" t="s">
        <v>127</v>
      </c>
      <c r="K8" s="11"/>
      <c r="L8" s="109" t="s">
        <v>35</v>
      </c>
      <c r="M8" s="11"/>
      <c r="N8" s="109" t="s">
        <v>128</v>
      </c>
      <c r="O8" s="11"/>
      <c r="P8" s="109" t="s">
        <v>129</v>
      </c>
    </row>
    <row r="9" spans="1:16" x14ac:dyDescent="0.25">
      <c r="A9" s="110" t="s">
        <v>130</v>
      </c>
      <c r="B9" s="111">
        <v>16888993</v>
      </c>
      <c r="C9" s="112"/>
      <c r="D9" s="111">
        <v>2333</v>
      </c>
      <c r="E9" s="112"/>
      <c r="F9" s="111">
        <v>-1322156</v>
      </c>
      <c r="G9" s="112"/>
      <c r="H9" s="111">
        <v>1850072</v>
      </c>
      <c r="I9" s="112"/>
      <c r="J9" s="111">
        <v>282513</v>
      </c>
      <c r="K9" s="112"/>
      <c r="L9" s="112">
        <v>0</v>
      </c>
      <c r="M9" s="112"/>
      <c r="N9" s="111">
        <f>1951334+3312707</f>
        <v>5264041</v>
      </c>
      <c r="O9" s="112"/>
      <c r="P9" s="111">
        <v>22965796</v>
      </c>
    </row>
    <row r="10" spans="1:16" x14ac:dyDescent="0.25">
      <c r="A10" s="113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</row>
    <row r="11" spans="1:16" x14ac:dyDescent="0.25">
      <c r="A11" s="114" t="s">
        <v>67</v>
      </c>
      <c r="B11" s="115">
        <v>0</v>
      </c>
      <c r="C11" s="115"/>
      <c r="D11" s="115">
        <v>0</v>
      </c>
      <c r="E11" s="115"/>
      <c r="F11" s="115">
        <v>0</v>
      </c>
      <c r="G11" s="115"/>
      <c r="H11" s="115">
        <v>0</v>
      </c>
      <c r="I11" s="115"/>
      <c r="J11" s="115">
        <v>0</v>
      </c>
      <c r="K11" s="115"/>
      <c r="L11" s="115">
        <v>0</v>
      </c>
      <c r="M11" s="115"/>
      <c r="N11" s="115">
        <v>1037657</v>
      </c>
      <c r="O11" s="115"/>
      <c r="P11" s="112">
        <f>N11</f>
        <v>1037657</v>
      </c>
    </row>
    <row r="12" spans="1:16" x14ac:dyDescent="0.25">
      <c r="A12" s="114" t="s">
        <v>131</v>
      </c>
      <c r="B12" s="115">
        <v>0</v>
      </c>
      <c r="C12" s="115"/>
      <c r="D12" s="115">
        <v>0</v>
      </c>
      <c r="E12" s="115"/>
      <c r="F12" s="115">
        <v>509494</v>
      </c>
      <c r="G12" s="115"/>
      <c r="H12" s="115">
        <v>0</v>
      </c>
      <c r="I12" s="115"/>
      <c r="J12" s="115">
        <v>0</v>
      </c>
      <c r="K12" s="115"/>
      <c r="L12" s="115">
        <v>0</v>
      </c>
      <c r="M12" s="115"/>
      <c r="N12" s="115">
        <v>0</v>
      </c>
      <c r="O12" s="115"/>
      <c r="P12" s="112">
        <f>B12+D12+F12+H12+J12+L12+N12</f>
        <v>509494</v>
      </c>
    </row>
    <row r="13" spans="1:16" x14ac:dyDescent="0.25">
      <c r="A13" s="113" t="s">
        <v>132</v>
      </c>
      <c r="B13" s="116">
        <f>SUM(B11:B12)</f>
        <v>0</v>
      </c>
      <c r="C13" s="112"/>
      <c r="D13" s="116">
        <f>SUM(D11:D12)</f>
        <v>0</v>
      </c>
      <c r="E13" s="112"/>
      <c r="F13" s="116">
        <f>SUM(F11:F12)</f>
        <v>509494</v>
      </c>
      <c r="G13" s="112"/>
      <c r="H13" s="116">
        <f>SUM(H11:H12)</f>
        <v>0</v>
      </c>
      <c r="I13" s="112"/>
      <c r="J13" s="116">
        <f>SUM(J11:J12)</f>
        <v>0</v>
      </c>
      <c r="K13" s="112"/>
      <c r="L13" s="116">
        <f>SUM(L11:L12)</f>
        <v>0</v>
      </c>
      <c r="M13" s="112"/>
      <c r="N13" s="116">
        <f>SUM(N11:N12)</f>
        <v>1037657</v>
      </c>
      <c r="O13" s="112"/>
      <c r="P13" s="116">
        <f>SUM(P11:P12)</f>
        <v>1547151</v>
      </c>
    </row>
    <row r="14" spans="1:16" x14ac:dyDescent="0.25">
      <c r="A14" s="114" t="s">
        <v>133</v>
      </c>
      <c r="B14" s="115">
        <v>0</v>
      </c>
      <c r="C14" s="115"/>
      <c r="D14" s="115">
        <v>0</v>
      </c>
      <c r="E14" s="115"/>
      <c r="F14" s="115">
        <v>0</v>
      </c>
      <c r="G14" s="115"/>
      <c r="H14" s="115">
        <v>0</v>
      </c>
      <c r="I14" s="115"/>
      <c r="J14" s="115">
        <v>0</v>
      </c>
      <c r="K14" s="115"/>
      <c r="L14" s="115">
        <v>0</v>
      </c>
      <c r="M14" s="115"/>
      <c r="N14" s="115">
        <v>0</v>
      </c>
      <c r="O14" s="115"/>
      <c r="P14" s="112">
        <f>SUM(B14:O14)</f>
        <v>0</v>
      </c>
    </row>
    <row r="15" spans="1:16" x14ac:dyDescent="0.25">
      <c r="A15" s="114" t="s">
        <v>134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>
        <f>SUM(B15:O15)</f>
        <v>0</v>
      </c>
    </row>
    <row r="16" spans="1:16" ht="26.25" x14ac:dyDescent="0.25">
      <c r="A16" s="114" t="s">
        <v>135</v>
      </c>
      <c r="B16" s="115">
        <v>0</v>
      </c>
      <c r="C16" s="115"/>
      <c r="D16" s="115">
        <v>0</v>
      </c>
      <c r="E16" s="115"/>
      <c r="F16" s="115">
        <v>0</v>
      </c>
      <c r="G16" s="115"/>
      <c r="H16" s="115"/>
      <c r="I16" s="115"/>
      <c r="J16" s="115">
        <v>0</v>
      </c>
      <c r="K16" s="115"/>
      <c r="L16" s="115">
        <v>0</v>
      </c>
      <c r="M16" s="115"/>
      <c r="N16" s="115"/>
      <c r="O16" s="115"/>
      <c r="P16" s="115">
        <f t="shared" ref="P16:P17" si="0">SUM(B16:O16)</f>
        <v>0</v>
      </c>
    </row>
    <row r="17" spans="1:16" x14ac:dyDescent="0.25">
      <c r="A17" s="114" t="s">
        <v>136</v>
      </c>
      <c r="B17" s="115">
        <v>0</v>
      </c>
      <c r="C17" s="115"/>
      <c r="D17" s="115">
        <v>0</v>
      </c>
      <c r="E17" s="115"/>
      <c r="F17" s="115">
        <v>0</v>
      </c>
      <c r="G17" s="115"/>
      <c r="H17" s="115"/>
      <c r="I17" s="115"/>
      <c r="J17" s="115">
        <v>0</v>
      </c>
      <c r="K17" s="115"/>
      <c r="L17" s="115">
        <v>0</v>
      </c>
      <c r="M17" s="115"/>
      <c r="N17" s="115"/>
      <c r="O17" s="115"/>
      <c r="P17" s="112">
        <f t="shared" si="0"/>
        <v>0</v>
      </c>
    </row>
    <row r="18" spans="1:16" x14ac:dyDescent="0.25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2"/>
    </row>
    <row r="19" spans="1:16" ht="15.75" thickBot="1" x14ac:dyDescent="0.3">
      <c r="A19" s="113" t="s">
        <v>137</v>
      </c>
      <c r="B19" s="117">
        <f>B9+B13+B14+B15+B18</f>
        <v>16888993</v>
      </c>
      <c r="C19" s="112"/>
      <c r="D19" s="117">
        <f>D9+D13+D14+D15+D18</f>
        <v>2333</v>
      </c>
      <c r="E19" s="112"/>
      <c r="F19" s="117">
        <f>F9+F13+F14+F15+F18</f>
        <v>-812662</v>
      </c>
      <c r="G19" s="112"/>
      <c r="H19" s="117">
        <f>H9+H13+H14+H15+H18+H16+H17</f>
        <v>1850072</v>
      </c>
      <c r="I19" s="112"/>
      <c r="J19" s="117">
        <f>J9+J13+J14+J15+J18</f>
        <v>282513</v>
      </c>
      <c r="K19" s="112"/>
      <c r="L19" s="117">
        <f>L9+L13+L14+L15+L18</f>
        <v>0</v>
      </c>
      <c r="M19" s="112"/>
      <c r="N19" s="117">
        <f>N9+N13+N14+N15+N18+N17+N16</f>
        <v>6301698</v>
      </c>
      <c r="O19" s="112"/>
      <c r="P19" s="117">
        <f>P9+P13+P14+P15+P18+P17+P16</f>
        <v>24512947</v>
      </c>
    </row>
    <row r="20" spans="1:16" ht="15.75" thickTop="1" x14ac:dyDescent="0.25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2"/>
    </row>
    <row r="21" spans="1:16" x14ac:dyDescent="0.25">
      <c r="A21" s="110" t="s">
        <v>138</v>
      </c>
      <c r="B21" s="111">
        <v>16888993</v>
      </c>
      <c r="C21" s="112"/>
      <c r="D21" s="111">
        <v>2333</v>
      </c>
      <c r="E21" s="112"/>
      <c r="F21" s="111">
        <v>-793283</v>
      </c>
      <c r="G21" s="112"/>
      <c r="H21" s="111">
        <v>1813610</v>
      </c>
      <c r="I21" s="112"/>
      <c r="J21" s="111">
        <v>282513</v>
      </c>
      <c r="K21" s="112"/>
      <c r="L21" s="112">
        <v>0</v>
      </c>
      <c r="M21" s="112"/>
      <c r="N21" s="111">
        <f>3756962+3312707</f>
        <v>7069669</v>
      </c>
      <c r="O21" s="112"/>
      <c r="P21" s="111">
        <v>25263835</v>
      </c>
    </row>
    <row r="22" spans="1:16" x14ac:dyDescent="0.25">
      <c r="A22" s="113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6" x14ac:dyDescent="0.25">
      <c r="A23" s="114" t="s">
        <v>67</v>
      </c>
      <c r="B23" s="115">
        <v>0</v>
      </c>
      <c r="C23" s="115"/>
      <c r="D23" s="115">
        <v>0</v>
      </c>
      <c r="E23" s="115"/>
      <c r="F23" s="115">
        <v>0</v>
      </c>
      <c r="G23" s="115"/>
      <c r="H23" s="115">
        <v>0</v>
      </c>
      <c r="I23" s="115"/>
      <c r="J23" s="115">
        <v>0</v>
      </c>
      <c r="K23" s="115"/>
      <c r="L23" s="115">
        <v>0</v>
      </c>
      <c r="M23" s="115"/>
      <c r="N23" s="115">
        <v>8115</v>
      </c>
      <c r="O23" s="115"/>
      <c r="P23" s="112">
        <f>N23</f>
        <v>8115</v>
      </c>
    </row>
    <row r="24" spans="1:16" x14ac:dyDescent="0.25">
      <c r="A24" s="114" t="s">
        <v>131</v>
      </c>
      <c r="B24" s="115">
        <v>0</v>
      </c>
      <c r="C24" s="115"/>
      <c r="D24" s="115">
        <v>0</v>
      </c>
      <c r="E24" s="115"/>
      <c r="F24" s="115">
        <v>154204</v>
      </c>
      <c r="G24" s="115"/>
      <c r="H24" s="115">
        <v>0</v>
      </c>
      <c r="I24" s="115"/>
      <c r="J24" s="115">
        <v>0</v>
      </c>
      <c r="K24" s="115"/>
      <c r="L24" s="115">
        <v>0</v>
      </c>
      <c r="M24" s="115"/>
      <c r="N24" s="115">
        <v>0</v>
      </c>
      <c r="O24" s="115"/>
      <c r="P24" s="112">
        <f>B24+D24+F24+H24+J24+L24+N24</f>
        <v>154204</v>
      </c>
    </row>
    <row r="25" spans="1:16" x14ac:dyDescent="0.25">
      <c r="A25" s="113" t="s">
        <v>132</v>
      </c>
      <c r="B25" s="116">
        <f>SUM(B23:B24)</f>
        <v>0</v>
      </c>
      <c r="C25" s="112"/>
      <c r="D25" s="116">
        <f>SUM(D23:D24)</f>
        <v>0</v>
      </c>
      <c r="E25" s="112"/>
      <c r="F25" s="116">
        <f>SUM(F23:F24)</f>
        <v>154204</v>
      </c>
      <c r="G25" s="112"/>
      <c r="H25" s="116">
        <f>SUM(H23:H24)</f>
        <v>0</v>
      </c>
      <c r="I25" s="112"/>
      <c r="J25" s="116">
        <f>SUM(J23:J24)</f>
        <v>0</v>
      </c>
      <c r="K25" s="112"/>
      <c r="L25" s="116">
        <f>SUM(L23:L24)</f>
        <v>0</v>
      </c>
      <c r="M25" s="112"/>
      <c r="N25" s="116">
        <f>SUM(N23:N24)</f>
        <v>8115</v>
      </c>
      <c r="O25" s="112"/>
      <c r="P25" s="116">
        <f>SUM(P23:P24)</f>
        <v>162319</v>
      </c>
    </row>
    <row r="26" spans="1:16" x14ac:dyDescent="0.25">
      <c r="A26" s="114" t="s">
        <v>133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2">
        <f>B26+D26+F26+H26+J26+L26+N26</f>
        <v>0</v>
      </c>
    </row>
    <row r="27" spans="1:16" x14ac:dyDescent="0.25">
      <c r="A27" s="114" t="s">
        <v>134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2">
        <f>B27+D27+F27+H27+J27+L27+N27</f>
        <v>0</v>
      </c>
    </row>
    <row r="28" spans="1:16" x14ac:dyDescent="0.25">
      <c r="A28" s="114" t="s">
        <v>139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2">
        <f>B28+D28+F28+H28+J28+L28+N28</f>
        <v>0</v>
      </c>
    </row>
    <row r="29" spans="1:16" ht="26.25" x14ac:dyDescent="0.25">
      <c r="A29" s="114" t="s">
        <v>135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2">
        <f>B29+D29+F29+H29+J29+L29+N29</f>
        <v>0</v>
      </c>
    </row>
    <row r="30" spans="1:16" ht="15.75" thickBot="1" x14ac:dyDescent="0.3">
      <c r="A30" s="113" t="s">
        <v>140</v>
      </c>
      <c r="B30" s="117">
        <f>SUM(B25:B27)+B21</f>
        <v>16888993</v>
      </c>
      <c r="C30" s="112"/>
      <c r="D30" s="117">
        <f>SUM(D25:D27)+D21</f>
        <v>2333</v>
      </c>
      <c r="E30" s="112"/>
      <c r="F30" s="117">
        <f>SUM(F25:F27)+F21</f>
        <v>-639079</v>
      </c>
      <c r="G30" s="112"/>
      <c r="H30" s="117">
        <f>SUM(H25:H28)+H21</f>
        <v>1813610</v>
      </c>
      <c r="I30" s="112"/>
      <c r="J30" s="117">
        <f>SUM(J25:J27)+J21</f>
        <v>282513</v>
      </c>
      <c r="K30" s="112"/>
      <c r="L30" s="117">
        <f>SUM(L25:L27)+L21</f>
        <v>0</v>
      </c>
      <c r="M30" s="112"/>
      <c r="N30" s="117">
        <f>SUM(N25:N29)+N21</f>
        <v>7077784</v>
      </c>
      <c r="O30" s="112"/>
      <c r="P30" s="117">
        <f>SUM(P25:P29)+P21</f>
        <v>25426154</v>
      </c>
    </row>
    <row r="31" spans="1:1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6" x14ac:dyDescent="0.25">
      <c r="A32" s="25"/>
      <c r="B32" s="25"/>
      <c r="C32" s="25"/>
      <c r="D32" s="25"/>
      <c r="E32" s="25"/>
      <c r="F32" s="120"/>
      <c r="G32" s="121"/>
      <c r="H32" s="120"/>
      <c r="I32" s="121"/>
      <c r="J32" s="121"/>
      <c r="K32" s="121"/>
      <c r="L32" s="120"/>
      <c r="M32" s="121"/>
      <c r="N32" s="120"/>
      <c r="O32" s="121"/>
      <c r="P32" s="120"/>
    </row>
    <row r="33" spans="1:16" x14ac:dyDescent="0.25">
      <c r="A33" s="25"/>
      <c r="B33" s="25"/>
      <c r="C33" s="25"/>
      <c r="D33" s="25"/>
      <c r="E33" s="25"/>
      <c r="F33" s="121"/>
      <c r="G33" s="121"/>
      <c r="H33" s="121"/>
      <c r="I33" s="121"/>
      <c r="J33" s="121"/>
      <c r="K33" s="121"/>
      <c r="L33" s="121"/>
      <c r="M33" s="121"/>
      <c r="N33" s="122"/>
      <c r="O33" s="121"/>
      <c r="P33" s="121"/>
    </row>
    <row r="34" spans="1:16" x14ac:dyDescent="0.25">
      <c r="A34" s="30" t="s">
        <v>39</v>
      </c>
      <c r="B34" s="29" t="s">
        <v>119</v>
      </c>
      <c r="C34" s="29"/>
      <c r="D34" s="25"/>
      <c r="E34" s="25"/>
      <c r="F34" s="121"/>
      <c r="G34" s="121"/>
      <c r="H34" s="121"/>
      <c r="I34" s="121"/>
      <c r="J34" s="121"/>
      <c r="K34" s="121"/>
      <c r="L34" s="121"/>
      <c r="M34" s="121"/>
      <c r="N34" s="123"/>
      <c r="O34" s="121"/>
      <c r="P34" s="121"/>
    </row>
    <row r="35" spans="1:16" x14ac:dyDescent="0.25">
      <c r="A35" s="30"/>
      <c r="B35" s="29"/>
      <c r="C35" s="29"/>
      <c r="D35" s="25"/>
      <c r="E35" s="25"/>
      <c r="F35" s="124"/>
      <c r="G35" s="121"/>
      <c r="H35" s="124"/>
      <c r="I35" s="121"/>
      <c r="J35" s="121"/>
      <c r="K35" s="121"/>
      <c r="L35" s="121"/>
      <c r="M35" s="121"/>
      <c r="N35" s="121"/>
      <c r="O35" s="121"/>
      <c r="P35" s="121"/>
    </row>
    <row r="36" spans="1:16" x14ac:dyDescent="0.25">
      <c r="A36" s="30"/>
      <c r="B36" s="29"/>
      <c r="C36" s="29"/>
      <c r="D36" s="25"/>
      <c r="E36" s="25"/>
      <c r="F36" s="121"/>
      <c r="G36" s="121"/>
      <c r="H36" s="121"/>
      <c r="I36" s="121"/>
      <c r="J36" s="121"/>
      <c r="K36" s="121"/>
      <c r="L36" s="121"/>
      <c r="M36" s="121"/>
      <c r="N36" s="125"/>
      <c r="O36" s="121"/>
      <c r="P36" s="125"/>
    </row>
    <row r="37" spans="1:16" x14ac:dyDescent="0.25">
      <c r="A37" s="30" t="s">
        <v>41</v>
      </c>
      <c r="B37" s="29" t="s">
        <v>42</v>
      </c>
      <c r="C37" s="29"/>
      <c r="D37" s="25"/>
      <c r="E37" s="25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</row>
  </sheetData>
  <mergeCells count="3">
    <mergeCell ref="A3:H3"/>
    <mergeCell ref="A4:H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</vt:lpstr>
      <vt:lpstr>Ф2</vt:lpstr>
      <vt:lpstr>Ф3</vt:lpstr>
      <vt:lpstr>Ф4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Масюра Илья</dc:creator>
  <cp:lastModifiedBy>Масюра Илья</cp:lastModifiedBy>
  <dcterms:created xsi:type="dcterms:W3CDTF">2018-04-27T05:58:40Z</dcterms:created>
  <dcterms:modified xsi:type="dcterms:W3CDTF">2018-04-27T06:14:53Z</dcterms:modified>
</cp:coreProperties>
</file>