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8535"/>
  </bookViews>
  <sheets>
    <sheet name="ф1" sheetId="1" r:id="rId1"/>
    <sheet name="ф2" sheetId="2" r:id="rId2"/>
    <sheet name="ф3" sheetId="3" r:id="rId3"/>
    <sheet name="ф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" i="4" l="1"/>
  <c r="P28" i="4"/>
  <c r="P27" i="4"/>
  <c r="P26" i="4"/>
  <c r="N25" i="4"/>
  <c r="N30" i="4" s="1"/>
  <c r="L25" i="4"/>
  <c r="L30" i="4" s="1"/>
  <c r="J25" i="4"/>
  <c r="J30" i="4" s="1"/>
  <c r="H25" i="4"/>
  <c r="H30" i="4" s="1"/>
  <c r="F25" i="4"/>
  <c r="F30" i="4" s="1"/>
  <c r="D25" i="4"/>
  <c r="D30" i="4" s="1"/>
  <c r="B25" i="4"/>
  <c r="B30" i="4" s="1"/>
  <c r="P24" i="4"/>
  <c r="P23" i="4"/>
  <c r="P25" i="4" s="1"/>
  <c r="P21" i="4"/>
  <c r="P17" i="4"/>
  <c r="P16" i="4"/>
  <c r="P15" i="4"/>
  <c r="P14" i="4"/>
  <c r="N13" i="4"/>
  <c r="L13" i="4"/>
  <c r="L19" i="4" s="1"/>
  <c r="J13" i="4"/>
  <c r="J19" i="4" s="1"/>
  <c r="H13" i="4"/>
  <c r="H19" i="4" s="1"/>
  <c r="F13" i="4"/>
  <c r="F19" i="4" s="1"/>
  <c r="D13" i="4"/>
  <c r="D19" i="4" s="1"/>
  <c r="B13" i="4"/>
  <c r="B19" i="4" s="1"/>
  <c r="P12" i="4"/>
  <c r="P13" i="4" s="1"/>
  <c r="P11" i="4"/>
  <c r="P9" i="4"/>
  <c r="N9" i="4"/>
  <c r="N19" i="4" s="1"/>
  <c r="P19" i="4" l="1"/>
  <c r="P30" i="4"/>
  <c r="D56" i="3" l="1"/>
  <c r="B56" i="3"/>
  <c r="D47" i="3"/>
  <c r="B47" i="3"/>
  <c r="D38" i="3"/>
  <c r="D40" i="3" s="1"/>
  <c r="B38" i="3"/>
  <c r="B40" i="3" s="1"/>
  <c r="B58" i="3" l="1"/>
  <c r="B61" i="3" s="1"/>
  <c r="D58" i="3"/>
  <c r="D61" i="3" s="1"/>
  <c r="E38" i="2" l="1"/>
  <c r="C38" i="2"/>
  <c r="E19" i="2"/>
  <c r="C19" i="2"/>
  <c r="E16" i="2"/>
  <c r="E26" i="2" s="1"/>
  <c r="E30" i="2" s="1"/>
  <c r="E32" i="2" s="1"/>
  <c r="E39" i="2" s="1"/>
  <c r="C16" i="2"/>
  <c r="C26" i="2" s="1"/>
  <c r="C30" i="2" s="1"/>
  <c r="C32" i="2" s="1"/>
  <c r="C39" i="2" s="1"/>
  <c r="C28" i="1"/>
  <c r="E47" i="1"/>
  <c r="C47" i="1"/>
  <c r="E38" i="1"/>
  <c r="E48" i="1" s="1"/>
  <c r="C38" i="1"/>
  <c r="C48" i="1" s="1"/>
  <c r="E28" i="1"/>
</calcChain>
</file>

<file path=xl/sharedStrings.xml><?xml version="1.0" encoding="utf-8"?>
<sst xmlns="http://schemas.openxmlformats.org/spreadsheetml/2006/main" count="171" uniqueCount="145">
  <si>
    <t>Отчет о финансовом положении</t>
  </si>
  <si>
    <t>АО "AsiaCredit Bank (АзияКредит Банк)"</t>
  </si>
  <si>
    <t>по состоянию на 30 июня 2018 года (не аудировано)</t>
  </si>
  <si>
    <t xml:space="preserve">               тыс. тенге</t>
  </si>
  <si>
    <t>Наименование статей</t>
  </si>
  <si>
    <t>30 июня  2018 года (не аудировано)</t>
  </si>
  <si>
    <t>31 декабря 2017 года    (аудировано)</t>
  </si>
  <si>
    <t>Активы</t>
  </si>
  <si>
    <t>Денежные средства и их эквиваленты</t>
  </si>
  <si>
    <t>Счета и депозиты в банках и прочих финансовых учреждениях</t>
  </si>
  <si>
    <t>Ссуды, выданные по соглашениям обратного РЕПО</t>
  </si>
  <si>
    <t>Финансовые активы, имеющиеся в наличии для продажи</t>
  </si>
  <si>
    <t>Инвестиции, удерживаемые до погашения</t>
  </si>
  <si>
    <t>Производные финансовые инструменты</t>
  </si>
  <si>
    <t>Кредиты, выданные клиентам</t>
  </si>
  <si>
    <t>Текущий налоговый актив</t>
  </si>
  <si>
    <t>Основные средства и нематериальные активы</t>
  </si>
  <si>
    <t>Активы изъятые в результате взыскания</t>
  </si>
  <si>
    <t xml:space="preserve">Прочие активы </t>
  </si>
  <si>
    <t xml:space="preserve">Итого активов: </t>
  </si>
  <si>
    <t>Обязательства</t>
  </si>
  <si>
    <t>Счета и депозиты банков и прочих финансовых учреждений</t>
  </si>
  <si>
    <t>Прочие заемные средства</t>
  </si>
  <si>
    <t>Ссуды, полученные по соглашениям РЕПО</t>
  </si>
  <si>
    <t>Текущие счета и депозиты клиентов</t>
  </si>
  <si>
    <t>Выпущенные долговые ценные бумаги</t>
  </si>
  <si>
    <t>Отложенное налоговое обязательство</t>
  </si>
  <si>
    <t>Прочие обязательства</t>
  </si>
  <si>
    <t xml:space="preserve">Итого обязательств: </t>
  </si>
  <si>
    <t>Капитал</t>
  </si>
  <si>
    <t>Акционерный капитал</t>
  </si>
  <si>
    <t>Эмиссионный доход</t>
  </si>
  <si>
    <t>Дефицит переоценки финансовых активов, имеющихся в наличии для продажи</t>
  </si>
  <si>
    <t>Резерв переоценки зданий и земельного участка</t>
  </si>
  <si>
    <t>Резервы по общим банковским рискам</t>
  </si>
  <si>
    <t>Специальные резервы</t>
  </si>
  <si>
    <t>Нераспределенная прибыль</t>
  </si>
  <si>
    <t>Итого капитала:</t>
  </si>
  <si>
    <t xml:space="preserve">Итого обязательств и капитала: </t>
  </si>
  <si>
    <t>Председатель Правления</t>
  </si>
  <si>
    <t>Копешов Б.Б</t>
  </si>
  <si>
    <t xml:space="preserve"> Главный бухгалтер</t>
  </si>
  <si>
    <t>Есбаева Ш.А.</t>
  </si>
  <si>
    <t>Отчет о прибылях и убытках и прочем совокупном доходе</t>
  </si>
  <si>
    <t>АО ''AsiaCredit Bank (АзияКредит Банк)"</t>
  </si>
  <si>
    <t>за шесть месяцев, закончившихся 30 июня 2018 года (не аудировано)</t>
  </si>
  <si>
    <t>тыс. тенге</t>
  </si>
  <si>
    <t xml:space="preserve">за шесть месяцев, закончившихся 30 июня 2018 года  (не аудировано)   
</t>
  </si>
  <si>
    <t xml:space="preserve">за шесть месяцев, закончившихся 30 июня 2017 года  (не аудировано)   
</t>
  </si>
  <si>
    <t>Процентные доходы</t>
  </si>
  <si>
    <t>Процентные расходы</t>
  </si>
  <si>
    <t>Чистый процентный доход</t>
  </si>
  <si>
    <t>Комиссионные доходы</t>
  </si>
  <si>
    <t>Комиссионные расходы</t>
  </si>
  <si>
    <t>Чистый комиссионный доход</t>
  </si>
  <si>
    <t>Чистая прибыль от выкупа долговых ценных бумаг</t>
  </si>
  <si>
    <t xml:space="preserve">Чистая (убыток)/прибыль от операций с производными финансовыми инструментами </t>
  </si>
  <si>
    <t>Чистая (убыток)/прибыль от операций с иностранной валютой</t>
  </si>
  <si>
    <t>Чистая реализованная прибыль/(убыток) от операций с финансовыми активами, имеющимися в наличии для продажи</t>
  </si>
  <si>
    <t>Чистый (убыток)/прибыль от выкупа выпущенных долговых ценных бумаг</t>
  </si>
  <si>
    <t>Прочие операционные доходы</t>
  </si>
  <si>
    <t>Операционные доходы</t>
  </si>
  <si>
    <t>Убытки от обесценения</t>
  </si>
  <si>
    <t>Расходы на персонал</t>
  </si>
  <si>
    <t>Прочие общие административные расходы</t>
  </si>
  <si>
    <t>Прибыль до налогообложения</t>
  </si>
  <si>
    <t>Расходы по налогу на прибыль</t>
  </si>
  <si>
    <t>Прибыль за период</t>
  </si>
  <si>
    <t>Прочий совокупный доход</t>
  </si>
  <si>
    <t>Резерв по переоценке финансовых активов, имеющихся в наличии для продажи:</t>
  </si>
  <si>
    <t>чистое изменение справедливой стоимости, за вычетом налога ноль тенге</t>
  </si>
  <si>
    <t>чистое изменение справедливой стоимости, перенесенное в состав прибыли или убытка при выбытии, за вычетом налога ноль тенге</t>
  </si>
  <si>
    <t>Прочий совокупный (расход)/ доход за период, за вычетом подоходного налога</t>
  </si>
  <si>
    <t>Итого совокупного дохода за период</t>
  </si>
  <si>
    <t xml:space="preserve">                      Отчет о движении денежных средств</t>
  </si>
  <si>
    <t>АО "АsiaCredit Bank (АзияКредит Банк)"</t>
  </si>
  <si>
    <t>Наименование статьи</t>
  </si>
  <si>
    <t>за шесть месяцев, закончившихся 30 июня 2018 года  (не аудировано)</t>
  </si>
  <si>
    <t>за шесть месяцев, закончившихся 30 июня 2017 года  (не аудировано)</t>
  </si>
  <si>
    <t>ДВИЖЕНИЕ ДЕНЕЖНЫХ СРЕДСТВ ОТ ОПЕРАЦИОННОЙ ДЕЯТЕЛЬНОСТИ</t>
  </si>
  <si>
    <t>Процентные доходы полученные</t>
  </si>
  <si>
    <t>Процентные расходы уплаченные</t>
  </si>
  <si>
    <t>Комиссионные доходы полученные</t>
  </si>
  <si>
    <t>Комиссионные расходы уплаченные</t>
  </si>
  <si>
    <t>Чистые поступления по операциям с активами, имеющимися в наличим для продажи</t>
  </si>
  <si>
    <t xml:space="preserve">Чистые поступления от операций с производными финансовыми инструментами </t>
  </si>
  <si>
    <t xml:space="preserve">Чистые поступления по операциям с иностранной валютой </t>
  </si>
  <si>
    <t>Доход от выкупленных собственных облигаций</t>
  </si>
  <si>
    <t xml:space="preserve">Прочие полученные доходы </t>
  </si>
  <si>
    <t>Расходы на персонал и прочие общие административные расходы уплаченные</t>
  </si>
  <si>
    <t>(Увеличение)/ уменьшение операционных активов</t>
  </si>
  <si>
    <t>Обязательные резервы в Национальном Банке Республики Казахстан</t>
  </si>
  <si>
    <t>Ссуды, выданные по соглашениям обратное РЕПО</t>
  </si>
  <si>
    <t xml:space="preserve">Финансовые активы, имеющиеся в наличии для продажи </t>
  </si>
  <si>
    <t xml:space="preserve">Кредиты, выданные клиентам </t>
  </si>
  <si>
    <t>Увеличение/(уменьшение) операционных обязательств</t>
  </si>
  <si>
    <t xml:space="preserve">Счета и депозиты банков </t>
  </si>
  <si>
    <t xml:space="preserve">Текущие счета и депозиты клиентов </t>
  </si>
  <si>
    <t xml:space="preserve">Чистое поступление/(использование) денежных средств от операционной деятельности до уплаты подоходного налога </t>
  </si>
  <si>
    <t>Подоходный налог уплаченный</t>
  </si>
  <si>
    <t xml:space="preserve">Поступление/(использование)движение денежных средств от операционной деятельности </t>
  </si>
  <si>
    <t xml:space="preserve">ДВИЖЕНИЕ ДЕНЕЖНЫХ СРЕДСТВ ОТ ИНВЕСТИЦИОННОЙ ДЕЯТЕЛЬНОСТИ </t>
  </si>
  <si>
    <t>Авансы, уплаченные по зданию</t>
  </si>
  <si>
    <t xml:space="preserve">Приобретения основных средств и нематериальных активов </t>
  </si>
  <si>
    <t>Финансовые активы, удерживаемые до погашения</t>
  </si>
  <si>
    <t>Выручка/убыток от реализации основных средств</t>
  </si>
  <si>
    <t xml:space="preserve">Использование денежных средств в инвестиционной деятельности </t>
  </si>
  <si>
    <t>ДВИЖЕНИЕ ДЕНЕЖНЫХ СРЕДСТВ ОТ ФИНАНСОВОЙ ДЕЯТЕЛЬНОСТИ</t>
  </si>
  <si>
    <t>Поступления от выпущенных долговых ценных бумаг</t>
  </si>
  <si>
    <t>Выкуп простых акций</t>
  </si>
  <si>
    <t>Выкуп выпущенных долговых ценных бумаг</t>
  </si>
  <si>
    <t>Поступления от прочих заемных средств</t>
  </si>
  <si>
    <t>Погашение прочих заемных средств</t>
  </si>
  <si>
    <t>Выплаченные дивиденды</t>
  </si>
  <si>
    <t>Поступление денежных средств от финансовой деятельности</t>
  </si>
  <si>
    <t xml:space="preserve">Чистое увеличение/(уменьшение) денежных средств и их эквивалентов </t>
  </si>
  <si>
    <t>Влияние изменений валютных курсов на величину денежных средств и их эквивалентов</t>
  </si>
  <si>
    <t>Денежные средства и их эквиваленты на начало года</t>
  </si>
  <si>
    <t xml:space="preserve">Денежные средства и их эквиваленты на конец года </t>
  </si>
  <si>
    <t>Копешов Б.Б.</t>
  </si>
  <si>
    <t>Главный бухгалтер</t>
  </si>
  <si>
    <t xml:space="preserve">                                                                        Отчет об изменениях капитала</t>
  </si>
  <si>
    <t xml:space="preserve">                                                                                         АО "АsiaCredit Bank (АзияКредит Банк)"</t>
  </si>
  <si>
    <t xml:space="preserve">за шесть месяцев, закончившихся 30 июня 2018 года  (не аудировано) </t>
  </si>
  <si>
    <t>тыс тенге</t>
  </si>
  <si>
    <t>Эмиссионный  доход</t>
  </si>
  <si>
    <t xml:space="preserve">Дефицифт переоценки  активов, имеющихся в наличии для продажи </t>
  </si>
  <si>
    <t>Резерв переоценки зданий и земельных участков</t>
  </si>
  <si>
    <t xml:space="preserve">Резерв по общим банковским рискам </t>
  </si>
  <si>
    <t xml:space="preserve">Нераспре-деленная прибыль </t>
  </si>
  <si>
    <t>Итого</t>
  </si>
  <si>
    <t>Остаток на 1 января 2017 г. (аудировано)</t>
  </si>
  <si>
    <t>Прочий совокупный расход</t>
  </si>
  <si>
    <t>Итого совокупный (расход)/ доход за период</t>
  </si>
  <si>
    <t>Выкуп собственных акций</t>
  </si>
  <si>
    <t>Выплата дивидендов</t>
  </si>
  <si>
    <t>Списание резерва переоценки основных средств в результате износа ранее переоцененных основных средств</t>
  </si>
  <si>
    <t>Амортизация резерва переоценки основных средств</t>
  </si>
  <si>
    <t>Остаток на 30 июня 2017 г. (не аудировано)</t>
  </si>
  <si>
    <t>Остаток на 1 января 2018 г.  (аудировано)</t>
  </si>
  <si>
    <t>Изменение прибыли/убытка за прошлый период</t>
  </si>
  <si>
    <t>Создание прочих резервов</t>
  </si>
  <si>
    <t>Переоценка ОС</t>
  </si>
  <si>
    <t>Перевод резерва переоценки в состав нераспределенной прибыли при выбытии и использовании переоцененных основных средств</t>
  </si>
  <si>
    <t>Остаток на 30 июня 2018 г. (не 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</si>
</sst>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_р_._-;\-* #,##0_р_._-;_-* &quot;-&quot;??_р_._-;_-@_-"/>
    <numFmt numFmtId="165" formatCode="_-#,##0_-;\(#,##0\);_-\ \ &quot;-&quot;_-;_-@_-"/>
    <numFmt numFmtId="166" formatCode="_(* #,##0_);_(* \(#,##0\);_(* &quot;-&quot;_);_(@_)"/>
    <numFmt numFmtId="167" formatCode="_(* #,##0_);_(* \(#,##0\);_(* &quot;-&quot;??_);_(@_)"/>
    <numFmt numFmtId="168" formatCode="* #,##0_);* \(#,##0\);&quot;-&quot;??_);@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</font>
    <font>
      <sz val="10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Arial Narrow"/>
      <family val="2"/>
      <charset val="204"/>
    </font>
    <font>
      <b/>
      <sz val="10"/>
      <name val="Arial Cyr"/>
      <charset val="204"/>
    </font>
    <font>
      <sz val="11"/>
      <color indexed="8"/>
      <name val="Calibri"/>
      <family val="2"/>
    </font>
    <font>
      <sz val="10"/>
      <color indexed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8" fillId="0" borderId="0"/>
    <xf numFmtId="0" fontId="1" fillId="0" borderId="0"/>
  </cellStyleXfs>
  <cellXfs count="131">
    <xf numFmtId="0" fontId="0" fillId="0" borderId="0" xfId="0"/>
    <xf numFmtId="0" fontId="3" fillId="0" borderId="0" xfId="0" applyFont="1" applyAlignment="1">
      <alignment horizontal="centerContinuous" vertical="top" wrapText="1"/>
    </xf>
    <xf numFmtId="0" fontId="4" fillId="0" borderId="0" xfId="0" applyFont="1" applyAlignment="1">
      <alignment horizontal="centerContinuous" vertical="top" wrapText="1"/>
    </xf>
    <xf numFmtId="0" fontId="7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right" vertical="top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right" vertical="top" wrapText="1" indent="1"/>
    </xf>
    <xf numFmtId="164" fontId="4" fillId="0" borderId="0" xfId="1" applyNumberFormat="1" applyFont="1" applyFill="1" applyBorder="1" applyAlignment="1">
      <alignment horizontal="right" vertical="top" wrapText="1" indent="1"/>
    </xf>
    <xf numFmtId="0" fontId="4" fillId="0" borderId="0" xfId="0" applyNumberFormat="1" applyFont="1" applyFill="1" applyBorder="1" applyAlignment="1">
      <alignment horizontal="left" vertical="top" wrapText="1"/>
    </xf>
    <xf numFmtId="3" fontId="7" fillId="0" borderId="2" xfId="0" applyNumberFormat="1" applyFont="1" applyFill="1" applyBorder="1" applyAlignment="1">
      <alignment horizontal="right" vertical="top" wrapText="1" indent="1"/>
    </xf>
    <xf numFmtId="3" fontId="7" fillId="0" borderId="0" xfId="0" applyNumberFormat="1" applyFont="1" applyFill="1" applyBorder="1" applyAlignment="1">
      <alignment horizontal="right" vertical="top" wrapText="1" indent="1"/>
    </xf>
    <xf numFmtId="3" fontId="7" fillId="0" borderId="3" xfId="0" applyNumberFormat="1" applyFont="1" applyFill="1" applyBorder="1" applyAlignment="1">
      <alignment horizontal="right" vertical="top" wrapText="1" indent="1"/>
    </xf>
    <xf numFmtId="0" fontId="7" fillId="0" borderId="0" xfId="0" applyNumberFormat="1" applyFont="1" applyFill="1" applyBorder="1" applyAlignment="1">
      <alignment horizontal="left" vertical="top" wrapText="1"/>
    </xf>
    <xf numFmtId="165" fontId="4" fillId="0" borderId="0" xfId="1" applyNumberFormat="1" applyFont="1" applyFill="1" applyBorder="1" applyAlignment="1">
      <alignment horizontal="right" vertical="top" wrapText="1" indent="1"/>
    </xf>
    <xf numFmtId="166" fontId="4" fillId="0" borderId="0" xfId="0" applyNumberFormat="1" applyFont="1" applyFill="1" applyBorder="1" applyAlignment="1">
      <alignment horizontal="right" vertical="top" wrapText="1" indent="1"/>
    </xf>
    <xf numFmtId="0" fontId="0" fillId="0" borderId="0" xfId="0" applyFill="1"/>
    <xf numFmtId="3" fontId="0" fillId="0" borderId="0" xfId="0" applyNumberFormat="1"/>
    <xf numFmtId="164" fontId="4" fillId="0" borderId="0" xfId="1" applyNumberFormat="1" applyFont="1"/>
    <xf numFmtId="3" fontId="0" fillId="0" borderId="0" xfId="0" applyNumberFormat="1" applyAlignment="1">
      <alignment horizontal="center"/>
    </xf>
    <xf numFmtId="0" fontId="4" fillId="0" borderId="0" xfId="0" applyNumberFormat="1" applyFont="1"/>
    <xf numFmtId="164" fontId="0" fillId="0" borderId="0" xfId="1" applyNumberFormat="1" applyFont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 indent="2"/>
    </xf>
    <xf numFmtId="0" fontId="2" fillId="0" borderId="0" xfId="0" applyFont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right" vertical="top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0" fillId="0" borderId="0" xfId="0" applyAlignment="1"/>
    <xf numFmtId="0" fontId="10" fillId="0" borderId="0" xfId="0" applyFont="1" applyBorder="1" applyAlignment="1">
      <alignment horizontal="left" wrapText="1"/>
    </xf>
    <xf numFmtId="167" fontId="10" fillId="0" borderId="0" xfId="0" applyNumberFormat="1" applyFont="1" applyFill="1" applyBorder="1" applyAlignment="1">
      <alignment horizontal="left" wrapText="1"/>
    </xf>
    <xf numFmtId="0" fontId="10" fillId="0" borderId="0" xfId="0" applyFont="1" applyBorder="1" applyAlignment="1">
      <alignment horizontal="left" vertical="center" wrapText="1"/>
    </xf>
    <xf numFmtId="167" fontId="4" fillId="0" borderId="0" xfId="0" applyNumberFormat="1" applyFont="1" applyFill="1" applyBorder="1" applyAlignment="1">
      <alignment horizontal="left" vertical="center" indent="1"/>
    </xf>
    <xf numFmtId="3" fontId="7" fillId="0" borderId="0" xfId="0" applyNumberFormat="1" applyFont="1" applyBorder="1" applyAlignment="1">
      <alignment horizontal="left"/>
    </xf>
    <xf numFmtId="167" fontId="7" fillId="0" borderId="3" xfId="0" applyNumberFormat="1" applyFont="1" applyFill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horizontal="left" vertical="center" indent="1"/>
    </xf>
    <xf numFmtId="167" fontId="4" fillId="0" borderId="1" xfId="0" applyNumberFormat="1" applyFont="1" applyFill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wrapText="1"/>
    </xf>
    <xf numFmtId="167" fontId="4" fillId="0" borderId="0" xfId="0" applyNumberFormat="1" applyFont="1" applyFill="1" applyBorder="1" applyAlignment="1">
      <alignment horizontal="right" vertical="center"/>
    </xf>
    <xf numFmtId="0" fontId="0" fillId="0" borderId="0" xfId="0" applyFont="1"/>
    <xf numFmtId="0" fontId="10" fillId="0" borderId="0" xfId="0" applyFont="1" applyFill="1" applyBorder="1" applyAlignment="1">
      <alignment horizontal="left" vertical="center" wrapText="1"/>
    </xf>
    <xf numFmtId="167" fontId="4" fillId="0" borderId="0" xfId="0" applyNumberFormat="1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vertical="center" wrapText="1"/>
    </xf>
    <xf numFmtId="167" fontId="7" fillId="0" borderId="4" xfId="0" applyNumberFormat="1" applyFont="1" applyFill="1" applyBorder="1" applyAlignment="1">
      <alignment horizontal="left" vertical="center" indent="1"/>
    </xf>
    <xf numFmtId="167" fontId="7" fillId="0" borderId="2" xfId="0" applyNumberFormat="1" applyFont="1" applyFill="1" applyBorder="1" applyAlignment="1">
      <alignment horizontal="left" vertical="center" indent="1"/>
    </xf>
    <xf numFmtId="0" fontId="6" fillId="0" borderId="0" xfId="0" applyFont="1" applyFill="1"/>
    <xf numFmtId="166" fontId="0" fillId="0" borderId="0" xfId="0" applyNumberFormat="1" applyFill="1"/>
    <xf numFmtId="0" fontId="10" fillId="0" borderId="0" xfId="0" applyFont="1" applyAlignment="1">
      <alignment wrapText="1"/>
    </xf>
    <xf numFmtId="0" fontId="10" fillId="0" borderId="0" xfId="0" applyFont="1" applyAlignment="1">
      <alignment horizontal="left" wrapText="1" indent="1"/>
    </xf>
    <xf numFmtId="166" fontId="4" fillId="0" borderId="0" xfId="0" applyNumberFormat="1" applyFont="1" applyFill="1"/>
    <xf numFmtId="0" fontId="6" fillId="0" borderId="0" xfId="0" applyFont="1" applyAlignment="1">
      <alignment wrapText="1"/>
    </xf>
    <xf numFmtId="166" fontId="6" fillId="0" borderId="0" xfId="0" applyNumberFormat="1" applyFont="1" applyFill="1"/>
    <xf numFmtId="166" fontId="6" fillId="0" borderId="0" xfId="0" applyNumberFormat="1" applyFont="1" applyFill="1" applyBorder="1"/>
    <xf numFmtId="166" fontId="6" fillId="0" borderId="2" xfId="0" applyNumberFormat="1" applyFont="1" applyFill="1" applyBorder="1"/>
    <xf numFmtId="0" fontId="6" fillId="0" borderId="0" xfId="0" applyFont="1"/>
    <xf numFmtId="0" fontId="4" fillId="0" borderId="0" xfId="0" applyFont="1" applyFill="1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12" fillId="0" borderId="0" xfId="3" applyFont="1" applyFill="1" applyAlignment="1">
      <alignment vertical="top"/>
    </xf>
    <xf numFmtId="0" fontId="13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right" vertical="center" wrapText="1" indent="1"/>
    </xf>
    <xf numFmtId="0" fontId="7" fillId="0" borderId="0" xfId="3" applyFont="1" applyFill="1" applyBorder="1" applyAlignment="1">
      <alignment horizontal="left" vertical="center" wrapText="1"/>
    </xf>
    <xf numFmtId="0" fontId="14" fillId="0" borderId="0" xfId="0" applyFont="1" applyFill="1" applyBorder="1" applyAlignment="1"/>
    <xf numFmtId="1" fontId="7" fillId="0" borderId="0" xfId="3" applyNumberFormat="1" applyFont="1" applyFill="1" applyBorder="1" applyAlignment="1">
      <alignment horizontal="right" vertical="center" wrapText="1" indent="1"/>
    </xf>
    <xf numFmtId="0" fontId="4" fillId="0" borderId="0" xfId="0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wrapText="1"/>
    </xf>
    <xf numFmtId="168" fontId="4" fillId="0" borderId="0" xfId="0" applyNumberFormat="1" applyFont="1" applyFill="1" applyBorder="1" applyAlignment="1">
      <alignment horizontal="right" vertical="top" wrapText="1" indent="1"/>
    </xf>
    <xf numFmtId="168" fontId="4" fillId="0" borderId="0" xfId="0" applyNumberFormat="1" applyFont="1" applyFill="1" applyBorder="1" applyAlignment="1">
      <alignment horizontal="right" vertical="center"/>
    </xf>
    <xf numFmtId="168" fontId="4" fillId="0" borderId="0" xfId="0" applyNumberFormat="1" applyFont="1" applyFill="1" applyBorder="1" applyAlignment="1">
      <alignment horizontal="right" vertical="center" wrapText="1" indent="1"/>
    </xf>
    <xf numFmtId="168" fontId="4" fillId="0" borderId="0" xfId="0" applyNumberFormat="1" applyFont="1" applyFill="1" applyBorder="1" applyAlignment="1">
      <alignment horizontal="right" wrapText="1" indent="1"/>
    </xf>
    <xf numFmtId="168" fontId="4" fillId="0" borderId="0" xfId="0" applyNumberFormat="1" applyFont="1" applyFill="1" applyBorder="1" applyAlignment="1">
      <alignment horizontal="right"/>
    </xf>
    <xf numFmtId="0" fontId="4" fillId="0" borderId="0" xfId="3" applyFont="1" applyFill="1" applyBorder="1" applyAlignment="1">
      <alignment horizontal="left" vertical="top" wrapText="1" indent="2"/>
    </xf>
    <xf numFmtId="168" fontId="7" fillId="0" borderId="0" xfId="0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vertical="top" wrapText="1"/>
    </xf>
    <xf numFmtId="0" fontId="4" fillId="0" borderId="0" xfId="3" applyFont="1" applyFill="1" applyBorder="1" applyAlignment="1">
      <alignment vertical="top" wrapText="1"/>
    </xf>
    <xf numFmtId="168" fontId="4" fillId="0" borderId="1" xfId="0" applyNumberFormat="1" applyFont="1" applyFill="1" applyBorder="1" applyAlignment="1">
      <alignment horizontal="right" vertical="top" wrapText="1" indent="1"/>
    </xf>
    <xf numFmtId="0" fontId="14" fillId="0" borderId="0" xfId="0" applyFont="1" applyFill="1" applyBorder="1" applyAlignment="1">
      <alignment wrapText="1"/>
    </xf>
    <xf numFmtId="168" fontId="7" fillId="0" borderId="3" xfId="0" applyNumberFormat="1" applyFont="1" applyFill="1" applyBorder="1" applyAlignment="1">
      <alignment horizontal="right" vertical="center" wrapText="1" indent="1"/>
    </xf>
    <xf numFmtId="168" fontId="7" fillId="0" borderId="3" xfId="0" applyNumberFormat="1" applyFont="1" applyFill="1" applyBorder="1" applyAlignment="1">
      <alignment horizontal="right" vertical="top" wrapText="1" indent="1"/>
    </xf>
    <xf numFmtId="0" fontId="14" fillId="0" borderId="0" xfId="0" applyFont="1" applyFill="1" applyBorder="1" applyAlignment="1">
      <alignment horizontal="left"/>
    </xf>
    <xf numFmtId="168" fontId="7" fillId="0" borderId="0" xfId="0" applyNumberFormat="1" applyFont="1" applyFill="1" applyBorder="1" applyAlignment="1">
      <alignment horizontal="right" vertical="top" wrapText="1" indent="1"/>
    </xf>
    <xf numFmtId="168" fontId="7" fillId="0" borderId="0" xfId="0" applyNumberFormat="1" applyFont="1" applyFill="1" applyBorder="1" applyAlignment="1">
      <alignment horizontal="right"/>
    </xf>
    <xf numFmtId="168" fontId="0" fillId="0" borderId="0" xfId="0" applyNumberFormat="1" applyFill="1"/>
    <xf numFmtId="0" fontId="0" fillId="0" borderId="0" xfId="0" applyFill="1" applyAlignment="1">
      <alignment horizontal="left" indent="2"/>
    </xf>
    <xf numFmtId="0" fontId="15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Fill="1"/>
    <xf numFmtId="0" fontId="16" fillId="0" borderId="0" xfId="0" applyFont="1" applyFill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0" xfId="2" applyFont="1" applyFill="1" applyBorder="1"/>
    <xf numFmtId="166" fontId="7" fillId="0" borderId="4" xfId="2" applyNumberFormat="1" applyFont="1" applyFill="1" applyBorder="1"/>
    <xf numFmtId="166" fontId="7" fillId="0" borderId="0" xfId="2" applyNumberFormat="1" applyFont="1" applyFill="1" applyBorder="1"/>
    <xf numFmtId="0" fontId="7" fillId="0" borderId="0" xfId="0" applyFont="1" applyFill="1" applyBorder="1"/>
    <xf numFmtId="0" fontId="17" fillId="0" borderId="0" xfId="0" applyFont="1" applyFill="1"/>
    <xf numFmtId="0" fontId="7" fillId="0" borderId="0" xfId="2" applyFont="1" applyFill="1" applyBorder="1" applyAlignment="1">
      <alignment wrapText="1"/>
    </xf>
    <xf numFmtId="0" fontId="4" fillId="0" borderId="0" xfId="2" applyFont="1" applyFill="1" applyBorder="1" applyAlignment="1">
      <alignment wrapText="1"/>
    </xf>
    <xf numFmtId="166" fontId="4" fillId="0" borderId="0" xfId="2" applyNumberFormat="1" applyFont="1" applyFill="1" applyBorder="1"/>
    <xf numFmtId="166" fontId="7" fillId="0" borderId="3" xfId="2" applyNumberFormat="1" applyFont="1" applyFill="1" applyBorder="1"/>
    <xf numFmtId="166" fontId="7" fillId="0" borderId="2" xfId="2" applyNumberFormat="1" applyFont="1" applyFill="1" applyBorder="1"/>
    <xf numFmtId="0" fontId="16" fillId="0" borderId="0" xfId="4" applyFont="1" applyFill="1" applyBorder="1" applyAlignment="1">
      <alignment horizontal="right"/>
    </xf>
    <xf numFmtId="166" fontId="19" fillId="0" borderId="0" xfId="4" applyNumberFormat="1" applyFont="1" applyFill="1" applyBorder="1"/>
    <xf numFmtId="3" fontId="0" fillId="0" borderId="0" xfId="0" applyNumberFormat="1" applyFill="1"/>
    <xf numFmtId="3" fontId="8" fillId="0" borderId="0" xfId="5" applyNumberFormat="1" applyFont="1" applyFill="1" applyBorder="1" applyAlignment="1">
      <alignment horizontal="right" vertical="top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 vertical="top"/>
    </xf>
    <xf numFmtId="3" fontId="8" fillId="0" borderId="0" xfId="5" applyNumberFormat="1" applyFont="1" applyBorder="1" applyAlignment="1">
      <alignment horizontal="right" vertical="top"/>
    </xf>
    <xf numFmtId="166" fontId="0" fillId="0" borderId="0" xfId="0" applyNumberFormat="1" applyFill="1" applyBorder="1"/>
    <xf numFmtId="3" fontId="0" fillId="0" borderId="0" xfId="0" applyNumberFormat="1" applyFill="1" applyBorder="1"/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11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</cellXfs>
  <cellStyles count="6">
    <cellStyle name="Normal 2 3 3" xfId="4"/>
    <cellStyle name="Обычный" xfId="0" builtinId="0"/>
    <cellStyle name="Обычный 10 6" xfId="2"/>
    <cellStyle name="Обычный 124" xfId="5"/>
    <cellStyle name="Обычный_God_Формы фин.отчетности_BWU_09_11_03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C29C3.B5030FA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C29C3.B5030FA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C29C3.B5030FA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C29C3.B5030FA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2895600</xdr:colOff>
      <xdr:row>3</xdr:row>
      <xdr:rowOff>152400</xdr:rowOff>
    </xdr:to>
    <xdr:pic>
      <xdr:nvPicPr>
        <xdr:cNvPr id="2" name="Picture 1" descr="cid:image001.jpg@01CC29C3.B5030FA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485775" y="161925"/>
          <a:ext cx="28956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2895600</xdr:colOff>
      <xdr:row>2</xdr:row>
      <xdr:rowOff>152400</xdr:rowOff>
    </xdr:to>
    <xdr:pic>
      <xdr:nvPicPr>
        <xdr:cNvPr id="2" name="Picture 1" descr="cid:image001.jpg@01CC29C3.B5030FA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371475" y="0"/>
          <a:ext cx="28956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</xdr:rowOff>
    </xdr:from>
    <xdr:to>
      <xdr:col>0</xdr:col>
      <xdr:colOff>2828925</xdr:colOff>
      <xdr:row>4</xdr:row>
      <xdr:rowOff>9526</xdr:rowOff>
    </xdr:to>
    <xdr:pic>
      <xdr:nvPicPr>
        <xdr:cNvPr id="2" name="Picture 1" descr="cid:image001.jpg@01CC29C3.B5030FA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161926"/>
          <a:ext cx="2828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511968</xdr:colOff>
      <xdr:row>1</xdr:row>
      <xdr:rowOff>154781</xdr:rowOff>
    </xdr:from>
    <xdr:to>
      <xdr:col>0</xdr:col>
      <xdr:colOff>3407568</xdr:colOff>
      <xdr:row>4</xdr:row>
      <xdr:rowOff>23813</xdr:rowOff>
    </xdr:to>
    <xdr:pic>
      <xdr:nvPicPr>
        <xdr:cNvPr id="2" name="Picture 1" descr="cid:image001.jpg@01CC29C3.B5030FA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511968" y="316706"/>
          <a:ext cx="2895600" cy="4691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59"/>
  <sheetViews>
    <sheetView tabSelected="1" zoomScale="89" zoomScaleNormal="89" workbookViewId="0">
      <selection activeCell="C47" sqref="C47"/>
    </sheetView>
  </sheetViews>
  <sheetFormatPr defaultRowHeight="15" x14ac:dyDescent="0.25"/>
  <cols>
    <col min="1" max="1" width="7.28515625" customWidth="1"/>
    <col min="2" max="2" width="53.5703125" customWidth="1"/>
    <col min="3" max="3" width="19.5703125" customWidth="1"/>
    <col min="4" max="4" width="2.28515625" customWidth="1"/>
    <col min="5" max="5" width="20.28515625" customWidth="1"/>
  </cols>
  <sheetData>
    <row r="7" spans="2:5" ht="15.75" x14ac:dyDescent="0.25">
      <c r="B7" s="121" t="s">
        <v>0</v>
      </c>
      <c r="C7" s="121"/>
      <c r="D7" s="121"/>
    </row>
    <row r="8" spans="2:5" x14ac:dyDescent="0.25">
      <c r="B8" s="1"/>
      <c r="C8" s="2"/>
      <c r="D8" s="2"/>
    </row>
    <row r="9" spans="2:5" x14ac:dyDescent="0.25">
      <c r="B9" s="122" t="s">
        <v>1</v>
      </c>
      <c r="C9" s="122"/>
      <c r="D9" s="122"/>
    </row>
    <row r="10" spans="2:5" x14ac:dyDescent="0.25">
      <c r="B10" s="123"/>
      <c r="C10" s="123"/>
      <c r="D10" s="123"/>
    </row>
    <row r="11" spans="2:5" x14ac:dyDescent="0.25">
      <c r="B11" s="124" t="s">
        <v>2</v>
      </c>
      <c r="C11" s="124"/>
      <c r="D11" s="124"/>
    </row>
    <row r="12" spans="2:5" x14ac:dyDescent="0.25">
      <c r="B12" s="125"/>
      <c r="C12" s="125"/>
      <c r="D12" s="125"/>
    </row>
    <row r="13" spans="2:5" x14ac:dyDescent="0.25">
      <c r="B13" s="3"/>
      <c r="C13" s="3"/>
      <c r="D13" s="3"/>
    </row>
    <row r="14" spans="2:5" x14ac:dyDescent="0.25">
      <c r="B14" s="4"/>
      <c r="C14" s="5"/>
      <c r="D14" s="4"/>
      <c r="E14" s="5" t="s">
        <v>3</v>
      </c>
    </row>
    <row r="15" spans="2:5" ht="25.5" x14ac:dyDescent="0.25">
      <c r="B15" s="6" t="s">
        <v>4</v>
      </c>
      <c r="C15" s="7" t="s">
        <v>5</v>
      </c>
      <c r="D15" s="6"/>
      <c r="E15" s="7" t="s">
        <v>6</v>
      </c>
    </row>
    <row r="16" spans="2:5" x14ac:dyDescent="0.25">
      <c r="B16" s="8" t="s">
        <v>7</v>
      </c>
      <c r="C16" s="8"/>
      <c r="D16" s="8"/>
      <c r="E16" s="8"/>
    </row>
    <row r="17" spans="2:5" x14ac:dyDescent="0.25">
      <c r="B17" s="9" t="s">
        <v>8</v>
      </c>
      <c r="C17" s="10">
        <v>19630008</v>
      </c>
      <c r="D17" s="10"/>
      <c r="E17" s="10">
        <v>8884722</v>
      </c>
    </row>
    <row r="18" spans="2:5" x14ac:dyDescent="0.25">
      <c r="B18" s="9" t="s">
        <v>9</v>
      </c>
      <c r="C18" s="10">
        <v>928671</v>
      </c>
      <c r="D18" s="10"/>
      <c r="E18" s="10">
        <v>4972469</v>
      </c>
    </row>
    <row r="19" spans="2:5" x14ac:dyDescent="0.25">
      <c r="B19" s="9" t="s">
        <v>10</v>
      </c>
      <c r="C19" s="10">
        <v>6811776</v>
      </c>
      <c r="D19" s="10"/>
      <c r="E19" s="11">
        <v>10360518</v>
      </c>
    </row>
    <row r="20" spans="2:5" x14ac:dyDescent="0.25">
      <c r="B20" s="12" t="s">
        <v>11</v>
      </c>
      <c r="C20" s="10">
        <v>10123177</v>
      </c>
      <c r="D20" s="10"/>
      <c r="E20" s="10">
        <v>24060285</v>
      </c>
    </row>
    <row r="21" spans="2:5" hidden="1" x14ac:dyDescent="0.25">
      <c r="B21" s="12" t="s">
        <v>12</v>
      </c>
      <c r="C21" s="10"/>
      <c r="D21" s="10"/>
      <c r="E21" s="10">
        <v>0</v>
      </c>
    </row>
    <row r="22" spans="2:5" x14ac:dyDescent="0.25">
      <c r="B22" s="12" t="s">
        <v>13</v>
      </c>
      <c r="C22" s="10">
        <v>276227</v>
      </c>
      <c r="D22" s="10"/>
      <c r="E22" s="10">
        <v>78587</v>
      </c>
    </row>
    <row r="23" spans="2:5" x14ac:dyDescent="0.25">
      <c r="B23" s="12" t="s">
        <v>14</v>
      </c>
      <c r="C23" s="10">
        <v>93328260</v>
      </c>
      <c r="D23" s="10"/>
      <c r="E23" s="10">
        <v>100582068</v>
      </c>
    </row>
    <row r="24" spans="2:5" x14ac:dyDescent="0.25">
      <c r="B24" s="12" t="s">
        <v>15</v>
      </c>
      <c r="C24" s="10">
        <v>401646</v>
      </c>
      <c r="D24" s="10"/>
      <c r="E24" s="10">
        <v>228614</v>
      </c>
    </row>
    <row r="25" spans="2:5" x14ac:dyDescent="0.25">
      <c r="B25" s="12" t="s">
        <v>16</v>
      </c>
      <c r="C25" s="10">
        <v>6041625</v>
      </c>
      <c r="D25" s="10"/>
      <c r="E25" s="10">
        <v>7072982</v>
      </c>
    </row>
    <row r="26" spans="2:5" x14ac:dyDescent="0.25">
      <c r="B26" s="12" t="s">
        <v>17</v>
      </c>
      <c r="C26" s="10">
        <v>2814512</v>
      </c>
      <c r="D26" s="10"/>
      <c r="E26" s="10">
        <v>2512344</v>
      </c>
    </row>
    <row r="27" spans="2:5" x14ac:dyDescent="0.25">
      <c r="B27" s="12" t="s">
        <v>18</v>
      </c>
      <c r="C27" s="10">
        <v>3930657</v>
      </c>
      <c r="D27" s="10"/>
      <c r="E27" s="10">
        <v>2430112</v>
      </c>
    </row>
    <row r="28" spans="2:5" ht="15.75" thickBot="1" x14ac:dyDescent="0.3">
      <c r="B28" s="8" t="s">
        <v>19</v>
      </c>
      <c r="C28" s="13">
        <f>SUM(C17:C27)</f>
        <v>144286559</v>
      </c>
      <c r="D28" s="14"/>
      <c r="E28" s="13">
        <f>SUM(E17:E27)</f>
        <v>161182701</v>
      </c>
    </row>
    <row r="29" spans="2:5" ht="15.75" thickTop="1" x14ac:dyDescent="0.25">
      <c r="B29" s="8" t="s">
        <v>20</v>
      </c>
      <c r="C29" s="10"/>
      <c r="D29" s="10"/>
      <c r="E29" s="10"/>
    </row>
    <row r="30" spans="2:5" x14ac:dyDescent="0.25">
      <c r="B30" s="12" t="s">
        <v>21</v>
      </c>
      <c r="C30" s="10">
        <v>4769088</v>
      </c>
      <c r="D30" s="10"/>
      <c r="E30" s="10">
        <v>7386190</v>
      </c>
    </row>
    <row r="31" spans="2:5" x14ac:dyDescent="0.25">
      <c r="B31" s="12" t="s">
        <v>22</v>
      </c>
      <c r="C31" s="10">
        <v>15216223</v>
      </c>
      <c r="D31" s="10"/>
      <c r="E31" s="10">
        <v>16526657</v>
      </c>
    </row>
    <row r="32" spans="2:5" x14ac:dyDescent="0.25">
      <c r="B32" s="12" t="s">
        <v>23</v>
      </c>
      <c r="C32" s="10">
        <v>711584</v>
      </c>
      <c r="D32" s="10"/>
      <c r="E32" s="10">
        <v>1000547</v>
      </c>
    </row>
    <row r="33" spans="2:5" x14ac:dyDescent="0.25">
      <c r="B33" s="12" t="s">
        <v>24</v>
      </c>
      <c r="C33" s="10">
        <v>75620221</v>
      </c>
      <c r="D33" s="10"/>
      <c r="E33" s="10">
        <v>91032423</v>
      </c>
    </row>
    <row r="34" spans="2:5" x14ac:dyDescent="0.25">
      <c r="B34" s="12" t="s">
        <v>13</v>
      </c>
      <c r="C34" s="10">
        <v>53763</v>
      </c>
      <c r="D34" s="10"/>
      <c r="E34" s="10">
        <v>202835</v>
      </c>
    </row>
    <row r="35" spans="2:5" x14ac:dyDescent="0.25">
      <c r="B35" s="12" t="s">
        <v>25</v>
      </c>
      <c r="C35" s="10">
        <v>15451334</v>
      </c>
      <c r="D35" s="10"/>
      <c r="E35" s="10">
        <v>15422610</v>
      </c>
    </row>
    <row r="36" spans="2:5" x14ac:dyDescent="0.25">
      <c r="B36" s="12" t="s">
        <v>26</v>
      </c>
      <c r="C36" s="10">
        <v>1500130</v>
      </c>
      <c r="D36" s="10"/>
      <c r="E36" s="10">
        <v>1406881</v>
      </c>
    </row>
    <row r="37" spans="2:5" x14ac:dyDescent="0.25">
      <c r="B37" s="12" t="s">
        <v>27</v>
      </c>
      <c r="C37" s="10">
        <v>5045119</v>
      </c>
      <c r="D37" s="10"/>
      <c r="E37" s="10">
        <v>3594688</v>
      </c>
    </row>
    <row r="38" spans="2:5" x14ac:dyDescent="0.25">
      <c r="B38" s="8" t="s">
        <v>28</v>
      </c>
      <c r="C38" s="15">
        <f>SUM(C30:C37)</f>
        <v>118367462</v>
      </c>
      <c r="D38" s="14"/>
      <c r="E38" s="15">
        <f>SUM(E30:E37)</f>
        <v>136572831</v>
      </c>
    </row>
    <row r="39" spans="2:5" x14ac:dyDescent="0.25">
      <c r="B39" s="16" t="s">
        <v>29</v>
      </c>
      <c r="C39" s="10"/>
      <c r="D39" s="10"/>
      <c r="E39" s="10"/>
    </row>
    <row r="40" spans="2:5" x14ac:dyDescent="0.25">
      <c r="B40" s="12" t="s">
        <v>30</v>
      </c>
      <c r="C40" s="10">
        <v>16888993</v>
      </c>
      <c r="D40" s="10"/>
      <c r="E40" s="10">
        <v>16888993</v>
      </c>
    </row>
    <row r="41" spans="2:5" x14ac:dyDescent="0.25">
      <c r="B41" s="12" t="s">
        <v>31</v>
      </c>
      <c r="C41" s="10">
        <v>2333</v>
      </c>
      <c r="D41" s="10"/>
      <c r="E41" s="10">
        <v>2333</v>
      </c>
    </row>
    <row r="42" spans="2:5" ht="25.5" x14ac:dyDescent="0.25">
      <c r="B42" s="12" t="s">
        <v>32</v>
      </c>
      <c r="C42" s="17">
        <v>-723869</v>
      </c>
      <c r="D42" s="18"/>
      <c r="E42" s="17">
        <v>-793283</v>
      </c>
    </row>
    <row r="43" spans="2:5" x14ac:dyDescent="0.25">
      <c r="B43" s="12" t="s">
        <v>33</v>
      </c>
      <c r="C43" s="10">
        <v>986944</v>
      </c>
      <c r="D43" s="10"/>
      <c r="E43" s="10">
        <v>1813610</v>
      </c>
    </row>
    <row r="44" spans="2:5" x14ac:dyDescent="0.25">
      <c r="B44" s="12" t="s">
        <v>34</v>
      </c>
      <c r="C44" s="10">
        <v>282513</v>
      </c>
      <c r="D44" s="10"/>
      <c r="E44" s="10">
        <v>282513</v>
      </c>
    </row>
    <row r="45" spans="2:5" x14ac:dyDescent="0.25">
      <c r="B45" s="12" t="s">
        <v>35</v>
      </c>
      <c r="C45" s="10">
        <v>0</v>
      </c>
      <c r="D45" s="10"/>
      <c r="E45" s="10">
        <v>3312707</v>
      </c>
    </row>
    <row r="46" spans="2:5" x14ac:dyDescent="0.25">
      <c r="B46" s="12" t="s">
        <v>36</v>
      </c>
      <c r="C46" s="10">
        <v>8482183</v>
      </c>
      <c r="D46" s="10"/>
      <c r="E46" s="10">
        <v>3102997</v>
      </c>
    </row>
    <row r="47" spans="2:5" x14ac:dyDescent="0.25">
      <c r="B47" s="8" t="s">
        <v>37</v>
      </c>
      <c r="C47" s="15">
        <f>SUM(C40:C46)</f>
        <v>25919097</v>
      </c>
      <c r="D47" s="14"/>
      <c r="E47" s="15">
        <f>SUM(E40:E46)</f>
        <v>24609870</v>
      </c>
    </row>
    <row r="48" spans="2:5" ht="15.75" thickBot="1" x14ac:dyDescent="0.3">
      <c r="B48" s="8" t="s">
        <v>38</v>
      </c>
      <c r="C48" s="13">
        <f>C38+C47</f>
        <v>144286559</v>
      </c>
      <c r="D48" s="14"/>
      <c r="E48" s="13">
        <f>E38+E47</f>
        <v>161182701</v>
      </c>
    </row>
    <row r="49" spans="1:5" ht="15.75" thickTop="1" x14ac:dyDescent="0.25">
      <c r="B49" s="19"/>
      <c r="C49" s="20"/>
      <c r="D49" s="20"/>
      <c r="E49" s="20"/>
    </row>
    <row r="50" spans="1:5" x14ac:dyDescent="0.25">
      <c r="B50" s="8"/>
      <c r="C50" s="21"/>
      <c r="D50" s="22"/>
      <c r="E50" s="23"/>
    </row>
    <row r="51" spans="1:5" x14ac:dyDescent="0.25">
      <c r="C51" s="24"/>
      <c r="D51" s="20"/>
    </row>
    <row r="52" spans="1:5" x14ac:dyDescent="0.25">
      <c r="A52" s="25"/>
      <c r="B52" s="25"/>
      <c r="C52" s="21"/>
      <c r="D52" s="25"/>
      <c r="E52" s="26"/>
    </row>
    <row r="53" spans="1:5" x14ac:dyDescent="0.25">
      <c r="A53" s="25"/>
      <c r="B53" s="27" t="s">
        <v>39</v>
      </c>
      <c r="C53" s="25" t="s">
        <v>40</v>
      </c>
      <c r="D53" s="25"/>
      <c r="E53" s="25"/>
    </row>
    <row r="54" spans="1:5" x14ac:dyDescent="0.25">
      <c r="A54" s="25"/>
      <c r="B54" s="27"/>
      <c r="C54" s="25"/>
      <c r="D54" s="25"/>
      <c r="E54" s="25"/>
    </row>
    <row r="55" spans="1:5" x14ac:dyDescent="0.25">
      <c r="A55" s="25"/>
      <c r="B55" s="27"/>
      <c r="C55" s="25"/>
      <c r="D55" s="25"/>
      <c r="E55" s="25"/>
    </row>
    <row r="56" spans="1:5" x14ac:dyDescent="0.25">
      <c r="B56" s="27" t="s">
        <v>41</v>
      </c>
      <c r="C56" s="25" t="s">
        <v>42</v>
      </c>
      <c r="D56" s="25"/>
    </row>
    <row r="59" spans="1:5" x14ac:dyDescent="0.25">
      <c r="C59" s="20"/>
      <c r="D59" s="20"/>
    </row>
  </sheetData>
  <mergeCells count="5">
    <mergeCell ref="B7:D7"/>
    <mergeCell ref="B9:D9"/>
    <mergeCell ref="B10:D10"/>
    <mergeCell ref="B11:D11"/>
    <mergeCell ref="B12:D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49"/>
  <sheetViews>
    <sheetView workbookViewId="0">
      <selection activeCell="C38" sqref="C38"/>
    </sheetView>
  </sheetViews>
  <sheetFormatPr defaultRowHeight="15" x14ac:dyDescent="0.25"/>
  <cols>
    <col min="1" max="1" width="5.5703125" customWidth="1"/>
    <col min="2" max="2" width="57.28515625" customWidth="1"/>
    <col min="3" max="3" width="18.5703125" style="19" bestFit="1" customWidth="1"/>
    <col min="4" max="4" width="2.28515625" customWidth="1"/>
    <col min="5" max="5" width="19.85546875" customWidth="1"/>
  </cols>
  <sheetData>
    <row r="6" spans="1:5" ht="15.75" x14ac:dyDescent="0.25">
      <c r="B6" s="126" t="s">
        <v>43</v>
      </c>
      <c r="C6" s="126"/>
      <c r="D6" s="126"/>
      <c r="E6" s="126"/>
    </row>
    <row r="7" spans="1:5" ht="15.75" x14ac:dyDescent="0.25">
      <c r="B7" s="28"/>
      <c r="C7" s="29"/>
      <c r="D7" s="28"/>
      <c r="E7" s="30"/>
    </row>
    <row r="8" spans="1:5" x14ac:dyDescent="0.25">
      <c r="B8" s="123" t="s">
        <v>44</v>
      </c>
      <c r="C8" s="123"/>
      <c r="D8" s="123"/>
      <c r="E8" s="123"/>
    </row>
    <row r="9" spans="1:5" x14ac:dyDescent="0.25">
      <c r="B9" s="31"/>
      <c r="C9" s="31"/>
      <c r="D9" s="31"/>
      <c r="E9" s="31"/>
    </row>
    <row r="10" spans="1:5" x14ac:dyDescent="0.25">
      <c r="B10" s="124" t="s">
        <v>45</v>
      </c>
      <c r="C10" s="124"/>
      <c r="D10" s="124"/>
      <c r="E10" s="124"/>
    </row>
    <row r="11" spans="1:5" x14ac:dyDescent="0.25">
      <c r="B11" s="125"/>
      <c r="C11" s="125"/>
      <c r="D11" s="125"/>
      <c r="E11" s="125"/>
    </row>
    <row r="12" spans="1:5" x14ac:dyDescent="0.25">
      <c r="B12" s="32"/>
      <c r="C12" s="33"/>
      <c r="D12" s="32"/>
      <c r="E12" s="33" t="s">
        <v>46</v>
      </c>
    </row>
    <row r="13" spans="1:5" ht="63.75" x14ac:dyDescent="0.25">
      <c r="A13" s="34"/>
      <c r="B13" s="35" t="s">
        <v>4</v>
      </c>
      <c r="C13" s="7" t="s">
        <v>47</v>
      </c>
      <c r="D13" s="36"/>
      <c r="E13" s="7" t="s">
        <v>48</v>
      </c>
    </row>
    <row r="14" spans="1:5" x14ac:dyDescent="0.25">
      <c r="A14" s="37"/>
      <c r="B14" s="38" t="s">
        <v>49</v>
      </c>
      <c r="C14" s="39">
        <v>7252147</v>
      </c>
      <c r="D14" s="39"/>
      <c r="E14" s="39">
        <v>8780796</v>
      </c>
    </row>
    <row r="15" spans="1:5" x14ac:dyDescent="0.25">
      <c r="B15" s="40" t="s">
        <v>50</v>
      </c>
      <c r="C15" s="39">
        <v>-4413749</v>
      </c>
      <c r="D15" s="41"/>
      <c r="E15" s="39">
        <v>-5376267</v>
      </c>
    </row>
    <row r="16" spans="1:5" x14ac:dyDescent="0.25">
      <c r="B16" s="42" t="s">
        <v>51</v>
      </c>
      <c r="C16" s="43">
        <f>SUM(C14:C15)</f>
        <v>2838398</v>
      </c>
      <c r="D16" s="44"/>
      <c r="E16" s="43">
        <f>SUM(E14:E15)</f>
        <v>3404529</v>
      </c>
    </row>
    <row r="17" spans="1:5" x14ac:dyDescent="0.25">
      <c r="B17" s="40" t="s">
        <v>52</v>
      </c>
      <c r="C17" s="39">
        <v>1437400</v>
      </c>
      <c r="D17" s="41"/>
      <c r="E17" s="39">
        <v>1041789</v>
      </c>
    </row>
    <row r="18" spans="1:5" x14ac:dyDescent="0.25">
      <c r="B18" s="40" t="s">
        <v>53</v>
      </c>
      <c r="C18" s="45">
        <v>-539979</v>
      </c>
      <c r="D18" s="41"/>
      <c r="E18" s="45">
        <v>-326506</v>
      </c>
    </row>
    <row r="19" spans="1:5" x14ac:dyDescent="0.25">
      <c r="B19" s="46" t="s">
        <v>54</v>
      </c>
      <c r="C19" s="43">
        <f>SUM(C17:C18)</f>
        <v>897421</v>
      </c>
      <c r="D19" s="44"/>
      <c r="E19" s="43">
        <f>SUM(E17:E18)</f>
        <v>715283</v>
      </c>
    </row>
    <row r="20" spans="1:5" x14ac:dyDescent="0.25">
      <c r="B20" s="40" t="s">
        <v>55</v>
      </c>
      <c r="C20" s="47">
        <v>86</v>
      </c>
      <c r="D20" s="44"/>
      <c r="E20" s="47">
        <v>31194</v>
      </c>
    </row>
    <row r="21" spans="1:5" ht="25.5" x14ac:dyDescent="0.25">
      <c r="A21" s="48"/>
      <c r="B21" s="40" t="s">
        <v>56</v>
      </c>
      <c r="C21" s="41">
        <v>-824410</v>
      </c>
      <c r="D21" s="41"/>
      <c r="E21" s="41">
        <v>-658162</v>
      </c>
    </row>
    <row r="22" spans="1:5" x14ac:dyDescent="0.25">
      <c r="B22" s="49" t="s">
        <v>57</v>
      </c>
      <c r="C22" s="41">
        <v>745746</v>
      </c>
      <c r="D22" s="41"/>
      <c r="E22" s="41">
        <v>303213</v>
      </c>
    </row>
    <row r="23" spans="1:5" ht="25.5" x14ac:dyDescent="0.25">
      <c r="B23" s="49" t="s">
        <v>58</v>
      </c>
      <c r="C23" s="50">
        <v>404180</v>
      </c>
      <c r="D23" s="50"/>
      <c r="E23" s="50">
        <v>951515</v>
      </c>
    </row>
    <row r="24" spans="1:5" ht="25.5" hidden="1" x14ac:dyDescent="0.25">
      <c r="B24" s="49" t="s">
        <v>59</v>
      </c>
      <c r="C24" s="41"/>
      <c r="D24" s="50"/>
      <c r="E24" s="41"/>
    </row>
    <row r="25" spans="1:5" x14ac:dyDescent="0.25">
      <c r="B25" s="49" t="s">
        <v>60</v>
      </c>
      <c r="C25" s="41">
        <v>233887</v>
      </c>
      <c r="D25" s="41"/>
      <c r="E25" s="41">
        <v>468443</v>
      </c>
    </row>
    <row r="26" spans="1:5" x14ac:dyDescent="0.25">
      <c r="B26" s="51" t="s">
        <v>61</v>
      </c>
      <c r="C26" s="43">
        <f>C16+C19+C21+C22+C23+C25+C20</f>
        <v>4295308</v>
      </c>
      <c r="D26" s="44"/>
      <c r="E26" s="43">
        <f>E16+E19+E21+E22+E23+E25+E20+E24</f>
        <v>5216015</v>
      </c>
    </row>
    <row r="27" spans="1:5" x14ac:dyDescent="0.25">
      <c r="B27" s="49" t="s">
        <v>62</v>
      </c>
      <c r="C27" s="41">
        <v>-349922</v>
      </c>
      <c r="D27" s="41"/>
      <c r="E27" s="41">
        <v>-213371</v>
      </c>
    </row>
    <row r="28" spans="1:5" x14ac:dyDescent="0.25">
      <c r="B28" s="49" t="s">
        <v>63</v>
      </c>
      <c r="C28" s="41">
        <v>-1531953</v>
      </c>
      <c r="D28" s="41"/>
      <c r="E28" s="41">
        <v>-1642054</v>
      </c>
    </row>
    <row r="29" spans="1:5" x14ac:dyDescent="0.25">
      <c r="B29" s="49" t="s">
        <v>64</v>
      </c>
      <c r="C29" s="41">
        <v>-1733202</v>
      </c>
      <c r="D29" s="41"/>
      <c r="E29" s="41">
        <v>-1306405</v>
      </c>
    </row>
    <row r="30" spans="1:5" x14ac:dyDescent="0.25">
      <c r="B30" s="51" t="s">
        <v>65</v>
      </c>
      <c r="C30" s="52">
        <f>SUM(C26:C29)</f>
        <v>680231</v>
      </c>
      <c r="D30" s="44"/>
      <c r="E30" s="52">
        <f>SUM(E26:E29)</f>
        <v>2054185</v>
      </c>
    </row>
    <row r="31" spans="1:5" x14ac:dyDescent="0.25">
      <c r="B31" s="49" t="s">
        <v>66</v>
      </c>
      <c r="C31" s="41">
        <v>-94382</v>
      </c>
      <c r="D31" s="41"/>
      <c r="E31" s="41">
        <v>-232145</v>
      </c>
    </row>
    <row r="32" spans="1:5" ht="15.75" thickBot="1" x14ac:dyDescent="0.3">
      <c r="B32" s="51" t="s">
        <v>67</v>
      </c>
      <c r="C32" s="53">
        <f>SUM(C30:C31)</f>
        <v>585849</v>
      </c>
      <c r="D32" s="44"/>
      <c r="E32" s="53">
        <f>SUM(E30:E31)</f>
        <v>1822040</v>
      </c>
    </row>
    <row r="33" spans="1:5" ht="15.75" thickTop="1" x14ac:dyDescent="0.25">
      <c r="B33" s="19"/>
      <c r="D33" s="19"/>
      <c r="E33" s="19"/>
    </row>
    <row r="34" spans="1:5" x14ac:dyDescent="0.25">
      <c r="B34" s="54" t="s">
        <v>68</v>
      </c>
      <c r="C34" s="55"/>
      <c r="D34" s="55"/>
      <c r="E34" s="55"/>
    </row>
    <row r="35" spans="1:5" ht="26.25" x14ac:dyDescent="0.25">
      <c r="B35" s="56" t="s">
        <v>69</v>
      </c>
      <c r="C35" s="55"/>
      <c r="D35" s="55"/>
      <c r="E35" s="55"/>
    </row>
    <row r="36" spans="1:5" ht="26.25" x14ac:dyDescent="0.25">
      <c r="B36" s="57" t="s">
        <v>70</v>
      </c>
      <c r="C36" s="41">
        <v>462859</v>
      </c>
      <c r="D36" s="58"/>
      <c r="E36" s="41">
        <v>1517376</v>
      </c>
    </row>
    <row r="37" spans="1:5" ht="39" x14ac:dyDescent="0.25">
      <c r="B37" s="57" t="s">
        <v>71</v>
      </c>
      <c r="C37" s="45">
        <v>-404180</v>
      </c>
      <c r="D37" s="58"/>
      <c r="E37" s="45">
        <v>-951515</v>
      </c>
    </row>
    <row r="38" spans="1:5" ht="26.25" x14ac:dyDescent="0.25">
      <c r="B38" s="59" t="s">
        <v>72</v>
      </c>
      <c r="C38" s="60">
        <f>SUM(C36:C37)</f>
        <v>58679</v>
      </c>
      <c r="D38" s="61"/>
      <c r="E38" s="60">
        <f>SUM(E36:E37)</f>
        <v>565861</v>
      </c>
    </row>
    <row r="39" spans="1:5" ht="15.75" thickBot="1" x14ac:dyDescent="0.3">
      <c r="B39" s="59" t="s">
        <v>73</v>
      </c>
      <c r="C39" s="62">
        <f>C32+C38</f>
        <v>644528</v>
      </c>
      <c r="D39" s="61"/>
      <c r="E39" s="62">
        <f>E32+E38</f>
        <v>2387901</v>
      </c>
    </row>
    <row r="40" spans="1:5" ht="15.75" thickTop="1" x14ac:dyDescent="0.25">
      <c r="E40" s="19"/>
    </row>
    <row r="41" spans="1:5" x14ac:dyDescent="0.25">
      <c r="B41" s="63"/>
      <c r="C41" s="64"/>
      <c r="E41" s="64"/>
    </row>
    <row r="42" spans="1:5" x14ac:dyDescent="0.25">
      <c r="B42" s="64"/>
      <c r="C42" s="65"/>
      <c r="D42" s="66"/>
      <c r="E42" s="66"/>
    </row>
    <row r="44" spans="1:5" x14ac:dyDescent="0.25">
      <c r="B44" s="27" t="s">
        <v>39</v>
      </c>
      <c r="C44" s="25" t="s">
        <v>40</v>
      </c>
    </row>
    <row r="45" spans="1:5" x14ac:dyDescent="0.25">
      <c r="A45" s="25"/>
      <c r="B45" s="27"/>
      <c r="C45" s="64"/>
      <c r="D45" s="25"/>
      <c r="E45" s="64"/>
    </row>
    <row r="46" spans="1:5" x14ac:dyDescent="0.25">
      <c r="A46" s="25"/>
      <c r="B46" s="27"/>
      <c r="C46" s="64"/>
      <c r="D46" s="25"/>
      <c r="E46" s="25"/>
    </row>
    <row r="47" spans="1:5" x14ac:dyDescent="0.25">
      <c r="A47" s="25"/>
      <c r="B47" s="27" t="s">
        <v>41</v>
      </c>
      <c r="C47" s="25" t="s">
        <v>42</v>
      </c>
      <c r="D47" s="25"/>
      <c r="E47" s="25"/>
    </row>
    <row r="48" spans="1:5" x14ac:dyDescent="0.25">
      <c r="A48" s="25"/>
      <c r="B48" s="27"/>
      <c r="C48" s="64"/>
      <c r="D48" s="25"/>
      <c r="E48" s="25"/>
    </row>
    <row r="49" spans="1:5" x14ac:dyDescent="0.25">
      <c r="A49" s="25"/>
      <c r="B49" s="25"/>
      <c r="C49" s="64"/>
      <c r="D49" s="25"/>
      <c r="E49" s="25"/>
    </row>
  </sheetData>
  <mergeCells count="4">
    <mergeCell ref="B6:E6"/>
    <mergeCell ref="B8:E8"/>
    <mergeCell ref="B10:E10"/>
    <mergeCell ref="B11:E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69"/>
  <sheetViews>
    <sheetView topLeftCell="A23" workbookViewId="0">
      <selection activeCell="A41" sqref="A41"/>
    </sheetView>
  </sheetViews>
  <sheetFormatPr defaultRowHeight="15" x14ac:dyDescent="0.25"/>
  <cols>
    <col min="1" max="1" width="62.42578125" style="19" customWidth="1"/>
    <col min="2" max="2" width="20.140625" style="19" customWidth="1"/>
    <col min="3" max="3" width="4" style="19" customWidth="1"/>
    <col min="4" max="4" width="19.85546875" style="19" customWidth="1"/>
  </cols>
  <sheetData>
    <row r="5" spans="1:4" x14ac:dyDescent="0.25">
      <c r="A5" s="124" t="s">
        <v>74</v>
      </c>
      <c r="B5" s="124"/>
      <c r="C5" s="124"/>
      <c r="D5" s="124"/>
    </row>
    <row r="6" spans="1:4" x14ac:dyDescent="0.25">
      <c r="A6" s="124" t="s">
        <v>75</v>
      </c>
      <c r="B6" s="124"/>
      <c r="C6" s="124"/>
      <c r="D6" s="124"/>
    </row>
    <row r="7" spans="1:4" x14ac:dyDescent="0.25">
      <c r="A7" s="124" t="s">
        <v>45</v>
      </c>
      <c r="B7" s="124"/>
      <c r="C7" s="124"/>
      <c r="D7" s="124"/>
    </row>
    <row r="8" spans="1:4" x14ac:dyDescent="0.25">
      <c r="A8" s="127"/>
      <c r="B8" s="127"/>
      <c r="C8" s="127"/>
      <c r="D8" s="127"/>
    </row>
    <row r="9" spans="1:4" x14ac:dyDescent="0.25">
      <c r="A9" s="67"/>
      <c r="B9" s="68"/>
      <c r="C9" s="68"/>
      <c r="D9" s="69" t="s">
        <v>46</v>
      </c>
    </row>
    <row r="10" spans="1:4" ht="51" x14ac:dyDescent="0.25">
      <c r="A10" s="70" t="s">
        <v>76</v>
      </c>
      <c r="B10" s="7" t="s">
        <v>77</v>
      </c>
      <c r="C10" s="36"/>
      <c r="D10" s="7" t="s">
        <v>78</v>
      </c>
    </row>
    <row r="11" spans="1:4" x14ac:dyDescent="0.25">
      <c r="A11" s="71" t="s">
        <v>79</v>
      </c>
      <c r="B11" s="10"/>
      <c r="C11" s="72"/>
      <c r="D11" s="73"/>
    </row>
    <row r="12" spans="1:4" x14ac:dyDescent="0.25">
      <c r="A12" s="74" t="s">
        <v>80</v>
      </c>
      <c r="B12" s="75">
        <v>6444568</v>
      </c>
      <c r="C12" s="76"/>
      <c r="D12" s="75">
        <v>7051986</v>
      </c>
    </row>
    <row r="13" spans="1:4" x14ac:dyDescent="0.25">
      <c r="A13" s="74" t="s">
        <v>81</v>
      </c>
      <c r="B13" s="75">
        <v>-4421245</v>
      </c>
      <c r="C13" s="76"/>
      <c r="D13" s="75">
        <v>-5863181</v>
      </c>
    </row>
    <row r="14" spans="1:4" x14ac:dyDescent="0.25">
      <c r="A14" s="74" t="s">
        <v>82</v>
      </c>
      <c r="B14" s="10">
        <v>1685164</v>
      </c>
      <c r="C14" s="76"/>
      <c r="D14" s="10">
        <v>845932</v>
      </c>
    </row>
    <row r="15" spans="1:4" x14ac:dyDescent="0.25">
      <c r="A15" s="74" t="s">
        <v>83</v>
      </c>
      <c r="B15" s="75">
        <v>-575381</v>
      </c>
      <c r="C15" s="76"/>
      <c r="D15" s="75">
        <v>-453327</v>
      </c>
    </row>
    <row r="16" spans="1:4" ht="26.25" hidden="1" x14ac:dyDescent="0.25">
      <c r="A16" s="74" t="s">
        <v>84</v>
      </c>
      <c r="B16" s="75"/>
      <c r="C16" s="76"/>
      <c r="D16" s="75"/>
    </row>
    <row r="17" spans="1:4" ht="26.25" x14ac:dyDescent="0.25">
      <c r="A17" s="74" t="s">
        <v>85</v>
      </c>
      <c r="B17" s="77">
        <v>-764570</v>
      </c>
      <c r="C17" s="76"/>
      <c r="D17" s="77">
        <v>-635088</v>
      </c>
    </row>
    <row r="18" spans="1:4" x14ac:dyDescent="0.25">
      <c r="A18" s="74" t="s">
        <v>86</v>
      </c>
      <c r="B18" s="75">
        <v>558768</v>
      </c>
      <c r="C18" s="76"/>
      <c r="D18" s="75">
        <v>406939</v>
      </c>
    </row>
    <row r="19" spans="1:4" hidden="1" x14ac:dyDescent="0.25">
      <c r="A19" s="74" t="s">
        <v>87</v>
      </c>
      <c r="B19" s="75"/>
      <c r="C19" s="76"/>
      <c r="D19" s="75"/>
    </row>
    <row r="20" spans="1:4" x14ac:dyDescent="0.25">
      <c r="A20" s="74" t="s">
        <v>88</v>
      </c>
      <c r="B20" s="10">
        <v>233887</v>
      </c>
      <c r="C20" s="76"/>
      <c r="D20" s="75">
        <v>468443</v>
      </c>
    </row>
    <row r="21" spans="1:4" ht="26.25" x14ac:dyDescent="0.25">
      <c r="A21" s="74" t="s">
        <v>89</v>
      </c>
      <c r="B21" s="78">
        <v>-2815751</v>
      </c>
      <c r="C21" s="79"/>
      <c r="D21" s="78">
        <v>-4555897</v>
      </c>
    </row>
    <row r="22" spans="1:4" x14ac:dyDescent="0.25">
      <c r="A22" s="80"/>
      <c r="B22" s="75"/>
      <c r="C22" s="81"/>
      <c r="D22" s="81"/>
    </row>
    <row r="23" spans="1:4" x14ac:dyDescent="0.25">
      <c r="A23" s="82" t="s">
        <v>90</v>
      </c>
      <c r="B23" s="75"/>
      <c r="C23" s="76"/>
      <c r="D23" s="76"/>
    </row>
    <row r="24" spans="1:4" hidden="1" x14ac:dyDescent="0.25">
      <c r="A24" s="74" t="s">
        <v>91</v>
      </c>
      <c r="B24" s="75"/>
      <c r="C24" s="76"/>
      <c r="D24" s="75"/>
    </row>
    <row r="25" spans="1:4" x14ac:dyDescent="0.25">
      <c r="A25" s="74" t="s">
        <v>9</v>
      </c>
      <c r="B25" s="75">
        <v>4098057</v>
      </c>
      <c r="C25" s="76"/>
      <c r="D25" s="75">
        <v>3787903.4325800003</v>
      </c>
    </row>
    <row r="26" spans="1:4" hidden="1" x14ac:dyDescent="0.25">
      <c r="A26" s="74" t="s">
        <v>92</v>
      </c>
      <c r="B26" s="75"/>
      <c r="C26" s="76"/>
      <c r="D26" s="75"/>
    </row>
    <row r="27" spans="1:4" x14ac:dyDescent="0.25">
      <c r="A27" s="74" t="s">
        <v>93</v>
      </c>
      <c r="B27" s="75">
        <v>13802083</v>
      </c>
      <c r="C27" s="76"/>
      <c r="D27" s="75">
        <v>25457903.618730001</v>
      </c>
    </row>
    <row r="28" spans="1:4" x14ac:dyDescent="0.25">
      <c r="A28" s="74" t="s">
        <v>94</v>
      </c>
      <c r="B28" s="75">
        <v>7227772</v>
      </c>
      <c r="C28" s="76"/>
      <c r="D28" s="75">
        <v>18511881.3081</v>
      </c>
    </row>
    <row r="29" spans="1:4" x14ac:dyDescent="0.25">
      <c r="A29" s="74" t="s">
        <v>13</v>
      </c>
      <c r="B29" s="75">
        <v>-13418</v>
      </c>
      <c r="C29" s="76"/>
      <c r="D29" s="75">
        <v>168758.28640000001</v>
      </c>
    </row>
    <row r="30" spans="1:4" x14ac:dyDescent="0.25">
      <c r="A30" s="74" t="s">
        <v>18</v>
      </c>
      <c r="B30" s="75">
        <v>377911</v>
      </c>
      <c r="C30" s="76"/>
      <c r="D30" s="75">
        <v>-1141422.1791800002</v>
      </c>
    </row>
    <row r="31" spans="1:4" x14ac:dyDescent="0.25">
      <c r="A31" s="74"/>
      <c r="B31" s="75"/>
      <c r="C31" s="76"/>
      <c r="D31" s="10"/>
    </row>
    <row r="32" spans="1:4" x14ac:dyDescent="0.25">
      <c r="A32" s="82" t="s">
        <v>95</v>
      </c>
      <c r="C32" s="76"/>
      <c r="D32" s="75"/>
    </row>
    <row r="33" spans="1:4" x14ac:dyDescent="0.25">
      <c r="A33" s="74" t="s">
        <v>96</v>
      </c>
      <c r="B33" s="75">
        <v>-2594627</v>
      </c>
      <c r="C33" s="76"/>
      <c r="D33" s="75">
        <v>4452519.0199999996</v>
      </c>
    </row>
    <row r="34" spans="1:4" x14ac:dyDescent="0.25">
      <c r="A34" s="74" t="s">
        <v>97</v>
      </c>
      <c r="B34" s="75">
        <v>-15799602</v>
      </c>
      <c r="C34" s="76"/>
      <c r="D34" s="75">
        <v>-36441574.566730008</v>
      </c>
    </row>
    <row r="35" spans="1:4" x14ac:dyDescent="0.25">
      <c r="A35" s="83" t="s">
        <v>23</v>
      </c>
      <c r="B35" s="75">
        <v>3267076</v>
      </c>
      <c r="C35" s="76"/>
      <c r="D35" s="75">
        <v>-37239050</v>
      </c>
    </row>
    <row r="36" spans="1:4" x14ac:dyDescent="0.25">
      <c r="A36" s="83" t="s">
        <v>13</v>
      </c>
      <c r="B36" s="75">
        <v>-113048</v>
      </c>
      <c r="C36" s="76"/>
      <c r="D36" s="75">
        <v>-563</v>
      </c>
    </row>
    <row r="37" spans="1:4" x14ac:dyDescent="0.25">
      <c r="A37" s="74" t="s">
        <v>27</v>
      </c>
      <c r="B37" s="84">
        <v>1294040</v>
      </c>
      <c r="C37" s="76"/>
      <c r="D37" s="84">
        <v>1452209.5797499996</v>
      </c>
    </row>
    <row r="38" spans="1:4" ht="26.25" x14ac:dyDescent="0.25">
      <c r="A38" s="85" t="s">
        <v>98</v>
      </c>
      <c r="B38" s="86">
        <f>SUM(B12:B37)</f>
        <v>11891684</v>
      </c>
      <c r="C38" s="81"/>
      <c r="D38" s="86">
        <f>SUM(D12:D37)</f>
        <v>-23725627.500350013</v>
      </c>
    </row>
    <row r="39" spans="1:4" x14ac:dyDescent="0.25">
      <c r="A39" s="83" t="s">
        <v>99</v>
      </c>
      <c r="B39" s="75">
        <v>-174165</v>
      </c>
      <c r="C39" s="76"/>
      <c r="D39" s="75">
        <v>-540372</v>
      </c>
    </row>
    <row r="40" spans="1:4" ht="26.25" x14ac:dyDescent="0.25">
      <c r="A40" s="85" t="s">
        <v>100</v>
      </c>
      <c r="B40" s="86">
        <f>SUM(B38:B39)</f>
        <v>11717519</v>
      </c>
      <c r="C40" s="81"/>
      <c r="D40" s="86">
        <f>SUM(D38:D39)</f>
        <v>-24265999.500350013</v>
      </c>
    </row>
    <row r="41" spans="1:4" x14ac:dyDescent="0.25">
      <c r="A41" s="85"/>
      <c r="B41" s="76"/>
      <c r="C41" s="76"/>
      <c r="D41" s="76"/>
    </row>
    <row r="42" spans="1:4" x14ac:dyDescent="0.25">
      <c r="A42" s="71" t="s">
        <v>101</v>
      </c>
      <c r="B42" s="76"/>
      <c r="C42" s="76"/>
      <c r="D42" s="76"/>
    </row>
    <row r="43" spans="1:4" hidden="1" x14ac:dyDescent="0.25">
      <c r="A43" s="74" t="s">
        <v>102</v>
      </c>
      <c r="B43" s="75">
        <v>0</v>
      </c>
      <c r="C43" s="76"/>
      <c r="D43" s="75"/>
    </row>
    <row r="44" spans="1:4" x14ac:dyDescent="0.25">
      <c r="A44" s="74" t="s">
        <v>103</v>
      </c>
      <c r="B44" s="75">
        <v>240495</v>
      </c>
      <c r="C44" s="76"/>
      <c r="D44" s="75">
        <v>-872991</v>
      </c>
    </row>
    <row r="45" spans="1:4" x14ac:dyDescent="0.25">
      <c r="A45" s="74" t="s">
        <v>104</v>
      </c>
      <c r="B45" s="75">
        <v>167</v>
      </c>
      <c r="C45" s="76"/>
      <c r="D45" s="75">
        <v>33370642</v>
      </c>
    </row>
    <row r="46" spans="1:4" x14ac:dyDescent="0.25">
      <c r="A46" s="74" t="s">
        <v>105</v>
      </c>
      <c r="B46" s="84">
        <v>-102000</v>
      </c>
      <c r="C46" s="76"/>
      <c r="D46" s="84">
        <v>6501</v>
      </c>
    </row>
    <row r="47" spans="1:4" x14ac:dyDescent="0.25">
      <c r="A47" s="85" t="s">
        <v>106</v>
      </c>
      <c r="B47" s="87">
        <f>SUM(B43:B46)</f>
        <v>138662</v>
      </c>
      <c r="C47" s="81"/>
      <c r="D47" s="87">
        <f>SUM(D43:D46)</f>
        <v>32504152</v>
      </c>
    </row>
    <row r="48" spans="1:4" x14ac:dyDescent="0.25">
      <c r="A48" s="85"/>
      <c r="B48" s="76"/>
      <c r="C48" s="76"/>
      <c r="D48" s="76"/>
    </row>
    <row r="49" spans="1:4" x14ac:dyDescent="0.25">
      <c r="A49" s="88" t="s">
        <v>107</v>
      </c>
      <c r="B49" s="76"/>
      <c r="C49" s="76"/>
      <c r="D49" s="76"/>
    </row>
    <row r="50" spans="1:4" hidden="1" x14ac:dyDescent="0.25">
      <c r="A50" s="74" t="s">
        <v>108</v>
      </c>
      <c r="B50" s="75"/>
      <c r="C50" s="76"/>
      <c r="D50" s="75"/>
    </row>
    <row r="51" spans="1:4" hidden="1" x14ac:dyDescent="0.25">
      <c r="A51" s="74" t="s">
        <v>109</v>
      </c>
      <c r="B51" s="75"/>
      <c r="C51" s="76"/>
      <c r="D51" s="75"/>
    </row>
    <row r="52" spans="1:4" x14ac:dyDescent="0.25">
      <c r="A52" s="74" t="s">
        <v>110</v>
      </c>
      <c r="B52" s="75">
        <v>0</v>
      </c>
      <c r="C52" s="76"/>
      <c r="D52" s="75">
        <v>-459257</v>
      </c>
    </row>
    <row r="53" spans="1:4" hidden="1" x14ac:dyDescent="0.25">
      <c r="A53" s="74" t="s">
        <v>111</v>
      </c>
      <c r="B53" s="75"/>
      <c r="C53" s="76"/>
      <c r="D53" s="75"/>
    </row>
    <row r="54" spans="1:4" x14ac:dyDescent="0.25">
      <c r="A54" s="74" t="s">
        <v>112</v>
      </c>
      <c r="B54" s="75">
        <v>-1299758</v>
      </c>
      <c r="C54" s="76"/>
      <c r="D54" s="75">
        <v>-2137055</v>
      </c>
    </row>
    <row r="55" spans="1:4" hidden="1" x14ac:dyDescent="0.25">
      <c r="A55" s="74" t="s">
        <v>113</v>
      </c>
      <c r="B55" s="84">
        <v>0</v>
      </c>
      <c r="C55" s="76"/>
      <c r="D55" s="84"/>
    </row>
    <row r="56" spans="1:4" x14ac:dyDescent="0.25">
      <c r="A56" s="85" t="s">
        <v>114</v>
      </c>
      <c r="B56" s="87">
        <f>SUM(B50:B55)</f>
        <v>-1299758</v>
      </c>
      <c r="C56" s="81"/>
      <c r="D56" s="87">
        <f>SUM(D50:D55)</f>
        <v>-2596312</v>
      </c>
    </row>
    <row r="57" spans="1:4" x14ac:dyDescent="0.25">
      <c r="A57" s="85"/>
      <c r="B57" s="76"/>
      <c r="C57" s="76"/>
      <c r="D57" s="76"/>
    </row>
    <row r="58" spans="1:4" x14ac:dyDescent="0.25">
      <c r="A58" s="85" t="s">
        <v>115</v>
      </c>
      <c r="B58" s="89">
        <f>B56+B47+B40</f>
        <v>10556423</v>
      </c>
      <c r="C58" s="81"/>
      <c r="D58" s="89">
        <f>D56+D47+D40</f>
        <v>5641840.4996499866</v>
      </c>
    </row>
    <row r="59" spans="1:4" ht="26.25" x14ac:dyDescent="0.25">
      <c r="A59" s="74" t="s">
        <v>116</v>
      </c>
      <c r="B59" s="77">
        <v>188863</v>
      </c>
      <c r="C59" s="76"/>
      <c r="D59" s="77">
        <v>-33826</v>
      </c>
    </row>
    <row r="60" spans="1:4" x14ac:dyDescent="0.25">
      <c r="A60" s="74" t="s">
        <v>117</v>
      </c>
      <c r="B60" s="75">
        <v>8884722</v>
      </c>
      <c r="C60" s="76"/>
      <c r="D60" s="75">
        <v>4826206</v>
      </c>
    </row>
    <row r="61" spans="1:4" x14ac:dyDescent="0.25">
      <c r="A61" s="85" t="s">
        <v>118</v>
      </c>
      <c r="B61" s="87">
        <f>SUM(B58:B60)</f>
        <v>19630008</v>
      </c>
      <c r="C61" s="90"/>
      <c r="D61" s="87">
        <f>SUM(D58:D60)</f>
        <v>10434220.499649987</v>
      </c>
    </row>
    <row r="63" spans="1:4" x14ac:dyDescent="0.25">
      <c r="B63" s="91"/>
      <c r="C63" s="91"/>
      <c r="D63" s="91"/>
    </row>
    <row r="65" spans="1:4" x14ac:dyDescent="0.25">
      <c r="A65" s="27" t="s">
        <v>39</v>
      </c>
      <c r="B65" s="64" t="s">
        <v>119</v>
      </c>
      <c r="C65" s="25"/>
      <c r="D65" s="25"/>
    </row>
    <row r="66" spans="1:4" x14ac:dyDescent="0.25">
      <c r="A66" s="27"/>
      <c r="B66" s="64"/>
      <c r="C66" s="25"/>
      <c r="D66" s="25"/>
    </row>
    <row r="67" spans="1:4" x14ac:dyDescent="0.25">
      <c r="A67" s="27"/>
      <c r="B67" s="64"/>
      <c r="C67" s="25"/>
    </row>
    <row r="68" spans="1:4" x14ac:dyDescent="0.25">
      <c r="A68" s="27" t="s">
        <v>120</v>
      </c>
      <c r="B68" s="25" t="s">
        <v>42</v>
      </c>
      <c r="C68" s="25"/>
    </row>
    <row r="69" spans="1:4" x14ac:dyDescent="0.25">
      <c r="A69" s="92"/>
    </row>
  </sheetData>
  <mergeCells count="4">
    <mergeCell ref="A5:D5"/>
    <mergeCell ref="A6:D6"/>
    <mergeCell ref="A7:D7"/>
    <mergeCell ref="A8:D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0"/>
  <sheetViews>
    <sheetView workbookViewId="0">
      <selection activeCell="J29" sqref="J29"/>
    </sheetView>
  </sheetViews>
  <sheetFormatPr defaultRowHeight="15" outlineLevelRow="1" x14ac:dyDescent="0.25"/>
  <cols>
    <col min="1" max="1" width="62" style="19" customWidth="1"/>
    <col min="2" max="2" width="15.85546875" style="19" bestFit="1" customWidth="1"/>
    <col min="3" max="3" width="2.140625" style="19" customWidth="1"/>
    <col min="4" max="4" width="14.28515625" style="19" customWidth="1"/>
    <col min="5" max="5" width="1.7109375" style="19" customWidth="1"/>
    <col min="6" max="6" width="12.140625" style="19" bestFit="1" customWidth="1"/>
    <col min="7" max="7" width="2.140625" style="19" customWidth="1"/>
    <col min="8" max="8" width="12.28515625" style="19" customWidth="1"/>
    <col min="9" max="9" width="1.85546875" style="19" customWidth="1"/>
    <col min="10" max="10" width="10.7109375" style="19" bestFit="1" customWidth="1"/>
    <col min="11" max="11" width="2.42578125" style="19" customWidth="1"/>
    <col min="12" max="12" width="13.85546875" style="19" customWidth="1"/>
    <col min="13" max="13" width="2.42578125" style="19" customWidth="1"/>
    <col min="14" max="14" width="12.42578125" style="19" customWidth="1"/>
    <col min="15" max="15" width="2.28515625" style="19" customWidth="1"/>
    <col min="16" max="16" width="12.5703125" style="19" customWidth="1"/>
    <col min="17" max="18" width="9.140625" style="19"/>
    <col min="19" max="19" width="9.28515625" style="19" bestFit="1" customWidth="1"/>
    <col min="20" max="16384" width="9.140625" style="19"/>
  </cols>
  <sheetData>
    <row r="2" spans="1:17" ht="15.75" x14ac:dyDescent="0.25">
      <c r="A2" s="93"/>
      <c r="B2" s="93"/>
      <c r="C2" s="93"/>
      <c r="D2" s="93"/>
      <c r="E2" s="93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7" ht="15.75" x14ac:dyDescent="0.25">
      <c r="A3" s="128" t="s">
        <v>121</v>
      </c>
      <c r="B3" s="128"/>
      <c r="C3" s="128"/>
      <c r="D3" s="128"/>
      <c r="E3" s="128"/>
      <c r="F3" s="128"/>
      <c r="G3" s="128"/>
      <c r="H3" s="128"/>
      <c r="I3" s="94"/>
      <c r="J3" s="9"/>
      <c r="K3" s="9"/>
      <c r="L3" s="9"/>
      <c r="M3" s="9"/>
      <c r="N3" s="9"/>
      <c r="O3" s="9"/>
      <c r="P3" s="9"/>
    </row>
    <row r="4" spans="1:17" ht="15.75" x14ac:dyDescent="0.25">
      <c r="A4" s="129" t="s">
        <v>122</v>
      </c>
      <c r="B4" s="129"/>
      <c r="C4" s="129"/>
      <c r="D4" s="129"/>
      <c r="E4" s="129"/>
      <c r="F4" s="129"/>
      <c r="G4" s="129"/>
      <c r="H4" s="129"/>
      <c r="I4" s="95"/>
      <c r="J4" s="9"/>
      <c r="K4" s="9"/>
      <c r="L4" s="9"/>
      <c r="M4" s="9"/>
      <c r="N4" s="9"/>
      <c r="O4" s="9"/>
      <c r="P4" s="9"/>
    </row>
    <row r="5" spans="1:17" ht="21.75" customHeight="1" x14ac:dyDescent="0.25">
      <c r="A5" s="130" t="s">
        <v>123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</row>
    <row r="6" spans="1:17" x14ac:dyDescent="0.25">
      <c r="A6" s="96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7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7"/>
      <c r="O7" s="97"/>
      <c r="P7" s="98" t="s">
        <v>124</v>
      </c>
    </row>
    <row r="8" spans="1:17" s="101" customFormat="1" ht="76.5" x14ac:dyDescent="0.25">
      <c r="A8" s="99"/>
      <c r="B8" s="100" t="s">
        <v>30</v>
      </c>
      <c r="C8" s="6"/>
      <c r="D8" s="100" t="s">
        <v>125</v>
      </c>
      <c r="E8" s="6"/>
      <c r="F8" s="100" t="s">
        <v>126</v>
      </c>
      <c r="G8" s="6"/>
      <c r="H8" s="100" t="s">
        <v>127</v>
      </c>
      <c r="I8" s="6"/>
      <c r="J8" s="100" t="s">
        <v>128</v>
      </c>
      <c r="K8" s="6"/>
      <c r="L8" s="100" t="s">
        <v>35</v>
      </c>
      <c r="M8" s="6"/>
      <c r="N8" s="100" t="s">
        <v>129</v>
      </c>
      <c r="O8" s="6"/>
      <c r="P8" s="100" t="s">
        <v>130</v>
      </c>
    </row>
    <row r="9" spans="1:17" s="106" customFormat="1" ht="12.75" x14ac:dyDescent="0.2">
      <c r="A9" s="102" t="s">
        <v>131</v>
      </c>
      <c r="B9" s="103">
        <v>16888993</v>
      </c>
      <c r="C9" s="104"/>
      <c r="D9" s="103">
        <v>2333</v>
      </c>
      <c r="E9" s="104"/>
      <c r="F9" s="103">
        <v>-1322156</v>
      </c>
      <c r="G9" s="104"/>
      <c r="H9" s="103">
        <v>1850072</v>
      </c>
      <c r="I9" s="104">
        <v>0</v>
      </c>
      <c r="J9" s="103">
        <v>282513</v>
      </c>
      <c r="K9" s="104">
        <v>0</v>
      </c>
      <c r="L9" s="103">
        <v>3312707</v>
      </c>
      <c r="M9" s="104">
        <v>0</v>
      </c>
      <c r="N9" s="103">
        <f>1951334</f>
        <v>1951334</v>
      </c>
      <c r="O9" s="104"/>
      <c r="P9" s="103">
        <f>SUM(B9:N9)</f>
        <v>22965796</v>
      </c>
      <c r="Q9" s="105"/>
    </row>
    <row r="10" spans="1:17" x14ac:dyDescent="0.25">
      <c r="A10" s="107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</row>
    <row r="11" spans="1:17" x14ac:dyDescent="0.25">
      <c r="A11" s="108" t="s">
        <v>67</v>
      </c>
      <c r="B11" s="109">
        <v>0</v>
      </c>
      <c r="C11" s="109"/>
      <c r="D11" s="109">
        <v>0</v>
      </c>
      <c r="E11" s="109"/>
      <c r="F11" s="109">
        <v>0</v>
      </c>
      <c r="G11" s="109"/>
      <c r="H11" s="109">
        <v>0</v>
      </c>
      <c r="I11" s="109"/>
      <c r="J11" s="109">
        <v>0</v>
      </c>
      <c r="K11" s="109"/>
      <c r="L11" s="109">
        <v>0</v>
      </c>
      <c r="M11" s="109"/>
      <c r="N11" s="109">
        <v>1822040</v>
      </c>
      <c r="O11" s="109"/>
      <c r="P11" s="104">
        <f>N11</f>
        <v>1822040</v>
      </c>
    </row>
    <row r="12" spans="1:17" x14ac:dyDescent="0.25">
      <c r="A12" s="108" t="s">
        <v>132</v>
      </c>
      <c r="B12" s="109">
        <v>0</v>
      </c>
      <c r="C12" s="109"/>
      <c r="D12" s="109">
        <v>0</v>
      </c>
      <c r="E12" s="109"/>
      <c r="F12" s="109">
        <v>565861</v>
      </c>
      <c r="G12" s="109"/>
      <c r="H12" s="109">
        <v>0</v>
      </c>
      <c r="I12" s="109"/>
      <c r="J12" s="109">
        <v>0</v>
      </c>
      <c r="K12" s="109"/>
      <c r="L12" s="109">
        <v>0</v>
      </c>
      <c r="M12" s="109"/>
      <c r="N12" s="109">
        <v>0</v>
      </c>
      <c r="O12" s="109"/>
      <c r="P12" s="104">
        <f>B12+D12+F12+H12+J12+L12+N12</f>
        <v>565861</v>
      </c>
    </row>
    <row r="13" spans="1:17" x14ac:dyDescent="0.25">
      <c r="A13" s="107" t="s">
        <v>133</v>
      </c>
      <c r="B13" s="110">
        <f>SUM(B11:B12)</f>
        <v>0</v>
      </c>
      <c r="C13" s="104"/>
      <c r="D13" s="110">
        <f>SUM(D11:D12)</f>
        <v>0</v>
      </c>
      <c r="E13" s="104"/>
      <c r="F13" s="110">
        <f>SUM(F11:F12)</f>
        <v>565861</v>
      </c>
      <c r="G13" s="104"/>
      <c r="H13" s="110">
        <f>SUM(H11:H12)</f>
        <v>0</v>
      </c>
      <c r="I13" s="104"/>
      <c r="J13" s="110">
        <f>SUM(J11:J12)</f>
        <v>0</v>
      </c>
      <c r="K13" s="104"/>
      <c r="L13" s="110">
        <f>SUM(L11:L12)</f>
        <v>0</v>
      </c>
      <c r="M13" s="104"/>
      <c r="N13" s="110">
        <f>SUM(N11:N12)</f>
        <v>1822040</v>
      </c>
      <c r="O13" s="104"/>
      <c r="P13" s="110">
        <f>SUM(P11:P12)</f>
        <v>2387901</v>
      </c>
    </row>
    <row r="14" spans="1:17" hidden="1" outlineLevel="1" x14ac:dyDescent="0.25">
      <c r="A14" s="108" t="s">
        <v>134</v>
      </c>
      <c r="B14" s="109">
        <v>0</v>
      </c>
      <c r="C14" s="109"/>
      <c r="D14" s="109">
        <v>0</v>
      </c>
      <c r="E14" s="109"/>
      <c r="F14" s="109">
        <v>0</v>
      </c>
      <c r="G14" s="109"/>
      <c r="H14" s="109">
        <v>0</v>
      </c>
      <c r="I14" s="109"/>
      <c r="J14" s="109">
        <v>0</v>
      </c>
      <c r="K14" s="109"/>
      <c r="L14" s="109">
        <v>0</v>
      </c>
      <c r="M14" s="109"/>
      <c r="N14" s="109">
        <v>0</v>
      </c>
      <c r="O14" s="109"/>
      <c r="P14" s="104">
        <f>SUM(B14:O14)</f>
        <v>0</v>
      </c>
    </row>
    <row r="15" spans="1:17" collapsed="1" x14ac:dyDescent="0.25">
      <c r="A15" s="108" t="s">
        <v>135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>
        <f>SUM(B15:O15)</f>
        <v>0</v>
      </c>
    </row>
    <row r="16" spans="1:17" ht="26.25" hidden="1" outlineLevel="1" x14ac:dyDescent="0.25">
      <c r="A16" s="108" t="s">
        <v>136</v>
      </c>
      <c r="B16" s="109">
        <v>0</v>
      </c>
      <c r="C16" s="109"/>
      <c r="D16" s="109">
        <v>0</v>
      </c>
      <c r="E16" s="109"/>
      <c r="F16" s="109">
        <v>0</v>
      </c>
      <c r="G16" s="109"/>
      <c r="H16" s="109"/>
      <c r="I16" s="109"/>
      <c r="J16" s="109">
        <v>0</v>
      </c>
      <c r="K16" s="109"/>
      <c r="L16" s="109">
        <v>0</v>
      </c>
      <c r="M16" s="109"/>
      <c r="N16" s="109"/>
      <c r="O16" s="109"/>
      <c r="P16" s="109">
        <f t="shared" ref="P16:P17" si="0">SUM(B16:O16)</f>
        <v>0</v>
      </c>
    </row>
    <row r="17" spans="1:21" hidden="1" outlineLevel="1" collapsed="1" x14ac:dyDescent="0.25">
      <c r="A17" s="108" t="s">
        <v>137</v>
      </c>
      <c r="B17" s="109">
        <v>0</v>
      </c>
      <c r="C17" s="109"/>
      <c r="D17" s="109">
        <v>0</v>
      </c>
      <c r="E17" s="109"/>
      <c r="F17" s="109">
        <v>0</v>
      </c>
      <c r="G17" s="109"/>
      <c r="H17" s="109"/>
      <c r="I17" s="109"/>
      <c r="J17" s="109">
        <v>0</v>
      </c>
      <c r="K17" s="109"/>
      <c r="L17" s="109">
        <v>0</v>
      </c>
      <c r="M17" s="109"/>
      <c r="N17" s="109"/>
      <c r="O17" s="109"/>
      <c r="P17" s="104">
        <f t="shared" si="0"/>
        <v>0</v>
      </c>
    </row>
    <row r="18" spans="1:21" hidden="1" outlineLevel="1" x14ac:dyDescent="0.25">
      <c r="A18" s="108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4"/>
    </row>
    <row r="19" spans="1:21" ht="15.75" collapsed="1" thickBot="1" x14ac:dyDescent="0.3">
      <c r="A19" s="107" t="s">
        <v>138</v>
      </c>
      <c r="B19" s="111">
        <f>B9+B13+B14+B15+B18</f>
        <v>16888993</v>
      </c>
      <c r="C19" s="104"/>
      <c r="D19" s="111">
        <f>D9+D13+D14+D15+D18</f>
        <v>2333</v>
      </c>
      <c r="E19" s="104"/>
      <c r="F19" s="111">
        <f>F9+F13+F14+F15+F18</f>
        <v>-756295</v>
      </c>
      <c r="G19" s="104"/>
      <c r="H19" s="111">
        <f>H9+H13+H14+H15+H18+H16+H17</f>
        <v>1850072</v>
      </c>
      <c r="I19" s="104"/>
      <c r="J19" s="111">
        <f>J9+J13+J14+J15+J18</f>
        <v>282513</v>
      </c>
      <c r="K19" s="104"/>
      <c r="L19" s="111">
        <f>L9+L13+L14+L15+L18</f>
        <v>3312707</v>
      </c>
      <c r="M19" s="104"/>
      <c r="N19" s="111">
        <f>N9+N13+N14+N15+N18+N17+N16</f>
        <v>3773374</v>
      </c>
      <c r="O19" s="104"/>
      <c r="P19" s="111">
        <f>SUM(B19:N19)</f>
        <v>25353697</v>
      </c>
      <c r="Q19" s="9"/>
      <c r="S19" s="55"/>
    </row>
    <row r="20" spans="1:21" ht="21" customHeight="1" thickTop="1" x14ac:dyDescent="0.25">
      <c r="A20" s="112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04"/>
    </row>
    <row r="21" spans="1:21" x14ac:dyDescent="0.25">
      <c r="A21" s="102" t="s">
        <v>139</v>
      </c>
      <c r="B21" s="103">
        <v>16888993</v>
      </c>
      <c r="C21" s="104"/>
      <c r="D21" s="103">
        <v>2333</v>
      </c>
      <c r="E21" s="104"/>
      <c r="F21" s="103">
        <v>-793283</v>
      </c>
      <c r="G21" s="104"/>
      <c r="H21" s="103">
        <v>1813610</v>
      </c>
      <c r="I21" s="104">
        <v>0</v>
      </c>
      <c r="J21" s="103">
        <v>282513</v>
      </c>
      <c r="K21" s="104">
        <v>0</v>
      </c>
      <c r="L21" s="103">
        <v>3312707</v>
      </c>
      <c r="M21" s="104">
        <v>0</v>
      </c>
      <c r="N21" s="103">
        <v>3102997</v>
      </c>
      <c r="O21" s="104"/>
      <c r="P21" s="103">
        <f>SUM(B21:N21)</f>
        <v>24609870</v>
      </c>
    </row>
    <row r="22" spans="1:21" x14ac:dyDescent="0.25">
      <c r="A22" s="107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</row>
    <row r="23" spans="1:21" x14ac:dyDescent="0.25">
      <c r="A23" s="108" t="s">
        <v>67</v>
      </c>
      <c r="B23" s="109">
        <v>0</v>
      </c>
      <c r="C23" s="109"/>
      <c r="D23" s="109">
        <v>0</v>
      </c>
      <c r="E23" s="109"/>
      <c r="F23" s="109">
        <v>0</v>
      </c>
      <c r="G23" s="109"/>
      <c r="H23" s="109">
        <v>0</v>
      </c>
      <c r="I23" s="109"/>
      <c r="J23" s="109">
        <v>0</v>
      </c>
      <c r="K23" s="109"/>
      <c r="L23" s="109">
        <v>0</v>
      </c>
      <c r="M23" s="109"/>
      <c r="N23" s="109">
        <v>585849</v>
      </c>
      <c r="O23" s="109"/>
      <c r="P23" s="104">
        <f>N23</f>
        <v>585849</v>
      </c>
      <c r="R23" s="55"/>
      <c r="S23" s="114"/>
      <c r="T23" s="55"/>
      <c r="U23" s="55"/>
    </row>
    <row r="24" spans="1:21" x14ac:dyDescent="0.25">
      <c r="A24" s="108" t="s">
        <v>132</v>
      </c>
      <c r="B24" s="109">
        <v>0</v>
      </c>
      <c r="C24" s="109"/>
      <c r="D24" s="109">
        <v>0</v>
      </c>
      <c r="E24" s="109"/>
      <c r="F24" s="109">
        <v>58679</v>
      </c>
      <c r="G24" s="109"/>
      <c r="H24" s="109">
        <v>0</v>
      </c>
      <c r="I24" s="109"/>
      <c r="J24" s="109">
        <v>0</v>
      </c>
      <c r="K24" s="109"/>
      <c r="L24" s="109">
        <v>0</v>
      </c>
      <c r="M24" s="109"/>
      <c r="N24" s="109">
        <v>0</v>
      </c>
      <c r="O24" s="109"/>
      <c r="P24" s="104">
        <f>B24+D24+F24+H24+J24+L24+N24</f>
        <v>58679</v>
      </c>
      <c r="S24" s="114"/>
    </row>
    <row r="25" spans="1:21" x14ac:dyDescent="0.25">
      <c r="A25" s="107" t="s">
        <v>133</v>
      </c>
      <c r="B25" s="110">
        <f>SUM(B23:B24)</f>
        <v>0</v>
      </c>
      <c r="C25" s="104"/>
      <c r="D25" s="110">
        <f>SUM(D23:D24)</f>
        <v>0</v>
      </c>
      <c r="E25" s="104"/>
      <c r="F25" s="110">
        <f>SUM(F23:F24)</f>
        <v>58679</v>
      </c>
      <c r="G25" s="104"/>
      <c r="H25" s="110">
        <f>SUM(H23:H24)</f>
        <v>0</v>
      </c>
      <c r="I25" s="104"/>
      <c r="J25" s="110">
        <f>SUM(J23:J24)</f>
        <v>0</v>
      </c>
      <c r="K25" s="104"/>
      <c r="L25" s="110">
        <f>SUM(L23:L24)</f>
        <v>0</v>
      </c>
      <c r="M25" s="104"/>
      <c r="N25" s="110">
        <f>SUM(N23:N24)</f>
        <v>585849</v>
      </c>
      <c r="O25" s="104"/>
      <c r="P25" s="110">
        <f>SUM(P23:P24)</f>
        <v>644528</v>
      </c>
    </row>
    <row r="26" spans="1:21" x14ac:dyDescent="0.25">
      <c r="A26" s="108" t="s">
        <v>140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>
        <v>653964</v>
      </c>
      <c r="O26" s="109"/>
      <c r="P26" s="104">
        <f>B26+D26+F26+H26+J26+L26+N26</f>
        <v>653964</v>
      </c>
    </row>
    <row r="27" spans="1:21" x14ac:dyDescent="0.25">
      <c r="A27" s="108" t="s">
        <v>141</v>
      </c>
      <c r="B27" s="109"/>
      <c r="C27" s="109"/>
      <c r="D27" s="109"/>
      <c r="E27" s="109"/>
      <c r="F27" s="109">
        <v>10735</v>
      </c>
      <c r="G27" s="109"/>
      <c r="H27" s="109"/>
      <c r="I27" s="109"/>
      <c r="J27" s="109"/>
      <c r="K27" s="109"/>
      <c r="L27" s="109">
        <v>-3312707</v>
      </c>
      <c r="M27" s="109"/>
      <c r="N27" s="109">
        <v>3312707</v>
      </c>
      <c r="O27" s="109"/>
      <c r="P27" s="104">
        <f>B27+D27+F27+H27+J27+L27+N27</f>
        <v>10735</v>
      </c>
    </row>
    <row r="28" spans="1:21" hidden="1" x14ac:dyDescent="0.25">
      <c r="A28" s="108" t="s">
        <v>142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4">
        <f>B28+D28+F28+H28+J28+L28+N28</f>
        <v>0</v>
      </c>
    </row>
    <row r="29" spans="1:21" ht="26.25" x14ac:dyDescent="0.25">
      <c r="A29" s="108" t="s">
        <v>143</v>
      </c>
      <c r="B29" s="109"/>
      <c r="C29" s="109"/>
      <c r="D29" s="109"/>
      <c r="E29" s="109"/>
      <c r="F29" s="109"/>
      <c r="G29" s="109"/>
      <c r="H29" s="109">
        <v>-826666</v>
      </c>
      <c r="I29" s="109"/>
      <c r="J29" s="109"/>
      <c r="K29" s="109"/>
      <c r="L29" s="109"/>
      <c r="M29" s="109"/>
      <c r="N29" s="109">
        <v>826666</v>
      </c>
      <c r="O29" s="109"/>
      <c r="P29" s="104">
        <f>B29+D29+F29+H29+J29+L29+N29</f>
        <v>0</v>
      </c>
    </row>
    <row r="30" spans="1:21" ht="15.75" thickBot="1" x14ac:dyDescent="0.3">
      <c r="A30" s="107" t="s">
        <v>144</v>
      </c>
      <c r="B30" s="111">
        <f>SUM(B25:B27)+B21</f>
        <v>16888993</v>
      </c>
      <c r="C30" s="104"/>
      <c r="D30" s="111">
        <f>SUM(D25:D27)+D21</f>
        <v>2333</v>
      </c>
      <c r="E30" s="104"/>
      <c r="F30" s="111">
        <f>SUM(F25:F27)+F21</f>
        <v>-723869</v>
      </c>
      <c r="G30" s="104"/>
      <c r="H30" s="111">
        <f>SUM(H25:H28)+H21+H29</f>
        <v>986944</v>
      </c>
      <c r="I30" s="104"/>
      <c r="J30" s="111">
        <f>SUM(J25:J27)+J21</f>
        <v>282513</v>
      </c>
      <c r="K30" s="104"/>
      <c r="L30" s="111">
        <f>SUM(L25:L27)+L21</f>
        <v>0</v>
      </c>
      <c r="M30" s="104"/>
      <c r="N30" s="111">
        <f>SUM(N25:N29)+N21</f>
        <v>8482183</v>
      </c>
      <c r="O30" s="104"/>
      <c r="P30" s="111">
        <f>SUM(P25:P29)+P21</f>
        <v>25919097</v>
      </c>
      <c r="R30" s="114"/>
    </row>
    <row r="31" spans="1:21" ht="15.75" thickTop="1" x14ac:dyDescent="0.25"/>
    <row r="32" spans="1:21" x14ac:dyDescent="0.25">
      <c r="F32" s="115"/>
      <c r="G32" s="116"/>
      <c r="H32" s="115"/>
      <c r="I32" s="116"/>
      <c r="J32" s="116"/>
      <c r="K32" s="116"/>
      <c r="L32" s="115"/>
      <c r="M32" s="116"/>
      <c r="N32" s="115"/>
      <c r="O32" s="116"/>
      <c r="P32" s="115"/>
      <c r="Q32" s="116"/>
    </row>
    <row r="33" spans="1:17" x14ac:dyDescent="0.25">
      <c r="F33" s="116"/>
      <c r="G33" s="116"/>
      <c r="H33" s="116"/>
      <c r="I33" s="116"/>
      <c r="J33" s="116"/>
      <c r="K33" s="116"/>
      <c r="L33" s="116"/>
      <c r="M33" s="116"/>
      <c r="N33" s="117"/>
      <c r="O33" s="116"/>
      <c r="P33" s="116"/>
      <c r="Q33" s="116"/>
    </row>
    <row r="34" spans="1:17" x14ac:dyDescent="0.25">
      <c r="A34" s="27" t="s">
        <v>39</v>
      </c>
      <c r="B34" s="25" t="s">
        <v>119</v>
      </c>
      <c r="C34" s="25"/>
      <c r="F34" s="116"/>
      <c r="G34" s="116"/>
      <c r="H34" s="116"/>
      <c r="I34" s="116"/>
      <c r="J34" s="116"/>
      <c r="K34" s="116"/>
      <c r="L34" s="116"/>
      <c r="M34" s="116"/>
      <c r="N34" s="118"/>
      <c r="O34" s="116"/>
      <c r="P34" s="116"/>
      <c r="Q34" s="116"/>
    </row>
    <row r="35" spans="1:17" x14ac:dyDescent="0.25">
      <c r="A35" s="27"/>
      <c r="B35" s="25"/>
      <c r="C35" s="25"/>
      <c r="F35" s="119"/>
      <c r="G35" s="116"/>
      <c r="H35" s="119"/>
      <c r="I35" s="116"/>
      <c r="J35" s="116"/>
      <c r="K35" s="116"/>
      <c r="L35" s="116"/>
      <c r="M35" s="116"/>
      <c r="N35" s="116"/>
      <c r="O35" s="116"/>
      <c r="P35" s="116"/>
      <c r="Q35" s="116"/>
    </row>
    <row r="36" spans="1:17" x14ac:dyDescent="0.25">
      <c r="A36" s="27"/>
      <c r="B36" s="25"/>
      <c r="C36" s="25"/>
      <c r="F36" s="116"/>
      <c r="G36" s="116"/>
      <c r="H36" s="116"/>
      <c r="I36" s="116"/>
      <c r="J36" s="116"/>
      <c r="K36" s="116"/>
      <c r="L36" s="116"/>
      <c r="M36" s="116"/>
      <c r="N36" s="120"/>
      <c r="O36" s="116"/>
      <c r="P36" s="120"/>
      <c r="Q36" s="116"/>
    </row>
    <row r="37" spans="1:17" x14ac:dyDescent="0.25">
      <c r="A37" s="27" t="s">
        <v>120</v>
      </c>
      <c r="B37" s="25" t="s">
        <v>42</v>
      </c>
      <c r="C37" s="25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</row>
    <row r="38" spans="1:17" x14ac:dyDescent="0.25"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</row>
    <row r="39" spans="1:17" x14ac:dyDescent="0.25">
      <c r="F39" s="116"/>
      <c r="G39" s="116"/>
      <c r="H39" s="116"/>
      <c r="I39" s="116"/>
      <c r="J39" s="116"/>
      <c r="K39" s="116"/>
      <c r="L39" s="116"/>
      <c r="M39" s="116"/>
      <c r="N39" s="120"/>
      <c r="O39" s="116"/>
      <c r="P39" s="116"/>
      <c r="Q39" s="116"/>
    </row>
    <row r="40" spans="1:17" x14ac:dyDescent="0.25"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</row>
  </sheetData>
  <mergeCells count="3">
    <mergeCell ref="A3:H3"/>
    <mergeCell ref="A4:H4"/>
    <mergeCell ref="A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Дюсембаева Асель Куанбековна</dc:creator>
  <cp:lastModifiedBy>Масюра Илья</cp:lastModifiedBy>
  <dcterms:created xsi:type="dcterms:W3CDTF">2018-07-25T09:38:10Z</dcterms:created>
  <dcterms:modified xsi:type="dcterms:W3CDTF">2018-07-26T05:17:44Z</dcterms:modified>
</cp:coreProperties>
</file>