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-fs1\PROFILES\DyusembayevaA\Desktop\"/>
    </mc:Choice>
  </mc:AlternateContent>
  <bookViews>
    <workbookView xWindow="0" yWindow="0" windowWidth="24000" windowHeight="8535"/>
  </bookViews>
  <sheets>
    <sheet name="ф1" sheetId="1" r:id="rId1"/>
    <sheet name="ф2" sheetId="2" r:id="rId2"/>
    <sheet name="ф3" sheetId="3" r:id="rId3"/>
    <sheet name="ф4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4" i="4" l="1"/>
  <c r="H29" i="4"/>
  <c r="P28" i="4"/>
  <c r="P27" i="4"/>
  <c r="P26" i="4"/>
  <c r="N25" i="4"/>
  <c r="N30" i="4" s="1"/>
  <c r="L25" i="4"/>
  <c r="L30" i="4" s="1"/>
  <c r="J25" i="4"/>
  <c r="J30" i="4" s="1"/>
  <c r="H25" i="4"/>
  <c r="F25" i="4"/>
  <c r="F30" i="4" s="1"/>
  <c r="D25" i="4"/>
  <c r="D30" i="4" s="1"/>
  <c r="B25" i="4"/>
  <c r="B30" i="4" s="1"/>
  <c r="P24" i="4"/>
  <c r="P23" i="4"/>
  <c r="P21" i="4"/>
  <c r="P17" i="4"/>
  <c r="P16" i="4"/>
  <c r="P15" i="4"/>
  <c r="N13" i="4"/>
  <c r="L13" i="4"/>
  <c r="L19" i="4" s="1"/>
  <c r="J13" i="4"/>
  <c r="J19" i="4" s="1"/>
  <c r="H13" i="4"/>
  <c r="H19" i="4" s="1"/>
  <c r="F13" i="4"/>
  <c r="F19" i="4" s="1"/>
  <c r="D13" i="4"/>
  <c r="D19" i="4" s="1"/>
  <c r="B13" i="4"/>
  <c r="B19" i="4" s="1"/>
  <c r="P12" i="4"/>
  <c r="P11" i="4"/>
  <c r="N9" i="4"/>
  <c r="P9" i="4" s="1"/>
  <c r="P25" i="4" l="1"/>
  <c r="P13" i="4"/>
  <c r="H30" i="4"/>
  <c r="N19" i="4"/>
  <c r="P19" i="4" s="1"/>
  <c r="P29" i="4"/>
  <c r="P30" i="4" s="1"/>
  <c r="D48" i="3" l="1"/>
  <c r="B48" i="3"/>
  <c r="D43" i="3"/>
  <c r="B43" i="3"/>
  <c r="D35" i="3"/>
  <c r="D37" i="3" s="1"/>
  <c r="B35" i="3"/>
  <c r="B37" i="3" s="1"/>
  <c r="B50" i="3" l="1"/>
  <c r="B53" i="3" s="1"/>
  <c r="D50" i="3"/>
  <c r="D53" i="3" s="1"/>
  <c r="E38" i="2" l="1"/>
  <c r="C38" i="2"/>
  <c r="E19" i="2"/>
  <c r="C19" i="2"/>
  <c r="E16" i="2"/>
  <c r="E26" i="2" s="1"/>
  <c r="E30" i="2" s="1"/>
  <c r="E32" i="2" s="1"/>
  <c r="E39" i="2" s="1"/>
  <c r="C16" i="2"/>
  <c r="C26" i="2" s="1"/>
  <c r="C30" i="2" s="1"/>
  <c r="C32" i="2" s="1"/>
  <c r="C39" i="2" s="1"/>
  <c r="E47" i="1"/>
  <c r="C47" i="1"/>
  <c r="E38" i="1"/>
  <c r="E48" i="1" s="1"/>
  <c r="C38" i="1"/>
  <c r="C48" i="1" s="1"/>
  <c r="E28" i="1"/>
  <c r="C28" i="1"/>
</calcChain>
</file>

<file path=xl/sharedStrings.xml><?xml version="1.0" encoding="utf-8"?>
<sst xmlns="http://schemas.openxmlformats.org/spreadsheetml/2006/main" count="166" uniqueCount="140">
  <si>
    <t xml:space="preserve">Неконсолидированный </t>
  </si>
  <si>
    <t>Отчет о финансовом положении</t>
  </si>
  <si>
    <t>АО "AsiaCredit Bank (АзияКредит Банк)"</t>
  </si>
  <si>
    <t>по состоянию на 30 сентября 2018 года (не аудировано)</t>
  </si>
  <si>
    <t xml:space="preserve">               тыс. тенге</t>
  </si>
  <si>
    <t>Наименование статей</t>
  </si>
  <si>
    <t>30 сентября  2018 года (не аудировано)</t>
  </si>
  <si>
    <t>31 декабря 2017 года    (аудировано)</t>
  </si>
  <si>
    <t>Активы</t>
  </si>
  <si>
    <t>Денежные средства и их эквиваленты</t>
  </si>
  <si>
    <t>Счета и депозиты в банках и прочих финансовых учреждениях</t>
  </si>
  <si>
    <t>Ссуды, выданные по соглашениям обратного РЕПО</t>
  </si>
  <si>
    <t>Финансовые активы, имеющиеся в наличии для продажи</t>
  </si>
  <si>
    <t xml:space="preserve"> Инвестиции в дочерние организации</t>
  </si>
  <si>
    <t>Производные финансовые инструменты</t>
  </si>
  <si>
    <t>Кредиты, выданные клиентам</t>
  </si>
  <si>
    <t>Текущий налоговый актив</t>
  </si>
  <si>
    <t>Основные средства и нематериальные активы</t>
  </si>
  <si>
    <t>Активы изъятые в результате взыскания</t>
  </si>
  <si>
    <t xml:space="preserve">Прочие активы </t>
  </si>
  <si>
    <t xml:space="preserve">Итого активов: </t>
  </si>
  <si>
    <t>Обязательства</t>
  </si>
  <si>
    <t>Счета и депозиты банков и прочих финансовых учреждений</t>
  </si>
  <si>
    <t>Прочие заемные средства</t>
  </si>
  <si>
    <t>Ссуды, полученные по соглашениям РЕПО</t>
  </si>
  <si>
    <t>Текущие счета и депозиты клиентов</t>
  </si>
  <si>
    <t>Выпущенные долговые ценные бумаги</t>
  </si>
  <si>
    <t>Отложенное налоговое обязательство</t>
  </si>
  <si>
    <t>Прочие обязательства</t>
  </si>
  <si>
    <t xml:space="preserve">Итого обязательств: </t>
  </si>
  <si>
    <t>Капитал</t>
  </si>
  <si>
    <t>Акционерный капитал</t>
  </si>
  <si>
    <t>Эмиссионный доход</t>
  </si>
  <si>
    <t>Дефицит переоценки финансовых активов, имеющихся в наличии для продажи</t>
  </si>
  <si>
    <t>Резерв переоценки зданий и земельного участка</t>
  </si>
  <si>
    <t>Резервы по общим банковским рискам</t>
  </si>
  <si>
    <t>Специальные резервы</t>
  </si>
  <si>
    <t>Нераспределенная прибыль</t>
  </si>
  <si>
    <t>Итого капитала:</t>
  </si>
  <si>
    <t xml:space="preserve">Итого обязательств и капитала: </t>
  </si>
  <si>
    <t>Председатель Правления</t>
  </si>
  <si>
    <t>Копешов Б.Б</t>
  </si>
  <si>
    <t xml:space="preserve"> Главный бухгалтер</t>
  </si>
  <si>
    <t>Есбаева Ш.А.</t>
  </si>
  <si>
    <t xml:space="preserve"> Неконсолидированный</t>
  </si>
  <si>
    <t xml:space="preserve"> Отчет о прибылях и убытках и прочем совокупном доходе</t>
  </si>
  <si>
    <t>АО ''AsiaCredit Bank (АзияКредит Банк)"</t>
  </si>
  <si>
    <t>за девять месяцев, закончившихся 30 сентября 2018 года (не аудировано)</t>
  </si>
  <si>
    <t>тыс. тенге</t>
  </si>
  <si>
    <t xml:space="preserve">за девять месяцев, закончившихся 30 сентября 2018 года  (не аудировано)   
</t>
  </si>
  <si>
    <t xml:space="preserve">за девять месяцев, закончившихся 30 сентября 2017 года  (не аудировано)   
</t>
  </si>
  <si>
    <t>Процентные доходы</t>
  </si>
  <si>
    <t>Процентные расходы</t>
  </si>
  <si>
    <t>Чистый процентный доход</t>
  </si>
  <si>
    <t>Комиссионные доходы</t>
  </si>
  <si>
    <t>Комиссионные расходы</t>
  </si>
  <si>
    <t>Чистый комиссионный доход</t>
  </si>
  <si>
    <t>Чистая прибыль от выкупа долговых ценных бумаг</t>
  </si>
  <si>
    <t xml:space="preserve">Чистая (убыток)/прибыль от операций с производными финансовыми инструментами </t>
  </si>
  <si>
    <t>Чистая (убыток)/прибыль от операций с иностранной валютой</t>
  </si>
  <si>
    <t>Чистая реализованная прибыль/(убыток) от операций с финансовыми активами, имеющимися в наличии для продажи</t>
  </si>
  <si>
    <t>Чистый (убыток)/прибыль от выкупа выпущенных долговых ценных бумаг</t>
  </si>
  <si>
    <t>Прочие операционные доходы</t>
  </si>
  <si>
    <t>Операционные доходы</t>
  </si>
  <si>
    <t>Убытки от обесценения</t>
  </si>
  <si>
    <t>Расходы на персонал</t>
  </si>
  <si>
    <t>Прочие общие административные расходы</t>
  </si>
  <si>
    <t>Прибыль до налогообложения</t>
  </si>
  <si>
    <t>Расходы по налогу на прибыль</t>
  </si>
  <si>
    <t>Прибыль за период</t>
  </si>
  <si>
    <t>Прочий совокупный доход</t>
  </si>
  <si>
    <t>Резерв по переоценке финансовых активов, имеющихся в наличии для продажи:</t>
  </si>
  <si>
    <t>чистое изменение справедливой стоимости, за вычетом налога ноль тенге</t>
  </si>
  <si>
    <t>чистое изменение справедливой стоимости, перенесенное в состав прибыли или убытка при выбытии, за вычетом налога ноль тенге</t>
  </si>
  <si>
    <t>Прочий совокупный (расход)/ доход за период, за вычетом подоходного налога</t>
  </si>
  <si>
    <t>Итого совокупного дохода за период</t>
  </si>
  <si>
    <t>Неконсолидированный</t>
  </si>
  <si>
    <t xml:space="preserve">                      Отчет о движении денежных средств</t>
  </si>
  <si>
    <t>АО "АsiaCredit Bank (АзияКредит Банк)"</t>
  </si>
  <si>
    <t>Наименование статьи</t>
  </si>
  <si>
    <t>за девять месяцев, закончившихся 30 сентября 2018 года  (не аудировано)</t>
  </si>
  <si>
    <t>за девять месяцев, закончившихся 30 сентября 2017 года  (не аудировано)</t>
  </si>
  <si>
    <t>ДВИЖЕНИЕ ДЕНЕЖНЫХ СРЕДСТВ ОТ ОПЕРАЦИОННОЙ ДЕЯТЕЛЬНОСТИ</t>
  </si>
  <si>
    <t>Процентные доходы полученные</t>
  </si>
  <si>
    <t>Процентные расходы уплаченные</t>
  </si>
  <si>
    <t>Комиссионные доходы полученные</t>
  </si>
  <si>
    <t>Комиссионные расходы уплаченные</t>
  </si>
  <si>
    <t xml:space="preserve">Чистые поступления от операций с производными финансовыми инструментами </t>
  </si>
  <si>
    <t xml:space="preserve">Чистые поступления по операциям с иностранной валютой </t>
  </si>
  <si>
    <t xml:space="preserve">Прочие полученные доходы </t>
  </si>
  <si>
    <t>Расходы на персонал и прочие общие административные расходы уплаченные</t>
  </si>
  <si>
    <t>(Увеличение)/ уменьшение операционных активов</t>
  </si>
  <si>
    <t xml:space="preserve">Финансовые активы, имеющиеся в наличии для продажи </t>
  </si>
  <si>
    <t xml:space="preserve">Кредиты, выданные клиентам </t>
  </si>
  <si>
    <t>Увеличение/(уменьшение) операционных обязательств</t>
  </si>
  <si>
    <t xml:space="preserve">Счета и депозиты банков </t>
  </si>
  <si>
    <t xml:space="preserve">Текущие счета и депозиты клиентов </t>
  </si>
  <si>
    <t xml:space="preserve">Чистое поступление/(использование) денежных средств от операционной деятельности до уплаты подоходного налога </t>
  </si>
  <si>
    <t>Подоходный налог уплаченный</t>
  </si>
  <si>
    <t xml:space="preserve">Поступление/(использование)движение денежных средств от операционной деятельности </t>
  </si>
  <si>
    <t xml:space="preserve">ДВИЖЕНИЕ ДЕНЕЖНЫХ СРЕДСТВ ОТ ИНВЕСТИЦИОННОЙ ДЕЯТЕЛЬНОСТИ </t>
  </si>
  <si>
    <t xml:space="preserve">Приобретения основных средств и нематериальных активов </t>
  </si>
  <si>
    <t>Финансовые активы, удерживаемые до погашения</t>
  </si>
  <si>
    <t>Выручка/убыток от реализации основных средств</t>
  </si>
  <si>
    <t xml:space="preserve">Использование денежных средств в инвестиционной деятельности </t>
  </si>
  <si>
    <t>ДВИЖЕНИЕ ДЕНЕЖНЫХ СРЕДСТВ ОТ ФИНАНСОВОЙ ДЕЯТЕЛЬНОСТИ</t>
  </si>
  <si>
    <t>Выкуп выпущенных долговых ценных бумаг</t>
  </si>
  <si>
    <t>Погашение прочих заемных средств</t>
  </si>
  <si>
    <t>Поступление денежных средств от финансовой деятельности</t>
  </si>
  <si>
    <t xml:space="preserve">Чистое увеличение/(уменьшение) денежных средств и их эквивалентов </t>
  </si>
  <si>
    <t>Влияние изменений валютных курсов на величину денежных средств и их эквивалентов</t>
  </si>
  <si>
    <t>Денежные средства и их эквиваленты на начало года</t>
  </si>
  <si>
    <t xml:space="preserve">Денежные средства и их эквиваленты на конец года </t>
  </si>
  <si>
    <t>Копешов Б.Б.</t>
  </si>
  <si>
    <t>Главный бухгалтер</t>
  </si>
  <si>
    <t xml:space="preserve">             Неконсолидированный</t>
  </si>
  <si>
    <t xml:space="preserve">                                                                        Отчет об изменениях капитала</t>
  </si>
  <si>
    <t xml:space="preserve">                                                                                         АО "АsiaCredit Bank (АзияКредит Банк)"</t>
  </si>
  <si>
    <t xml:space="preserve">за девять месяцев, закончившихся 30 сентября 2018 года  (не аудировано) </t>
  </si>
  <si>
    <t>тыс тенге</t>
  </si>
  <si>
    <t>Эмиссионный  доход</t>
  </si>
  <si>
    <t xml:space="preserve">Дефицифт переоценки  активов, имеющихся в наличии для продажи </t>
  </si>
  <si>
    <t>Резерв переоценки зданий и земельных участков</t>
  </si>
  <si>
    <t xml:space="preserve">Резерв по общим банковским рискам </t>
  </si>
  <si>
    <t xml:space="preserve">Нераспре-деленная прибыль </t>
  </si>
  <si>
    <t>Итого</t>
  </si>
  <si>
    <t>Остаток на 1 января 2017 г. (аудировано)</t>
  </si>
  <si>
    <t>Прочий совокупный расход</t>
  </si>
  <si>
    <t>Итого совокупный (расход)/ доход за период</t>
  </si>
  <si>
    <t>Выкуп собственных акций</t>
  </si>
  <si>
    <t>Выплата дивидендов</t>
  </si>
  <si>
    <t>Списание резерва переоценки основных средств в результате износа ранее переоцененных основных средств</t>
  </si>
  <si>
    <t>Амортизация резерва переоценки основных средств</t>
  </si>
  <si>
    <t>Остаток на 30 сентября 2017 г. (не аудировано)</t>
  </si>
  <si>
    <t>Остаток на 1 января 2018 г.  (аудировано)</t>
  </si>
  <si>
    <t>Изменение прибыли/убытка за прошлый период</t>
  </si>
  <si>
    <t>Создание прочих резервов</t>
  </si>
  <si>
    <t>Переоценка ОС</t>
  </si>
  <si>
    <t>Перевод резерва переоценки в состав нераспределенной прибыли при выбытии и использовании переоцененных основных средств</t>
  </si>
  <si>
    <t>Остаток на 30 сентября 2018 г. (не аудировано)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</si>
</sst>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5" formatCode="_-* #,##0_р_._-;\-* #,##0_р_._-;_-* &quot;-&quot;??_р_._-;_-@_-"/>
    <numFmt numFmtId="166" formatCode="_-#,##0_-;\(#,##0\);_-\ \ &quot;-&quot;_-;_-@_-"/>
    <numFmt numFmtId="167" formatCode="_(* #,##0_);_(* \(#,##0\);_(* &quot;-&quot;_);_(@_)"/>
    <numFmt numFmtId="168" formatCode="_(* #,##0_);_(* \(#,##0\);_(* &quot;-&quot;??_);_(@_)"/>
    <numFmt numFmtId="169" formatCode="* #,##0_);* \(#,##0\);&quot;-&quot;??_);@"/>
    <numFmt numFmtId="170" formatCode="_-* #,##0\ _₽_-;\-* #,##0\ _₽_-;_-* &quot;-&quot;??\ _₽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b/>
      <sz val="10"/>
      <name val="Times New Roman"/>
      <family val="1"/>
    </font>
    <font>
      <sz val="10"/>
      <color indexed="8"/>
      <name val="Times New Roman"/>
      <family val="1"/>
      <charset val="204"/>
    </font>
    <font>
      <i/>
      <sz val="9"/>
      <name val="Times New Roman"/>
      <family val="1"/>
      <charset val="204"/>
    </font>
    <font>
      <sz val="10"/>
      <name val="Times New Roman"/>
      <family val="1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color indexed="8"/>
      <name val="Arial Narrow"/>
      <family val="2"/>
      <charset val="204"/>
    </font>
    <font>
      <b/>
      <sz val="10"/>
      <name val="Arial Cyr"/>
      <charset val="204"/>
    </font>
    <font>
      <sz val="11"/>
      <color indexed="8"/>
      <name val="Calibri"/>
      <family val="2"/>
    </font>
    <font>
      <sz val="10"/>
      <color indexed="8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0" fontId="1" fillId="0" borderId="0"/>
    <xf numFmtId="0" fontId="18" fillId="0" borderId="0"/>
    <xf numFmtId="0" fontId="1" fillId="0" borderId="0"/>
  </cellStyleXfs>
  <cellXfs count="139">
    <xf numFmtId="0" fontId="0" fillId="0" borderId="0" xfId="0"/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Continuous" vertical="top" wrapText="1"/>
    </xf>
    <xf numFmtId="0" fontId="4" fillId="0" borderId="0" xfId="0" applyFont="1" applyAlignment="1">
      <alignment horizontal="centerContinuous" vertical="top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center" vertical="top" wrapText="1"/>
    </xf>
    <xf numFmtId="0" fontId="4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right" vertical="top"/>
    </xf>
    <xf numFmtId="0" fontId="7" fillId="0" borderId="0" xfId="0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/>
    <xf numFmtId="3" fontId="4" fillId="0" borderId="0" xfId="0" applyNumberFormat="1" applyFont="1" applyFill="1" applyBorder="1" applyAlignment="1">
      <alignment horizontal="right" vertical="top" wrapText="1" indent="1"/>
    </xf>
    <xf numFmtId="3" fontId="0" fillId="0" borderId="0" xfId="0" applyNumberFormat="1"/>
    <xf numFmtId="165" fontId="4" fillId="0" borderId="0" xfId="1" applyNumberFormat="1" applyFont="1" applyFill="1" applyBorder="1" applyAlignment="1">
      <alignment horizontal="right" vertical="top" wrapText="1" indent="1"/>
    </xf>
    <xf numFmtId="0" fontId="4" fillId="0" borderId="0" xfId="0" applyNumberFormat="1" applyFont="1" applyFill="1" applyBorder="1" applyAlignment="1">
      <alignment horizontal="left" vertical="top" wrapText="1"/>
    </xf>
    <xf numFmtId="3" fontId="7" fillId="0" borderId="2" xfId="0" applyNumberFormat="1" applyFont="1" applyFill="1" applyBorder="1" applyAlignment="1">
      <alignment horizontal="right" vertical="top" wrapText="1" indent="1"/>
    </xf>
    <xf numFmtId="3" fontId="7" fillId="0" borderId="0" xfId="0" applyNumberFormat="1" applyFont="1" applyFill="1" applyBorder="1" applyAlignment="1">
      <alignment horizontal="right" vertical="top" wrapText="1" indent="1"/>
    </xf>
    <xf numFmtId="3" fontId="7" fillId="0" borderId="3" xfId="0" applyNumberFormat="1" applyFont="1" applyFill="1" applyBorder="1" applyAlignment="1">
      <alignment horizontal="right" vertical="top" wrapText="1" indent="1"/>
    </xf>
    <xf numFmtId="0" fontId="7" fillId="0" borderId="0" xfId="0" applyNumberFormat="1" applyFont="1" applyFill="1" applyBorder="1" applyAlignment="1">
      <alignment horizontal="left" vertical="top" wrapText="1"/>
    </xf>
    <xf numFmtId="166" fontId="4" fillId="0" borderId="0" xfId="1" applyNumberFormat="1" applyFont="1" applyFill="1" applyBorder="1" applyAlignment="1">
      <alignment horizontal="right" vertical="top" wrapText="1" indent="1"/>
    </xf>
    <xf numFmtId="167" fontId="4" fillId="0" borderId="0" xfId="0" applyNumberFormat="1" applyFont="1" applyFill="1" applyBorder="1" applyAlignment="1">
      <alignment horizontal="right" vertical="top" wrapText="1" indent="1"/>
    </xf>
    <xf numFmtId="0" fontId="0" fillId="0" borderId="0" xfId="0" applyFill="1"/>
    <xf numFmtId="165" fontId="4" fillId="0" borderId="0" xfId="1" applyNumberFormat="1" applyFont="1"/>
    <xf numFmtId="3" fontId="0" fillId="0" borderId="0" xfId="0" applyNumberFormat="1" applyAlignment="1">
      <alignment horizontal="center"/>
    </xf>
    <xf numFmtId="0" fontId="4" fillId="0" borderId="0" xfId="0" applyNumberFormat="1" applyFont="1"/>
    <xf numFmtId="165" fontId="0" fillId="0" borderId="0" xfId="1" applyNumberFormat="1" applyFont="1"/>
    <xf numFmtId="0" fontId="4" fillId="0" borderId="0" xfId="0" applyFont="1"/>
    <xf numFmtId="165" fontId="4" fillId="0" borderId="0" xfId="0" applyNumberFormat="1" applyFont="1"/>
    <xf numFmtId="0" fontId="4" fillId="0" borderId="0" xfId="0" applyFont="1" applyAlignment="1">
      <alignment horizontal="left" indent="2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Fill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7" fillId="0" borderId="0" xfId="0" applyFont="1" applyFill="1" applyAlignment="1">
      <alignment vertical="top"/>
    </xf>
    <xf numFmtId="0" fontId="7" fillId="0" borderId="0" xfId="0" applyFont="1" applyFill="1" applyAlignment="1">
      <alignment horizontal="right" vertical="top"/>
    </xf>
    <xf numFmtId="0" fontId="9" fillId="0" borderId="0" xfId="0" applyFont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wrapText="1"/>
    </xf>
    <xf numFmtId="168" fontId="10" fillId="0" borderId="0" xfId="0" applyNumberFormat="1" applyFont="1" applyFill="1" applyBorder="1" applyAlignment="1">
      <alignment horizontal="left" wrapText="1"/>
    </xf>
    <xf numFmtId="0" fontId="0" fillId="0" borderId="0" xfId="0" applyAlignment="1"/>
    <xf numFmtId="0" fontId="10" fillId="0" borderId="0" xfId="0" applyFont="1" applyBorder="1" applyAlignment="1">
      <alignment horizontal="left" vertical="center" wrapText="1"/>
    </xf>
    <xf numFmtId="168" fontId="4" fillId="0" borderId="0" xfId="0" applyNumberFormat="1" applyFont="1" applyFill="1" applyBorder="1" applyAlignment="1">
      <alignment horizontal="left" vertical="center" indent="1"/>
    </xf>
    <xf numFmtId="3" fontId="7" fillId="0" borderId="0" xfId="0" applyNumberFormat="1" applyFont="1" applyBorder="1" applyAlignment="1">
      <alignment horizontal="left"/>
    </xf>
    <xf numFmtId="168" fontId="7" fillId="0" borderId="3" xfId="0" applyNumberFormat="1" applyFont="1" applyFill="1" applyBorder="1" applyAlignment="1">
      <alignment horizontal="left" vertical="center" indent="1"/>
    </xf>
    <xf numFmtId="168" fontId="7" fillId="0" borderId="0" xfId="0" applyNumberFormat="1" applyFont="1" applyFill="1" applyBorder="1" applyAlignment="1">
      <alignment horizontal="left" vertical="center" indent="1"/>
    </xf>
    <xf numFmtId="168" fontId="4" fillId="0" borderId="1" xfId="0" applyNumberFormat="1" applyFont="1" applyFill="1" applyBorder="1" applyAlignment="1">
      <alignment horizontal="left" vertical="center" indent="1"/>
    </xf>
    <xf numFmtId="0" fontId="6" fillId="0" borderId="0" xfId="0" applyFont="1" applyBorder="1" applyAlignment="1">
      <alignment horizontal="left" vertical="center" wrapText="1"/>
    </xf>
    <xf numFmtId="168" fontId="4" fillId="0" borderId="0" xfId="0" applyNumberFormat="1" applyFont="1" applyFill="1" applyBorder="1" applyAlignment="1">
      <alignment horizontal="right" vertical="center"/>
    </xf>
    <xf numFmtId="0" fontId="0" fillId="0" borderId="0" xfId="0" applyFont="1" applyFill="1"/>
    <xf numFmtId="0" fontId="0" fillId="0" borderId="0" xfId="0" applyFont="1"/>
    <xf numFmtId="0" fontId="10" fillId="0" borderId="0" xfId="0" applyFont="1" applyFill="1" applyBorder="1" applyAlignment="1">
      <alignment horizontal="left" vertical="center" wrapText="1"/>
    </xf>
    <xf numFmtId="168" fontId="4" fillId="0" borderId="0" xfId="0" applyNumberFormat="1" applyFont="1" applyFill="1" applyBorder="1" applyAlignment="1">
      <alignment horizontal="left" indent="1"/>
    </xf>
    <xf numFmtId="0" fontId="6" fillId="0" borderId="0" xfId="0" applyFont="1" applyFill="1" applyBorder="1" applyAlignment="1">
      <alignment horizontal="left" vertical="center" wrapText="1"/>
    </xf>
    <xf numFmtId="168" fontId="0" fillId="0" borderId="0" xfId="0" applyNumberFormat="1" applyFill="1"/>
    <xf numFmtId="168" fontId="7" fillId="0" borderId="4" xfId="0" applyNumberFormat="1" applyFont="1" applyFill="1" applyBorder="1" applyAlignment="1">
      <alignment horizontal="left" vertical="center" indent="1"/>
    </xf>
    <xf numFmtId="0" fontId="0" fillId="0" borderId="0" xfId="0" applyFill="1" applyBorder="1"/>
    <xf numFmtId="168" fontId="7" fillId="0" borderId="2" xfId="0" applyNumberFormat="1" applyFont="1" applyFill="1" applyBorder="1" applyAlignment="1">
      <alignment horizontal="left" vertical="center" indent="1"/>
    </xf>
    <xf numFmtId="0" fontId="6" fillId="0" borderId="0" xfId="0" applyFont="1" applyFill="1"/>
    <xf numFmtId="167" fontId="0" fillId="0" borderId="0" xfId="0" applyNumberFormat="1" applyFill="1"/>
    <xf numFmtId="0" fontId="10" fillId="0" borderId="0" xfId="0" applyFont="1" applyAlignment="1">
      <alignment wrapText="1"/>
    </xf>
    <xf numFmtId="0" fontId="10" fillId="0" borderId="0" xfId="0" applyFont="1" applyAlignment="1">
      <alignment horizontal="left" wrapText="1" indent="1"/>
    </xf>
    <xf numFmtId="167" fontId="4" fillId="0" borderId="0" xfId="0" applyNumberFormat="1" applyFont="1" applyFill="1"/>
    <xf numFmtId="0" fontId="6" fillId="0" borderId="0" xfId="0" applyFont="1" applyAlignment="1">
      <alignment wrapText="1"/>
    </xf>
    <xf numFmtId="167" fontId="6" fillId="0" borderId="0" xfId="0" applyNumberFormat="1" applyFont="1" applyFill="1"/>
    <xf numFmtId="167" fontId="6" fillId="0" borderId="0" xfId="0" applyNumberFormat="1" applyFont="1" applyFill="1" applyBorder="1"/>
    <xf numFmtId="167" fontId="6" fillId="0" borderId="2" xfId="0" applyNumberFormat="1" applyFont="1" applyFill="1" applyBorder="1"/>
    <xf numFmtId="0" fontId="6" fillId="0" borderId="0" xfId="0" applyFont="1"/>
    <xf numFmtId="0" fontId="4" fillId="0" borderId="0" xfId="0" applyFont="1" applyFill="1"/>
    <xf numFmtId="0" fontId="0" fillId="0" borderId="0" xfId="0" applyFill="1" applyAlignment="1">
      <alignment horizontal="right"/>
    </xf>
    <xf numFmtId="0" fontId="0" fillId="0" borderId="0" xfId="0" applyAlignment="1">
      <alignment horizontal="right"/>
    </xf>
    <xf numFmtId="0" fontId="11" fillId="0" borderId="0" xfId="0" applyFont="1" applyFill="1" applyAlignment="1">
      <alignment horizontal="center" vertical="top" wrapText="1"/>
    </xf>
    <xf numFmtId="0" fontId="12" fillId="0" borderId="0" xfId="3" applyFont="1" applyFill="1" applyAlignment="1">
      <alignment vertical="top"/>
    </xf>
    <xf numFmtId="0" fontId="13" fillId="0" borderId="0" xfId="0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horizontal="right" vertical="center" wrapText="1" indent="1"/>
    </xf>
    <xf numFmtId="0" fontId="7" fillId="0" borderId="0" xfId="3" applyFont="1" applyFill="1" applyBorder="1" applyAlignment="1">
      <alignment horizontal="left" vertical="center" wrapText="1"/>
    </xf>
    <xf numFmtId="0" fontId="14" fillId="0" borderId="0" xfId="0" applyFont="1" applyFill="1" applyBorder="1" applyAlignment="1"/>
    <xf numFmtId="1" fontId="7" fillId="0" borderId="0" xfId="3" applyNumberFormat="1" applyFont="1" applyFill="1" applyBorder="1" applyAlignment="1">
      <alignment horizontal="right" vertical="center" wrapText="1" indent="1"/>
    </xf>
    <xf numFmtId="0" fontId="4" fillId="0" borderId="0" xfId="0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wrapText="1"/>
    </xf>
    <xf numFmtId="169" fontId="4" fillId="0" borderId="0" xfId="0" applyNumberFormat="1" applyFont="1" applyFill="1" applyBorder="1" applyAlignment="1">
      <alignment horizontal="right" vertical="top" wrapText="1" indent="1"/>
    </xf>
    <xf numFmtId="169" fontId="4" fillId="0" borderId="0" xfId="0" applyNumberFormat="1" applyFont="1" applyFill="1" applyBorder="1" applyAlignment="1">
      <alignment horizontal="right" vertical="center"/>
    </xf>
    <xf numFmtId="169" fontId="4" fillId="0" borderId="0" xfId="0" applyNumberFormat="1" applyFont="1" applyFill="1" applyBorder="1" applyAlignment="1">
      <alignment horizontal="right" vertical="center" wrapText="1" indent="1"/>
    </xf>
    <xf numFmtId="169" fontId="4" fillId="0" borderId="0" xfId="0" applyNumberFormat="1" applyFont="1" applyFill="1" applyBorder="1" applyAlignment="1">
      <alignment horizontal="right" wrapText="1" indent="1"/>
    </xf>
    <xf numFmtId="169" fontId="4" fillId="0" borderId="0" xfId="0" applyNumberFormat="1" applyFont="1" applyFill="1" applyBorder="1" applyAlignment="1">
      <alignment horizontal="right"/>
    </xf>
    <xf numFmtId="0" fontId="4" fillId="0" borderId="0" xfId="3" applyFont="1" applyFill="1" applyBorder="1" applyAlignment="1">
      <alignment horizontal="left" vertical="top" wrapText="1" indent="2"/>
    </xf>
    <xf numFmtId="169" fontId="7" fillId="0" borderId="0" xfId="0" applyNumberFormat="1" applyFont="1" applyFill="1" applyBorder="1" applyAlignment="1">
      <alignment horizontal="right" vertical="center"/>
    </xf>
    <xf numFmtId="3" fontId="0" fillId="0" borderId="0" xfId="0" applyNumberFormat="1" applyFill="1"/>
    <xf numFmtId="0" fontId="7" fillId="0" borderId="0" xfId="3" applyFont="1" applyFill="1" applyBorder="1" applyAlignment="1">
      <alignment vertical="top" wrapText="1"/>
    </xf>
    <xf numFmtId="168" fontId="13" fillId="0" borderId="0" xfId="4" applyNumberFormat="1" applyFont="1" applyFill="1" applyAlignment="1">
      <alignment wrapText="1"/>
    </xf>
    <xf numFmtId="168" fontId="13" fillId="0" borderId="0" xfId="4" applyNumberFormat="1" applyFont="1" applyFill="1"/>
    <xf numFmtId="0" fontId="4" fillId="0" borderId="0" xfId="3" applyFont="1" applyFill="1" applyBorder="1" applyAlignment="1">
      <alignment vertical="top" wrapText="1"/>
    </xf>
    <xf numFmtId="169" fontId="4" fillId="0" borderId="1" xfId="0" applyNumberFormat="1" applyFont="1" applyFill="1" applyBorder="1" applyAlignment="1">
      <alignment horizontal="right" vertical="top" wrapText="1" indent="1"/>
    </xf>
    <xf numFmtId="168" fontId="13" fillId="0" borderId="0" xfId="4" applyNumberFormat="1" applyFont="1" applyFill="1" applyBorder="1" applyAlignment="1">
      <alignment wrapText="1"/>
    </xf>
    <xf numFmtId="0" fontId="14" fillId="0" borderId="0" xfId="0" applyFont="1" applyFill="1" applyBorder="1" applyAlignment="1">
      <alignment wrapText="1"/>
    </xf>
    <xf numFmtId="169" fontId="7" fillId="0" borderId="3" xfId="0" applyNumberFormat="1" applyFont="1" applyFill="1" applyBorder="1" applyAlignment="1">
      <alignment horizontal="right" vertical="center" wrapText="1" indent="1"/>
    </xf>
    <xf numFmtId="169" fontId="0" fillId="0" borderId="0" xfId="0" applyNumberFormat="1" applyFill="1"/>
    <xf numFmtId="170" fontId="0" fillId="0" borderId="0" xfId="1" applyNumberFormat="1" applyFont="1" applyFill="1"/>
    <xf numFmtId="169" fontId="7" fillId="0" borderId="3" xfId="0" applyNumberFormat="1" applyFont="1" applyFill="1" applyBorder="1" applyAlignment="1">
      <alignment horizontal="right" vertical="top" wrapText="1" indent="1"/>
    </xf>
    <xf numFmtId="0" fontId="14" fillId="0" borderId="0" xfId="0" applyFont="1" applyFill="1" applyBorder="1" applyAlignment="1">
      <alignment horizontal="left"/>
    </xf>
    <xf numFmtId="169" fontId="7" fillId="0" borderId="0" xfId="0" applyNumberFormat="1" applyFont="1" applyFill="1" applyBorder="1" applyAlignment="1">
      <alignment horizontal="right" vertical="top" wrapText="1" indent="1"/>
    </xf>
    <xf numFmtId="169" fontId="7" fillId="0" borderId="0" xfId="0" applyNumberFormat="1" applyFont="1" applyFill="1" applyBorder="1" applyAlignment="1">
      <alignment horizontal="right"/>
    </xf>
    <xf numFmtId="0" fontId="0" fillId="0" borderId="0" xfId="0" applyFill="1" applyAlignment="1">
      <alignment horizontal="left" indent="2"/>
    </xf>
    <xf numFmtId="0" fontId="15" fillId="0" borderId="0" xfId="0" applyFont="1" applyFill="1" applyBorder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 applyFill="1"/>
    <xf numFmtId="0" fontId="16" fillId="0" borderId="0" xfId="0" applyFont="1" applyFill="1"/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7" fillId="0" borderId="0" xfId="2" applyFont="1" applyFill="1" applyBorder="1"/>
    <xf numFmtId="167" fontId="7" fillId="0" borderId="4" xfId="2" applyNumberFormat="1" applyFont="1" applyFill="1" applyBorder="1"/>
    <xf numFmtId="167" fontId="7" fillId="0" borderId="0" xfId="2" applyNumberFormat="1" applyFont="1" applyFill="1" applyBorder="1"/>
    <xf numFmtId="0" fontId="7" fillId="0" borderId="0" xfId="0" applyFont="1" applyFill="1" applyBorder="1"/>
    <xf numFmtId="0" fontId="17" fillId="0" borderId="0" xfId="0" applyFont="1" applyFill="1"/>
    <xf numFmtId="0" fontId="7" fillId="0" borderId="0" xfId="2" applyFont="1" applyFill="1" applyBorder="1" applyAlignment="1">
      <alignment wrapText="1"/>
    </xf>
    <xf numFmtId="0" fontId="4" fillId="0" borderId="0" xfId="2" applyFont="1" applyFill="1" applyBorder="1" applyAlignment="1">
      <alignment wrapText="1"/>
    </xf>
    <xf numFmtId="167" fontId="4" fillId="0" borderId="0" xfId="2" applyNumberFormat="1" applyFont="1" applyFill="1" applyBorder="1"/>
    <xf numFmtId="167" fontId="7" fillId="0" borderId="3" xfId="2" applyNumberFormat="1" applyFont="1" applyFill="1" applyBorder="1"/>
    <xf numFmtId="167" fontId="7" fillId="0" borderId="2" xfId="2" applyNumberFormat="1" applyFont="1" applyFill="1" applyBorder="1"/>
    <xf numFmtId="0" fontId="16" fillId="0" borderId="0" xfId="5" applyFont="1" applyFill="1" applyBorder="1" applyAlignment="1">
      <alignment horizontal="right"/>
    </xf>
    <xf numFmtId="167" fontId="19" fillId="0" borderId="0" xfId="5" applyNumberFormat="1" applyFont="1" applyFill="1" applyBorder="1"/>
    <xf numFmtId="3" fontId="8" fillId="0" borderId="0" xfId="6" applyNumberFormat="1" applyFont="1" applyFill="1" applyBorder="1" applyAlignment="1">
      <alignment horizontal="right" vertical="top"/>
    </xf>
    <xf numFmtId="3" fontId="8" fillId="0" borderId="0" xfId="0" applyNumberFormat="1" applyFont="1" applyFill="1" applyBorder="1" applyAlignment="1">
      <alignment horizontal="right" vertical="top"/>
    </xf>
    <xf numFmtId="3" fontId="8" fillId="0" borderId="0" xfId="6" applyNumberFormat="1" applyFont="1" applyBorder="1" applyAlignment="1">
      <alignment horizontal="right" vertical="top"/>
    </xf>
    <xf numFmtId="167" fontId="0" fillId="0" borderId="0" xfId="0" applyNumberFormat="1" applyFill="1" applyBorder="1"/>
    <xf numFmtId="3" fontId="0" fillId="0" borderId="0" xfId="0" applyNumberFormat="1" applyFill="1" applyBorder="1"/>
  </cellXfs>
  <cellStyles count="7">
    <cellStyle name="Normal 2 3 3" xfId="5"/>
    <cellStyle name="Обычный" xfId="0" builtinId="0"/>
    <cellStyle name="Обычный 10 6" xfId="2"/>
    <cellStyle name="Обычный 124" xfId="6"/>
    <cellStyle name="Обычный 2" xfId="4"/>
    <cellStyle name="Обычный_God_Формы фин.отчетности_BWU_09_11_03" xfId="3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C29C3.B5030FA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C29C3.B5030FA0" TargetMode="Externa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C29C3.B5030FA0" TargetMode="Externa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C29C3.B5030FA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2895600</xdr:colOff>
      <xdr:row>3</xdr:row>
      <xdr:rowOff>152400</xdr:rowOff>
    </xdr:to>
    <xdr:pic>
      <xdr:nvPicPr>
        <xdr:cNvPr id="2" name="Picture 1" descr="cid:image001.jpg@01CC29C3.B5030FA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485775" y="161925"/>
          <a:ext cx="28956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2895600</xdr:colOff>
      <xdr:row>2</xdr:row>
      <xdr:rowOff>152400</xdr:rowOff>
    </xdr:to>
    <xdr:pic>
      <xdr:nvPicPr>
        <xdr:cNvPr id="2" name="Picture 1" descr="cid:image001.jpg@01CC29C3.B5030FA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371475" y="0"/>
          <a:ext cx="28956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</xdr:rowOff>
    </xdr:from>
    <xdr:to>
      <xdr:col>0</xdr:col>
      <xdr:colOff>2828925</xdr:colOff>
      <xdr:row>4</xdr:row>
      <xdr:rowOff>9526</xdr:rowOff>
    </xdr:to>
    <xdr:pic>
      <xdr:nvPicPr>
        <xdr:cNvPr id="2" name="Picture 1" descr="cid:image001.jpg@01CC29C3.B5030FA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0" y="161926"/>
          <a:ext cx="28289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511968</xdr:colOff>
      <xdr:row>1</xdr:row>
      <xdr:rowOff>154781</xdr:rowOff>
    </xdr:from>
    <xdr:to>
      <xdr:col>0</xdr:col>
      <xdr:colOff>3407568</xdr:colOff>
      <xdr:row>4</xdr:row>
      <xdr:rowOff>23813</xdr:rowOff>
    </xdr:to>
    <xdr:pic>
      <xdr:nvPicPr>
        <xdr:cNvPr id="2" name="Picture 1" descr="cid:image001.jpg@01CC29C3.B5030FA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511968" y="316706"/>
          <a:ext cx="2895600" cy="4691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G59"/>
  <sheetViews>
    <sheetView tabSelected="1" zoomScale="82" zoomScaleNormal="82" workbookViewId="0">
      <selection activeCell="N26" sqref="N26"/>
    </sheetView>
  </sheetViews>
  <sheetFormatPr defaultRowHeight="15" x14ac:dyDescent="0.25"/>
  <cols>
    <col min="1" max="1" width="7.28515625" customWidth="1"/>
    <col min="2" max="2" width="53.5703125" customWidth="1"/>
    <col min="3" max="3" width="19.5703125" customWidth="1"/>
    <col min="4" max="4" width="2.28515625" customWidth="1"/>
    <col min="5" max="5" width="20.28515625" customWidth="1"/>
    <col min="6" max="6" width="10.42578125" bestFit="1" customWidth="1"/>
    <col min="7" max="7" width="13.7109375" customWidth="1"/>
  </cols>
  <sheetData>
    <row r="6" spans="2:5" ht="15.75" x14ac:dyDescent="0.25">
      <c r="B6" s="1" t="s">
        <v>0</v>
      </c>
      <c r="C6" s="1"/>
      <c r="D6" s="1"/>
    </row>
    <row r="7" spans="2:5" ht="15.75" customHeight="1" x14ac:dyDescent="0.25">
      <c r="B7" s="1" t="s">
        <v>1</v>
      </c>
      <c r="C7" s="1"/>
      <c r="D7" s="1"/>
    </row>
    <row r="8" spans="2:5" ht="9" customHeight="1" x14ac:dyDescent="0.25">
      <c r="B8" s="2"/>
      <c r="C8" s="3"/>
      <c r="D8" s="3"/>
    </row>
    <row r="9" spans="2:5" ht="12.75" customHeight="1" x14ac:dyDescent="0.25">
      <c r="B9" s="4" t="s">
        <v>2</v>
      </c>
      <c r="C9" s="4"/>
      <c r="D9" s="4"/>
    </row>
    <row r="10" spans="2:5" x14ac:dyDescent="0.25">
      <c r="B10" s="5"/>
      <c r="C10" s="5"/>
      <c r="D10" s="5"/>
    </row>
    <row r="11" spans="2:5" ht="12.75" customHeight="1" x14ac:dyDescent="0.25">
      <c r="B11" s="6" t="s">
        <v>3</v>
      </c>
      <c r="C11" s="6"/>
      <c r="D11" s="6"/>
    </row>
    <row r="12" spans="2:5" ht="15" customHeight="1" x14ac:dyDescent="0.25">
      <c r="B12" s="7"/>
      <c r="C12" s="7"/>
      <c r="D12" s="7"/>
    </row>
    <row r="13" spans="2:5" ht="12.75" customHeight="1" x14ac:dyDescent="0.25">
      <c r="B13" s="8"/>
      <c r="C13" s="8"/>
      <c r="D13" s="8"/>
    </row>
    <row r="14" spans="2:5" ht="13.5" customHeight="1" x14ac:dyDescent="0.25">
      <c r="B14" s="9"/>
      <c r="C14" s="10"/>
      <c r="D14" s="9"/>
      <c r="E14" s="10" t="s">
        <v>4</v>
      </c>
    </row>
    <row r="15" spans="2:5" ht="25.5" x14ac:dyDescent="0.25">
      <c r="B15" s="11" t="s">
        <v>5</v>
      </c>
      <c r="C15" s="12" t="s">
        <v>6</v>
      </c>
      <c r="D15" s="11"/>
      <c r="E15" s="12" t="s">
        <v>7</v>
      </c>
    </row>
    <row r="16" spans="2:5" x14ac:dyDescent="0.25">
      <c r="B16" s="13" t="s">
        <v>8</v>
      </c>
      <c r="C16" s="13"/>
      <c r="D16" s="13"/>
      <c r="E16" s="13"/>
    </row>
    <row r="17" spans="2:6" x14ac:dyDescent="0.25">
      <c r="B17" s="14" t="s">
        <v>9</v>
      </c>
      <c r="C17" s="15">
        <v>15374968</v>
      </c>
      <c r="D17" s="15"/>
      <c r="E17" s="15">
        <v>8884722</v>
      </c>
      <c r="F17" s="16"/>
    </row>
    <row r="18" spans="2:6" x14ac:dyDescent="0.25">
      <c r="B18" s="14" t="s">
        <v>10</v>
      </c>
      <c r="C18" s="15">
        <v>1583024</v>
      </c>
      <c r="D18" s="15"/>
      <c r="E18" s="15">
        <v>4972469</v>
      </c>
      <c r="F18" s="16"/>
    </row>
    <row r="19" spans="2:6" x14ac:dyDescent="0.25">
      <c r="B19" s="14" t="s">
        <v>11</v>
      </c>
      <c r="C19" s="15">
        <v>9156777</v>
      </c>
      <c r="D19" s="15"/>
      <c r="E19" s="17">
        <v>10360518</v>
      </c>
      <c r="F19" s="16"/>
    </row>
    <row r="20" spans="2:6" x14ac:dyDescent="0.25">
      <c r="B20" s="18" t="s">
        <v>12</v>
      </c>
      <c r="C20" s="15">
        <v>6002300</v>
      </c>
      <c r="D20" s="15"/>
      <c r="E20" s="15">
        <v>24060285</v>
      </c>
      <c r="F20" s="16"/>
    </row>
    <row r="21" spans="2:6" x14ac:dyDescent="0.25">
      <c r="B21" s="18" t="s">
        <v>13</v>
      </c>
      <c r="C21" s="15">
        <v>83545</v>
      </c>
      <c r="D21" s="15"/>
      <c r="E21" s="15">
        <v>0</v>
      </c>
      <c r="F21" s="16"/>
    </row>
    <row r="22" spans="2:6" x14ac:dyDescent="0.25">
      <c r="B22" s="18" t="s">
        <v>14</v>
      </c>
      <c r="C22" s="15">
        <v>410117</v>
      </c>
      <c r="D22" s="15"/>
      <c r="E22" s="15">
        <v>78587</v>
      </c>
      <c r="F22" s="16"/>
    </row>
    <row r="23" spans="2:6" x14ac:dyDescent="0.25">
      <c r="B23" s="18" t="s">
        <v>15</v>
      </c>
      <c r="C23" s="15">
        <v>84435680</v>
      </c>
      <c r="D23" s="15"/>
      <c r="E23" s="15">
        <v>100582068</v>
      </c>
      <c r="F23" s="16"/>
    </row>
    <row r="24" spans="2:6" x14ac:dyDescent="0.25">
      <c r="B24" s="18" t="s">
        <v>16</v>
      </c>
      <c r="C24" s="15">
        <v>352461</v>
      </c>
      <c r="D24" s="15"/>
      <c r="E24" s="15">
        <v>228614</v>
      </c>
      <c r="F24" s="16"/>
    </row>
    <row r="25" spans="2:6" x14ac:dyDescent="0.25">
      <c r="B25" s="18" t="s">
        <v>17</v>
      </c>
      <c r="C25" s="15">
        <v>5311851</v>
      </c>
      <c r="D25" s="15"/>
      <c r="E25" s="15">
        <v>7072982</v>
      </c>
      <c r="F25" s="16"/>
    </row>
    <row r="26" spans="2:6" x14ac:dyDescent="0.25">
      <c r="B26" s="18" t="s">
        <v>18</v>
      </c>
      <c r="C26" s="15">
        <v>3121921</v>
      </c>
      <c r="D26" s="15"/>
      <c r="E26" s="15">
        <v>2512344</v>
      </c>
      <c r="F26" s="16"/>
    </row>
    <row r="27" spans="2:6" x14ac:dyDescent="0.25">
      <c r="B27" s="18" t="s">
        <v>19</v>
      </c>
      <c r="C27" s="15">
        <v>7033958</v>
      </c>
      <c r="D27" s="15"/>
      <c r="E27" s="15">
        <v>2430112</v>
      </c>
      <c r="F27" s="16"/>
    </row>
    <row r="28" spans="2:6" ht="15.75" thickBot="1" x14ac:dyDescent="0.3">
      <c r="B28" s="13" t="s">
        <v>20</v>
      </c>
      <c r="C28" s="19">
        <f>SUM(C17:C27)</f>
        <v>132866602</v>
      </c>
      <c r="D28" s="20"/>
      <c r="E28" s="19">
        <f>SUM(E17:E27)</f>
        <v>161182701</v>
      </c>
      <c r="F28" s="16"/>
    </row>
    <row r="29" spans="2:6" ht="15.75" thickTop="1" x14ac:dyDescent="0.25">
      <c r="B29" s="13" t="s">
        <v>21</v>
      </c>
      <c r="C29" s="15"/>
      <c r="D29" s="15"/>
      <c r="E29" s="15"/>
    </row>
    <row r="30" spans="2:6" x14ac:dyDescent="0.25">
      <c r="B30" s="18" t="s">
        <v>22</v>
      </c>
      <c r="C30" s="15">
        <v>3497180</v>
      </c>
      <c r="D30" s="15"/>
      <c r="E30" s="15">
        <v>7386190</v>
      </c>
      <c r="F30" s="16"/>
    </row>
    <row r="31" spans="2:6" x14ac:dyDescent="0.25">
      <c r="B31" s="18" t="s">
        <v>23</v>
      </c>
      <c r="C31" s="15">
        <v>14542387</v>
      </c>
      <c r="D31" s="15"/>
      <c r="E31" s="15">
        <v>16526657</v>
      </c>
      <c r="F31" s="16"/>
    </row>
    <row r="32" spans="2:6" x14ac:dyDescent="0.25">
      <c r="B32" s="18" t="s">
        <v>24</v>
      </c>
      <c r="C32" s="15">
        <v>0</v>
      </c>
      <c r="D32" s="15"/>
      <c r="E32" s="15">
        <v>1000547</v>
      </c>
      <c r="F32" s="16"/>
    </row>
    <row r="33" spans="2:7" x14ac:dyDescent="0.25">
      <c r="B33" s="18" t="s">
        <v>25</v>
      </c>
      <c r="C33" s="15">
        <v>67007217</v>
      </c>
      <c r="D33" s="15"/>
      <c r="E33" s="15">
        <v>91032423</v>
      </c>
      <c r="F33" s="16"/>
    </row>
    <row r="34" spans="2:7" x14ac:dyDescent="0.25">
      <c r="B34" s="18" t="s">
        <v>14</v>
      </c>
      <c r="C34" s="15">
        <v>32165</v>
      </c>
      <c r="D34" s="15"/>
      <c r="E34" s="15">
        <v>202835</v>
      </c>
      <c r="F34" s="16"/>
    </row>
    <row r="35" spans="2:7" x14ac:dyDescent="0.25">
      <c r="B35" s="18" t="s">
        <v>26</v>
      </c>
      <c r="C35" s="15">
        <v>15400601</v>
      </c>
      <c r="D35" s="15"/>
      <c r="E35" s="15">
        <v>15422610</v>
      </c>
      <c r="F35" s="16"/>
    </row>
    <row r="36" spans="2:7" x14ac:dyDescent="0.25">
      <c r="B36" s="18" t="s">
        <v>27</v>
      </c>
      <c r="C36" s="15">
        <v>1500130</v>
      </c>
      <c r="D36" s="15"/>
      <c r="E36" s="15">
        <v>1406881</v>
      </c>
      <c r="F36" s="16"/>
    </row>
    <row r="37" spans="2:7" x14ac:dyDescent="0.25">
      <c r="B37" s="18" t="s">
        <v>28</v>
      </c>
      <c r="C37" s="15">
        <v>5160267</v>
      </c>
      <c r="D37" s="15"/>
      <c r="E37" s="15">
        <v>3594688</v>
      </c>
      <c r="F37" s="16"/>
    </row>
    <row r="38" spans="2:7" x14ac:dyDescent="0.25">
      <c r="B38" s="13" t="s">
        <v>29</v>
      </c>
      <c r="C38" s="21">
        <f>SUM(C30:C37)</f>
        <v>107139947</v>
      </c>
      <c r="D38" s="20"/>
      <c r="E38" s="21">
        <f>SUM(E30:E37)</f>
        <v>136572831</v>
      </c>
      <c r="F38" s="16"/>
    </row>
    <row r="39" spans="2:7" x14ac:dyDescent="0.25">
      <c r="B39" s="22" t="s">
        <v>30</v>
      </c>
      <c r="C39" s="15"/>
      <c r="D39" s="15"/>
      <c r="E39" s="15"/>
      <c r="F39" s="16"/>
    </row>
    <row r="40" spans="2:7" x14ac:dyDescent="0.25">
      <c r="B40" s="18" t="s">
        <v>31</v>
      </c>
      <c r="C40" s="15">
        <v>16888993</v>
      </c>
      <c r="D40" s="15"/>
      <c r="E40" s="15">
        <v>16888993</v>
      </c>
      <c r="F40" s="16"/>
    </row>
    <row r="41" spans="2:7" x14ac:dyDescent="0.25">
      <c r="B41" s="18" t="s">
        <v>32</v>
      </c>
      <c r="C41" s="15">
        <v>2333</v>
      </c>
      <c r="D41" s="15"/>
      <c r="E41" s="15">
        <v>2333</v>
      </c>
      <c r="F41" s="16"/>
    </row>
    <row r="42" spans="2:7" ht="25.5" x14ac:dyDescent="0.25">
      <c r="B42" s="18" t="s">
        <v>33</v>
      </c>
      <c r="C42" s="23">
        <v>-855594</v>
      </c>
      <c r="D42" s="24"/>
      <c r="E42" s="23">
        <v>-793283</v>
      </c>
      <c r="F42" s="16"/>
    </row>
    <row r="43" spans="2:7" x14ac:dyDescent="0.25">
      <c r="B43" s="18" t="s">
        <v>34</v>
      </c>
      <c r="C43" s="15">
        <v>885724</v>
      </c>
      <c r="D43" s="15"/>
      <c r="E43" s="15">
        <v>1813610</v>
      </c>
      <c r="F43" s="16"/>
    </row>
    <row r="44" spans="2:7" x14ac:dyDescent="0.25">
      <c r="B44" s="18" t="s">
        <v>35</v>
      </c>
      <c r="C44" s="15">
        <v>282513</v>
      </c>
      <c r="D44" s="15"/>
      <c r="E44" s="15">
        <v>282513</v>
      </c>
      <c r="F44" s="16"/>
    </row>
    <row r="45" spans="2:7" x14ac:dyDescent="0.25">
      <c r="B45" s="18" t="s">
        <v>36</v>
      </c>
      <c r="C45" s="15">
        <v>0</v>
      </c>
      <c r="D45" s="15"/>
      <c r="E45" s="15">
        <v>3312707</v>
      </c>
      <c r="F45" s="16"/>
      <c r="G45" s="16"/>
    </row>
    <row r="46" spans="2:7" ht="13.5" customHeight="1" x14ac:dyDescent="0.25">
      <c r="B46" s="18" t="s">
        <v>37</v>
      </c>
      <c r="C46" s="15">
        <v>8522686</v>
      </c>
      <c r="D46" s="15"/>
      <c r="E46" s="15">
        <v>3102997</v>
      </c>
      <c r="F46" s="16"/>
    </row>
    <row r="47" spans="2:7" x14ac:dyDescent="0.25">
      <c r="B47" s="13" t="s">
        <v>38</v>
      </c>
      <c r="C47" s="21">
        <f>SUM(C40:C46)</f>
        <v>25726655</v>
      </c>
      <c r="D47" s="20"/>
      <c r="E47" s="21">
        <f>SUM(E40:E46)</f>
        <v>24609870</v>
      </c>
      <c r="F47" s="16"/>
    </row>
    <row r="48" spans="2:7" ht="15.75" thickBot="1" x14ac:dyDescent="0.3">
      <c r="B48" s="13" t="s">
        <v>39</v>
      </c>
      <c r="C48" s="19">
        <f>C38+C47</f>
        <v>132866602</v>
      </c>
      <c r="D48" s="20"/>
      <c r="E48" s="19">
        <f>E38+E47</f>
        <v>161182701</v>
      </c>
      <c r="F48" s="16"/>
    </row>
    <row r="49" spans="2:5" ht="15.75" thickTop="1" x14ac:dyDescent="0.25">
      <c r="B49" s="25"/>
      <c r="C49" s="16"/>
      <c r="D49" s="16"/>
      <c r="E49" s="16"/>
    </row>
    <row r="50" spans="2:5" x14ac:dyDescent="0.25">
      <c r="B50" s="13"/>
      <c r="C50" s="26"/>
      <c r="D50" s="27"/>
      <c r="E50" s="28"/>
    </row>
    <row r="51" spans="2:5" x14ac:dyDescent="0.25">
      <c r="C51" s="29"/>
      <c r="D51" s="16"/>
    </row>
    <row r="52" spans="2:5" s="30" customFormat="1" ht="12.75" x14ac:dyDescent="0.2">
      <c r="C52" s="26"/>
      <c r="E52" s="31"/>
    </row>
    <row r="53" spans="2:5" s="30" customFormat="1" ht="12.75" x14ac:dyDescent="0.2">
      <c r="B53" s="32" t="s">
        <v>40</v>
      </c>
      <c r="C53" s="30" t="s">
        <v>41</v>
      </c>
    </row>
    <row r="54" spans="2:5" s="30" customFormat="1" ht="12.75" x14ac:dyDescent="0.2">
      <c r="B54" s="32"/>
    </row>
    <row r="55" spans="2:5" s="30" customFormat="1" ht="12.75" x14ac:dyDescent="0.2">
      <c r="B55" s="32"/>
    </row>
    <row r="56" spans="2:5" x14ac:dyDescent="0.25">
      <c r="B56" s="32" t="s">
        <v>42</v>
      </c>
      <c r="C56" s="30" t="s">
        <v>43</v>
      </c>
      <c r="D56" s="30"/>
    </row>
    <row r="59" spans="2:5" x14ac:dyDescent="0.25">
      <c r="C59" s="16"/>
      <c r="D59" s="16"/>
    </row>
  </sheetData>
  <mergeCells count="6">
    <mergeCell ref="B6:D6"/>
    <mergeCell ref="B7:D7"/>
    <mergeCell ref="B9:D9"/>
    <mergeCell ref="B10:D10"/>
    <mergeCell ref="B11:D11"/>
    <mergeCell ref="B12:D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F49"/>
  <sheetViews>
    <sheetView zoomScale="86" zoomScaleNormal="86" workbookViewId="0">
      <selection activeCell="Q16" sqref="Q16"/>
    </sheetView>
  </sheetViews>
  <sheetFormatPr defaultRowHeight="15" x14ac:dyDescent="0.25"/>
  <cols>
    <col min="1" max="1" width="5.5703125" customWidth="1"/>
    <col min="2" max="2" width="57.28515625" customWidth="1"/>
    <col min="3" max="3" width="18.5703125" style="25" bestFit="1" customWidth="1"/>
    <col min="4" max="4" width="2.28515625" customWidth="1"/>
    <col min="5" max="5" width="19.85546875" customWidth="1"/>
  </cols>
  <sheetData>
    <row r="5" spans="2:6" ht="15.75" x14ac:dyDescent="0.25">
      <c r="B5" s="33" t="s">
        <v>44</v>
      </c>
      <c r="C5" s="33"/>
      <c r="D5" s="33"/>
      <c r="E5" s="33"/>
    </row>
    <row r="6" spans="2:6" ht="15.75" x14ac:dyDescent="0.25">
      <c r="B6" s="34" t="s">
        <v>45</v>
      </c>
      <c r="C6" s="34"/>
      <c r="D6" s="34"/>
      <c r="E6" s="34"/>
    </row>
    <row r="7" spans="2:6" ht="9" customHeight="1" x14ac:dyDescent="0.25">
      <c r="B7" s="35"/>
      <c r="C7" s="36"/>
      <c r="D7" s="35"/>
      <c r="E7" s="37"/>
    </row>
    <row r="8" spans="2:6" x14ac:dyDescent="0.25">
      <c r="B8" s="5" t="s">
        <v>46</v>
      </c>
      <c r="C8" s="5"/>
      <c r="D8" s="5"/>
      <c r="E8" s="5"/>
    </row>
    <row r="9" spans="2:6" ht="12.75" customHeight="1" x14ac:dyDescent="0.25">
      <c r="B9" s="38"/>
      <c r="C9" s="38"/>
      <c r="D9" s="38"/>
      <c r="E9" s="38"/>
    </row>
    <row r="10" spans="2:6" ht="12.75" customHeight="1" x14ac:dyDescent="0.25">
      <c r="B10" s="6" t="s">
        <v>47</v>
      </c>
      <c r="C10" s="6"/>
      <c r="D10" s="6"/>
      <c r="E10" s="6"/>
      <c r="F10" s="39"/>
    </row>
    <row r="11" spans="2:6" ht="12.75" customHeight="1" x14ac:dyDescent="0.25">
      <c r="B11" s="7"/>
      <c r="C11" s="7"/>
      <c r="D11" s="7"/>
      <c r="E11" s="7"/>
    </row>
    <row r="12" spans="2:6" x14ac:dyDescent="0.25">
      <c r="B12" s="40"/>
      <c r="C12" s="41"/>
      <c r="D12" s="40"/>
      <c r="E12" s="41" t="s">
        <v>48</v>
      </c>
    </row>
    <row r="13" spans="2:6" s="39" customFormat="1" ht="71.25" customHeight="1" x14ac:dyDescent="0.25">
      <c r="B13" s="42" t="s">
        <v>5</v>
      </c>
      <c r="C13" s="12" t="s">
        <v>49</v>
      </c>
      <c r="D13" s="43"/>
      <c r="E13" s="12" t="s">
        <v>50</v>
      </c>
    </row>
    <row r="14" spans="2:6" s="46" customFormat="1" ht="25.5" customHeight="1" x14ac:dyDescent="0.25">
      <c r="B14" s="44" t="s">
        <v>51</v>
      </c>
      <c r="C14" s="45">
        <v>9783666</v>
      </c>
      <c r="D14" s="45"/>
      <c r="E14" s="45">
        <v>12829970</v>
      </c>
    </row>
    <row r="15" spans="2:6" x14ac:dyDescent="0.25">
      <c r="B15" s="47" t="s">
        <v>52</v>
      </c>
      <c r="C15" s="45">
        <v>-6038338</v>
      </c>
      <c r="D15" s="48"/>
      <c r="E15" s="45">
        <v>-7832474</v>
      </c>
      <c r="F15" s="25"/>
    </row>
    <row r="16" spans="2:6" x14ac:dyDescent="0.25">
      <c r="B16" s="49" t="s">
        <v>53</v>
      </c>
      <c r="C16" s="50">
        <f>SUM(C14:C15)</f>
        <v>3745328</v>
      </c>
      <c r="D16" s="51"/>
      <c r="E16" s="50">
        <f>SUM(E14:E15)</f>
        <v>4997496</v>
      </c>
      <c r="F16" s="25"/>
    </row>
    <row r="17" spans="2:6" x14ac:dyDescent="0.25">
      <c r="B17" s="47" t="s">
        <v>54</v>
      </c>
      <c r="C17" s="45">
        <v>2246143</v>
      </c>
      <c r="D17" s="48"/>
      <c r="E17" s="45">
        <v>1609396</v>
      </c>
      <c r="F17" s="25"/>
    </row>
    <row r="18" spans="2:6" x14ac:dyDescent="0.25">
      <c r="B18" s="47" t="s">
        <v>55</v>
      </c>
      <c r="C18" s="52">
        <v>-834755</v>
      </c>
      <c r="D18" s="48"/>
      <c r="E18" s="52">
        <v>-442965</v>
      </c>
      <c r="F18" s="25"/>
    </row>
    <row r="19" spans="2:6" x14ac:dyDescent="0.25">
      <c r="B19" s="53" t="s">
        <v>56</v>
      </c>
      <c r="C19" s="50">
        <f>SUM(C17:C18)</f>
        <v>1411388</v>
      </c>
      <c r="D19" s="51"/>
      <c r="E19" s="50">
        <f>SUM(E17:E18)</f>
        <v>1166431</v>
      </c>
      <c r="F19" s="25"/>
    </row>
    <row r="20" spans="2:6" x14ac:dyDescent="0.25">
      <c r="B20" s="47" t="s">
        <v>57</v>
      </c>
      <c r="C20" s="54">
        <v>86</v>
      </c>
      <c r="D20" s="51"/>
      <c r="E20" s="54">
        <v>31194</v>
      </c>
      <c r="F20" s="25"/>
    </row>
    <row r="21" spans="2:6" s="56" customFormat="1" ht="25.5" customHeight="1" x14ac:dyDescent="0.25">
      <c r="B21" s="47" t="s">
        <v>58</v>
      </c>
      <c r="C21" s="48">
        <v>-629148</v>
      </c>
      <c r="D21" s="48"/>
      <c r="E21" s="48">
        <v>-7769</v>
      </c>
      <c r="F21" s="55"/>
    </row>
    <row r="22" spans="2:6" x14ac:dyDescent="0.25">
      <c r="B22" s="57" t="s">
        <v>59</v>
      </c>
      <c r="C22" s="48">
        <v>638971</v>
      </c>
      <c r="D22" s="48"/>
      <c r="E22" s="48">
        <v>-844322</v>
      </c>
      <c r="F22" s="25"/>
    </row>
    <row r="23" spans="2:6" ht="25.5" customHeight="1" x14ac:dyDescent="0.25">
      <c r="B23" s="57" t="s">
        <v>60</v>
      </c>
      <c r="C23" s="58">
        <v>379009</v>
      </c>
      <c r="D23" s="58"/>
      <c r="E23" s="58">
        <v>939583</v>
      </c>
      <c r="F23" s="25"/>
    </row>
    <row r="24" spans="2:6" ht="25.5" hidden="1" customHeight="1" x14ac:dyDescent="0.25">
      <c r="B24" s="57" t="s">
        <v>61</v>
      </c>
      <c r="C24" s="48"/>
      <c r="D24" s="58"/>
      <c r="E24" s="48"/>
      <c r="F24" s="25"/>
    </row>
    <row r="25" spans="2:6" x14ac:dyDescent="0.25">
      <c r="B25" s="57" t="s">
        <v>62</v>
      </c>
      <c r="C25" s="48">
        <v>15506</v>
      </c>
      <c r="D25" s="48"/>
      <c r="E25" s="48">
        <v>514468</v>
      </c>
      <c r="F25" s="25"/>
    </row>
    <row r="26" spans="2:6" x14ac:dyDescent="0.25">
      <c r="B26" s="59" t="s">
        <v>63</v>
      </c>
      <c r="C26" s="50">
        <f>C16+C19+C21+C22+C23+C25+C20</f>
        <v>5561140</v>
      </c>
      <c r="D26" s="51"/>
      <c r="E26" s="50">
        <f>E16+E19+E21+E22+E23+E25+E20+E24</f>
        <v>6797081</v>
      </c>
      <c r="F26" s="60"/>
    </row>
    <row r="27" spans="2:6" x14ac:dyDescent="0.25">
      <c r="B27" s="57" t="s">
        <v>64</v>
      </c>
      <c r="C27" s="48">
        <v>-80609</v>
      </c>
      <c r="D27" s="48"/>
      <c r="E27" s="48">
        <v>-410575</v>
      </c>
      <c r="F27" s="25"/>
    </row>
    <row r="28" spans="2:6" x14ac:dyDescent="0.25">
      <c r="B28" s="57" t="s">
        <v>65</v>
      </c>
      <c r="C28" s="48">
        <v>-2384712</v>
      </c>
      <c r="D28" s="48"/>
      <c r="E28" s="48">
        <v>-2392881</v>
      </c>
      <c r="F28" s="25"/>
    </row>
    <row r="29" spans="2:6" x14ac:dyDescent="0.25">
      <c r="B29" s="57" t="s">
        <v>66</v>
      </c>
      <c r="C29" s="48">
        <v>-2581918</v>
      </c>
      <c r="D29" s="48"/>
      <c r="E29" s="48">
        <v>-2046707</v>
      </c>
      <c r="F29" s="25"/>
    </row>
    <row r="30" spans="2:6" x14ac:dyDescent="0.25">
      <c r="B30" s="59" t="s">
        <v>67</v>
      </c>
      <c r="C30" s="61">
        <f>SUM(C26:C29)</f>
        <v>513901</v>
      </c>
      <c r="D30" s="51"/>
      <c r="E30" s="61">
        <f>SUM(E26:E29)</f>
        <v>1946918</v>
      </c>
      <c r="F30" s="25"/>
    </row>
    <row r="31" spans="2:6" ht="13.5" customHeight="1" x14ac:dyDescent="0.25">
      <c r="B31" s="57" t="s">
        <v>68</v>
      </c>
      <c r="C31" s="48">
        <v>112451</v>
      </c>
      <c r="D31" s="48"/>
      <c r="E31" s="48">
        <v>-242645</v>
      </c>
      <c r="F31" s="62"/>
    </row>
    <row r="32" spans="2:6" ht="15.75" thickBot="1" x14ac:dyDescent="0.3">
      <c r="B32" s="59" t="s">
        <v>69</v>
      </c>
      <c r="C32" s="63">
        <f>SUM(C30:C31)</f>
        <v>626352</v>
      </c>
      <c r="D32" s="51"/>
      <c r="E32" s="63">
        <f>SUM(E30:E31)</f>
        <v>1704273</v>
      </c>
    </row>
    <row r="33" spans="2:5" ht="15.75" thickTop="1" x14ac:dyDescent="0.25">
      <c r="B33" s="25"/>
      <c r="D33" s="25"/>
      <c r="E33" s="25"/>
    </row>
    <row r="34" spans="2:5" x14ac:dyDescent="0.25">
      <c r="B34" s="64" t="s">
        <v>70</v>
      </c>
      <c r="C34" s="65"/>
      <c r="D34" s="65"/>
      <c r="E34" s="65"/>
    </row>
    <row r="35" spans="2:5" ht="27.75" customHeight="1" x14ac:dyDescent="0.25">
      <c r="B35" s="66" t="s">
        <v>71</v>
      </c>
      <c r="C35" s="65"/>
      <c r="D35" s="65"/>
      <c r="E35" s="65"/>
    </row>
    <row r="36" spans="2:5" ht="24.75" customHeight="1" x14ac:dyDescent="0.25">
      <c r="B36" s="67" t="s">
        <v>72</v>
      </c>
      <c r="C36" s="48">
        <v>305963</v>
      </c>
      <c r="D36" s="68"/>
      <c r="E36" s="48">
        <v>1543772</v>
      </c>
    </row>
    <row r="37" spans="2:5" ht="28.5" customHeight="1" x14ac:dyDescent="0.25">
      <c r="B37" s="67" t="s">
        <v>73</v>
      </c>
      <c r="C37" s="52">
        <v>-379009</v>
      </c>
      <c r="D37" s="68"/>
      <c r="E37" s="52">
        <v>-939583</v>
      </c>
    </row>
    <row r="38" spans="2:5" ht="26.25" x14ac:dyDescent="0.25">
      <c r="B38" s="69" t="s">
        <v>74</v>
      </c>
      <c r="C38" s="70">
        <f>SUM(C36:C37)</f>
        <v>-73046</v>
      </c>
      <c r="D38" s="71"/>
      <c r="E38" s="70">
        <f>SUM(E36:E37)</f>
        <v>604189</v>
      </c>
    </row>
    <row r="39" spans="2:5" ht="14.25" customHeight="1" thickBot="1" x14ac:dyDescent="0.3">
      <c r="B39" s="69" t="s">
        <v>75</v>
      </c>
      <c r="C39" s="72">
        <f>C32+C38</f>
        <v>553306</v>
      </c>
      <c r="D39" s="71"/>
      <c r="E39" s="72">
        <f>E32+E38</f>
        <v>2308462</v>
      </c>
    </row>
    <row r="40" spans="2:5" ht="15.75" thickTop="1" x14ac:dyDescent="0.25">
      <c r="E40" s="25"/>
    </row>
    <row r="41" spans="2:5" x14ac:dyDescent="0.25">
      <c r="B41" s="73"/>
      <c r="C41" s="74"/>
      <c r="E41" s="74"/>
    </row>
    <row r="42" spans="2:5" x14ac:dyDescent="0.25">
      <c r="B42" s="74"/>
      <c r="C42" s="75"/>
      <c r="D42" s="76"/>
      <c r="E42" s="76"/>
    </row>
    <row r="44" spans="2:5" x14ac:dyDescent="0.25">
      <c r="B44" s="32" t="s">
        <v>40</v>
      </c>
      <c r="C44" s="30" t="s">
        <v>41</v>
      </c>
    </row>
    <row r="45" spans="2:5" s="30" customFormat="1" ht="12.75" x14ac:dyDescent="0.2">
      <c r="B45" s="32"/>
      <c r="C45" s="74"/>
      <c r="E45" s="74"/>
    </row>
    <row r="46" spans="2:5" s="30" customFormat="1" ht="12.75" x14ac:dyDescent="0.2">
      <c r="B46" s="32"/>
      <c r="C46" s="74"/>
    </row>
    <row r="47" spans="2:5" s="30" customFormat="1" ht="12.75" x14ac:dyDescent="0.2">
      <c r="B47" s="32" t="s">
        <v>42</v>
      </c>
      <c r="C47" s="30" t="s">
        <v>43</v>
      </c>
    </row>
    <row r="48" spans="2:5" s="30" customFormat="1" ht="12.75" x14ac:dyDescent="0.2">
      <c r="B48" s="32"/>
      <c r="C48" s="74"/>
    </row>
    <row r="49" spans="3:3" s="30" customFormat="1" ht="12.75" x14ac:dyDescent="0.2">
      <c r="C49" s="74"/>
    </row>
  </sheetData>
  <mergeCells count="5">
    <mergeCell ref="B5:E5"/>
    <mergeCell ref="B6:E6"/>
    <mergeCell ref="B8:E8"/>
    <mergeCell ref="B10:E10"/>
    <mergeCell ref="B11:E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L61"/>
  <sheetViews>
    <sheetView zoomScale="82" zoomScaleNormal="82" workbookViewId="0">
      <selection activeCell="G20" sqref="G20"/>
    </sheetView>
  </sheetViews>
  <sheetFormatPr defaultRowHeight="15" x14ac:dyDescent="0.25"/>
  <cols>
    <col min="1" max="1" width="62.42578125" style="25" customWidth="1"/>
    <col min="2" max="2" width="20.140625" style="25" customWidth="1"/>
    <col min="3" max="3" width="4" style="25" customWidth="1"/>
    <col min="4" max="4" width="19.85546875" style="25" customWidth="1"/>
    <col min="5" max="5" width="9.7109375" style="25" bestFit="1" customWidth="1"/>
    <col min="6" max="9" width="9.140625" style="25"/>
    <col min="10" max="10" width="16.7109375" style="25" bestFit="1" customWidth="1"/>
    <col min="11" max="16384" width="9.140625" style="25"/>
  </cols>
  <sheetData>
    <row r="5" spans="1:4" x14ac:dyDescent="0.25">
      <c r="A5" s="6" t="s">
        <v>76</v>
      </c>
      <c r="B5" s="6"/>
      <c r="C5" s="6"/>
      <c r="D5" s="6"/>
    </row>
    <row r="6" spans="1:4" x14ac:dyDescent="0.25">
      <c r="A6" s="6" t="s">
        <v>77</v>
      </c>
      <c r="B6" s="6"/>
      <c r="C6" s="6"/>
      <c r="D6" s="6"/>
    </row>
    <row r="7" spans="1:4" ht="23.25" customHeight="1" x14ac:dyDescent="0.25">
      <c r="A7" s="6" t="s">
        <v>78</v>
      </c>
      <c r="B7" s="6"/>
      <c r="C7" s="6"/>
      <c r="D7" s="6"/>
    </row>
    <row r="8" spans="1:4" ht="12.75" customHeight="1" x14ac:dyDescent="0.25">
      <c r="A8" s="6" t="s">
        <v>47</v>
      </c>
      <c r="B8" s="6"/>
      <c r="C8" s="6"/>
      <c r="D8" s="6"/>
    </row>
    <row r="9" spans="1:4" x14ac:dyDescent="0.25">
      <c r="A9" s="77"/>
      <c r="B9" s="77"/>
      <c r="C9" s="77"/>
      <c r="D9" s="77"/>
    </row>
    <row r="10" spans="1:4" x14ac:dyDescent="0.25">
      <c r="A10" s="78"/>
      <c r="B10" s="79"/>
      <c r="C10" s="79"/>
      <c r="D10" s="80" t="s">
        <v>48</v>
      </c>
    </row>
    <row r="11" spans="1:4" ht="57.75" customHeight="1" x14ac:dyDescent="0.25">
      <c r="A11" s="81" t="s">
        <v>79</v>
      </c>
      <c r="B11" s="12" t="s">
        <v>80</v>
      </c>
      <c r="C11" s="43"/>
      <c r="D11" s="12" t="s">
        <v>81</v>
      </c>
    </row>
    <row r="12" spans="1:4" x14ac:dyDescent="0.25">
      <c r="A12" s="82" t="s">
        <v>82</v>
      </c>
      <c r="B12" s="15"/>
      <c r="C12" s="83"/>
      <c r="D12" s="84"/>
    </row>
    <row r="13" spans="1:4" x14ac:dyDescent="0.25">
      <c r="A13" s="85" t="s">
        <v>83</v>
      </c>
      <c r="B13" s="86">
        <v>8462489</v>
      </c>
      <c r="C13" s="87"/>
      <c r="D13" s="86">
        <v>9416074</v>
      </c>
    </row>
    <row r="14" spans="1:4" x14ac:dyDescent="0.25">
      <c r="A14" s="85" t="s">
        <v>84</v>
      </c>
      <c r="B14" s="86">
        <v>-5908869</v>
      </c>
      <c r="C14" s="87"/>
      <c r="D14" s="86">
        <v>-8093074</v>
      </c>
    </row>
    <row r="15" spans="1:4" x14ac:dyDescent="0.25">
      <c r="A15" s="85" t="s">
        <v>85</v>
      </c>
      <c r="B15" s="15">
        <v>2505578</v>
      </c>
      <c r="C15" s="87"/>
      <c r="D15" s="15">
        <v>1418660</v>
      </c>
    </row>
    <row r="16" spans="1:4" x14ac:dyDescent="0.25">
      <c r="A16" s="85" t="s">
        <v>86</v>
      </c>
      <c r="B16" s="86">
        <v>-950717</v>
      </c>
      <c r="C16" s="87"/>
      <c r="D16" s="86">
        <v>-579338</v>
      </c>
    </row>
    <row r="17" spans="1:8" ht="26.25" x14ac:dyDescent="0.25">
      <c r="A17" s="85" t="s">
        <v>87</v>
      </c>
      <c r="B17" s="88">
        <v>-724797</v>
      </c>
      <c r="C17" s="87"/>
      <c r="D17" s="88">
        <v>111995</v>
      </c>
    </row>
    <row r="18" spans="1:8" x14ac:dyDescent="0.25">
      <c r="A18" s="85" t="s">
        <v>88</v>
      </c>
      <c r="B18" s="86">
        <v>622207</v>
      </c>
      <c r="C18" s="87"/>
      <c r="D18" s="86">
        <v>613135</v>
      </c>
    </row>
    <row r="19" spans="1:8" x14ac:dyDescent="0.25">
      <c r="A19" s="85" t="s">
        <v>89</v>
      </c>
      <c r="B19" s="15">
        <v>15506</v>
      </c>
      <c r="C19" s="87"/>
      <c r="D19" s="86">
        <v>514468</v>
      </c>
    </row>
    <row r="20" spans="1:8" ht="26.25" x14ac:dyDescent="0.25">
      <c r="A20" s="85" t="s">
        <v>90</v>
      </c>
      <c r="B20" s="89">
        <v>-2724938.6919900002</v>
      </c>
      <c r="C20" s="90"/>
      <c r="D20" s="89">
        <v>-4297828.8247800004</v>
      </c>
    </row>
    <row r="21" spans="1:8" x14ac:dyDescent="0.25">
      <c r="A21" s="91"/>
      <c r="B21" s="86"/>
      <c r="C21" s="92"/>
      <c r="D21" s="92"/>
      <c r="E21" s="93"/>
    </row>
    <row r="22" spans="1:8" x14ac:dyDescent="0.25">
      <c r="A22" s="94" t="s">
        <v>91</v>
      </c>
      <c r="B22" s="86"/>
      <c r="C22" s="87"/>
      <c r="D22" s="87"/>
    </row>
    <row r="23" spans="1:8" x14ac:dyDescent="0.25">
      <c r="A23" s="85" t="s">
        <v>10</v>
      </c>
      <c r="B23" s="86">
        <v>3484069.5695600002</v>
      </c>
      <c r="C23" s="87"/>
      <c r="D23" s="86">
        <v>4314989.4169399999</v>
      </c>
      <c r="G23" s="95"/>
      <c r="H23" s="60"/>
    </row>
    <row r="24" spans="1:8" x14ac:dyDescent="0.25">
      <c r="A24" s="85" t="s">
        <v>92</v>
      </c>
      <c r="B24" s="86">
        <v>17755969</v>
      </c>
      <c r="C24" s="87"/>
      <c r="D24" s="86">
        <v>18105683.618730001</v>
      </c>
      <c r="G24" s="95"/>
      <c r="H24" s="60"/>
    </row>
    <row r="25" spans="1:8" x14ac:dyDescent="0.25">
      <c r="A25" s="85" t="s">
        <v>93</v>
      </c>
      <c r="B25" s="86">
        <v>17017476.171670001</v>
      </c>
      <c r="C25" s="87"/>
      <c r="D25" s="86">
        <v>29753487.645410001</v>
      </c>
      <c r="G25" s="95"/>
      <c r="H25" s="60"/>
    </row>
    <row r="26" spans="1:8" ht="12.75" customHeight="1" x14ac:dyDescent="0.25">
      <c r="A26" s="85" t="s">
        <v>14</v>
      </c>
      <c r="B26" s="86">
        <v>101374.48506000001</v>
      </c>
      <c r="C26" s="87"/>
      <c r="D26" s="86">
        <v>166408.28640000001</v>
      </c>
      <c r="G26" s="95"/>
      <c r="H26" s="60"/>
    </row>
    <row r="27" spans="1:8" x14ac:dyDescent="0.25">
      <c r="A27" s="85" t="s">
        <v>19</v>
      </c>
      <c r="B27" s="86">
        <v>-2748670.4154099999</v>
      </c>
      <c r="C27" s="87"/>
      <c r="D27" s="86">
        <v>-3180561.6217800002</v>
      </c>
      <c r="G27" s="95"/>
      <c r="H27" s="60"/>
    </row>
    <row r="28" spans="1:8" x14ac:dyDescent="0.25">
      <c r="A28" s="85"/>
      <c r="B28" s="86"/>
      <c r="C28" s="87"/>
      <c r="D28" s="15"/>
      <c r="G28" s="96"/>
    </row>
    <row r="29" spans="1:8" x14ac:dyDescent="0.25">
      <c r="A29" s="94" t="s">
        <v>94</v>
      </c>
      <c r="C29" s="87"/>
      <c r="D29" s="86"/>
      <c r="G29" s="95"/>
    </row>
    <row r="30" spans="1:8" x14ac:dyDescent="0.25">
      <c r="A30" s="85" t="s">
        <v>95</v>
      </c>
      <c r="B30" s="86">
        <v>-4019507.7075100001</v>
      </c>
      <c r="C30" s="87"/>
      <c r="D30" s="86">
        <v>308082.14</v>
      </c>
      <c r="G30" s="95"/>
    </row>
    <row r="31" spans="1:8" x14ac:dyDescent="0.25">
      <c r="A31" s="85" t="s">
        <v>96</v>
      </c>
      <c r="B31" s="86">
        <v>-25943801.046130002</v>
      </c>
      <c r="C31" s="87"/>
      <c r="D31" s="86">
        <v>-38048204.292889997</v>
      </c>
      <c r="G31" s="95"/>
    </row>
    <row r="32" spans="1:8" x14ac:dyDescent="0.25">
      <c r="A32" s="97" t="s">
        <v>24</v>
      </c>
      <c r="B32" s="86">
        <v>206036</v>
      </c>
      <c r="C32" s="87"/>
      <c r="D32" s="86">
        <v>-37258069</v>
      </c>
      <c r="G32" s="95"/>
    </row>
    <row r="33" spans="1:12" ht="12.75" customHeight="1" x14ac:dyDescent="0.25">
      <c r="A33" s="97" t="s">
        <v>14</v>
      </c>
      <c r="B33" s="86">
        <v>-227840</v>
      </c>
      <c r="C33" s="87"/>
      <c r="D33" s="86">
        <v>56237</v>
      </c>
      <c r="G33" s="95"/>
    </row>
    <row r="34" spans="1:12" x14ac:dyDescent="0.25">
      <c r="A34" s="85" t="s">
        <v>28</v>
      </c>
      <c r="B34" s="98">
        <v>1186308.8215100002</v>
      </c>
      <c r="C34" s="87"/>
      <c r="D34" s="98">
        <v>621807.02614999982</v>
      </c>
      <c r="G34" s="99"/>
    </row>
    <row r="35" spans="1:12" ht="26.25" x14ac:dyDescent="0.25">
      <c r="A35" s="100" t="s">
        <v>97</v>
      </c>
      <c r="B35" s="101">
        <f>SUM(B13:B34)</f>
        <v>8107873.186759999</v>
      </c>
      <c r="C35" s="92"/>
      <c r="D35" s="101">
        <f>SUM(D13:D34)</f>
        <v>-26056048.605819996</v>
      </c>
      <c r="E35" s="93"/>
      <c r="G35" s="102"/>
      <c r="H35" s="102"/>
    </row>
    <row r="36" spans="1:12" x14ac:dyDescent="0.25">
      <c r="A36" s="97" t="s">
        <v>98</v>
      </c>
      <c r="B36" s="86">
        <v>81853</v>
      </c>
      <c r="C36" s="87"/>
      <c r="D36" s="86">
        <v>-540372</v>
      </c>
    </row>
    <row r="37" spans="1:12" ht="26.25" x14ac:dyDescent="0.25">
      <c r="A37" s="100" t="s">
        <v>99</v>
      </c>
      <c r="B37" s="101">
        <f>SUM(B35:B36)</f>
        <v>8189726.186759999</v>
      </c>
      <c r="C37" s="92"/>
      <c r="D37" s="101">
        <f>SUM(D35:D36)</f>
        <v>-26596420.605819996</v>
      </c>
      <c r="E37" s="93"/>
      <c r="J37" s="103"/>
      <c r="L37" s="102"/>
    </row>
    <row r="38" spans="1:12" x14ac:dyDescent="0.25">
      <c r="A38" s="100"/>
      <c r="B38" s="87"/>
      <c r="C38" s="87"/>
      <c r="D38" s="87"/>
      <c r="J38" s="103"/>
    </row>
    <row r="39" spans="1:12" x14ac:dyDescent="0.25">
      <c r="A39" s="82" t="s">
        <v>100</v>
      </c>
      <c r="B39" s="87"/>
      <c r="C39" s="87"/>
      <c r="D39" s="87"/>
      <c r="J39" s="103"/>
    </row>
    <row r="40" spans="1:12" x14ac:dyDescent="0.25">
      <c r="A40" s="85" t="s">
        <v>101</v>
      </c>
      <c r="B40" s="86">
        <v>-376850</v>
      </c>
      <c r="C40" s="87"/>
      <c r="D40" s="86">
        <v>-325165</v>
      </c>
    </row>
    <row r="41" spans="1:12" x14ac:dyDescent="0.25">
      <c r="A41" s="85" t="s">
        <v>102</v>
      </c>
      <c r="B41" s="86">
        <v>168</v>
      </c>
      <c r="C41" s="87"/>
      <c r="D41" s="86">
        <v>37434404</v>
      </c>
    </row>
    <row r="42" spans="1:12" x14ac:dyDescent="0.25">
      <c r="A42" s="85" t="s">
        <v>103</v>
      </c>
      <c r="B42" s="98">
        <v>-106506</v>
      </c>
      <c r="C42" s="87"/>
      <c r="D42" s="98">
        <v>-13702</v>
      </c>
    </row>
    <row r="43" spans="1:12" x14ac:dyDescent="0.25">
      <c r="A43" s="100" t="s">
        <v>104</v>
      </c>
      <c r="B43" s="104">
        <f>SUM(B40:B42)</f>
        <v>-483188</v>
      </c>
      <c r="C43" s="92"/>
      <c r="D43" s="104">
        <f>SUM(D40:D42)</f>
        <v>37095537</v>
      </c>
      <c r="E43" s="93"/>
    </row>
    <row r="44" spans="1:12" x14ac:dyDescent="0.25">
      <c r="A44" s="100"/>
      <c r="B44" s="87"/>
      <c r="C44" s="87"/>
      <c r="D44" s="87"/>
    </row>
    <row r="45" spans="1:12" x14ac:dyDescent="0.25">
      <c r="A45" s="105" t="s">
        <v>105</v>
      </c>
      <c r="B45" s="87"/>
      <c r="C45" s="87"/>
      <c r="D45" s="87"/>
    </row>
    <row r="46" spans="1:12" x14ac:dyDescent="0.25">
      <c r="A46" s="85" t="s">
        <v>106</v>
      </c>
      <c r="B46" s="86">
        <v>0</v>
      </c>
      <c r="C46" s="87"/>
      <c r="D46" s="86">
        <v>-459257</v>
      </c>
    </row>
    <row r="47" spans="1:12" x14ac:dyDescent="0.25">
      <c r="A47" s="85" t="s">
        <v>107</v>
      </c>
      <c r="B47" s="86">
        <v>-2009283</v>
      </c>
      <c r="C47" s="87"/>
      <c r="D47" s="86">
        <v>-2325863</v>
      </c>
    </row>
    <row r="48" spans="1:12" x14ac:dyDescent="0.25">
      <c r="A48" s="100" t="s">
        <v>108</v>
      </c>
      <c r="B48" s="104">
        <f>SUM(B46:B47)</f>
        <v>-2009283</v>
      </c>
      <c r="C48" s="92"/>
      <c r="D48" s="104">
        <f>SUM(D46:D47)</f>
        <v>-2785120</v>
      </c>
      <c r="F48" s="93"/>
    </row>
    <row r="49" spans="1:6" x14ac:dyDescent="0.25">
      <c r="A49" s="100"/>
      <c r="B49" s="87"/>
      <c r="C49" s="87"/>
      <c r="D49" s="87"/>
      <c r="F49" s="93"/>
    </row>
    <row r="50" spans="1:6" x14ac:dyDescent="0.25">
      <c r="A50" s="100" t="s">
        <v>109</v>
      </c>
      <c r="B50" s="106">
        <f>B48+B43+B37</f>
        <v>5697255.186759999</v>
      </c>
      <c r="C50" s="92"/>
      <c r="D50" s="106">
        <f>D48+D43+D37</f>
        <v>7713996.3941800036</v>
      </c>
    </row>
    <row r="51" spans="1:6" ht="26.25" x14ac:dyDescent="0.25">
      <c r="A51" s="85" t="s">
        <v>110</v>
      </c>
      <c r="B51" s="88">
        <v>792991</v>
      </c>
      <c r="C51" s="87"/>
      <c r="D51" s="88">
        <v>486335</v>
      </c>
    </row>
    <row r="52" spans="1:6" x14ac:dyDescent="0.25">
      <c r="A52" s="85" t="s">
        <v>111</v>
      </c>
      <c r="B52" s="86">
        <v>8884722</v>
      </c>
      <c r="C52" s="87"/>
      <c r="D52" s="86">
        <v>4826206</v>
      </c>
    </row>
    <row r="53" spans="1:6" x14ac:dyDescent="0.25">
      <c r="A53" s="100" t="s">
        <v>112</v>
      </c>
      <c r="B53" s="104">
        <f>SUM(B50:B52)</f>
        <v>15374968.186759999</v>
      </c>
      <c r="C53" s="107"/>
      <c r="D53" s="104">
        <f>SUM(D50:D52)</f>
        <v>13026537.394180004</v>
      </c>
    </row>
    <row r="55" spans="1:6" x14ac:dyDescent="0.25">
      <c r="B55" s="102"/>
      <c r="C55" s="102"/>
      <c r="D55" s="102"/>
    </row>
    <row r="57" spans="1:6" x14ac:dyDescent="0.25">
      <c r="A57" s="32" t="s">
        <v>40</v>
      </c>
      <c r="B57" s="74" t="s">
        <v>113</v>
      </c>
      <c r="C57" s="30"/>
      <c r="D57" s="30"/>
    </row>
    <row r="58" spans="1:6" x14ac:dyDescent="0.25">
      <c r="A58" s="32"/>
      <c r="B58" s="74"/>
      <c r="C58" s="30"/>
      <c r="D58" s="30"/>
    </row>
    <row r="59" spans="1:6" x14ac:dyDescent="0.25">
      <c r="A59" s="32"/>
      <c r="B59" s="74"/>
      <c r="C59" s="30"/>
    </row>
    <row r="60" spans="1:6" x14ac:dyDescent="0.25">
      <c r="A60" s="32" t="s">
        <v>114</v>
      </c>
      <c r="B60" s="74" t="s">
        <v>43</v>
      </c>
      <c r="C60" s="30"/>
    </row>
    <row r="61" spans="1:6" x14ac:dyDescent="0.25">
      <c r="A61" s="108"/>
    </row>
  </sheetData>
  <mergeCells count="5">
    <mergeCell ref="A5:D5"/>
    <mergeCell ref="A6:D6"/>
    <mergeCell ref="A7:D7"/>
    <mergeCell ref="A8:D8"/>
    <mergeCell ref="A9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40"/>
  <sheetViews>
    <sheetView zoomScale="82" zoomScaleNormal="82" workbookViewId="0">
      <selection activeCell="Q24" sqref="Q24"/>
    </sheetView>
  </sheetViews>
  <sheetFormatPr defaultRowHeight="15" outlineLevelRow="2" x14ac:dyDescent="0.25"/>
  <cols>
    <col min="1" max="1" width="60.140625" style="25" customWidth="1"/>
    <col min="2" max="2" width="15.85546875" style="25" bestFit="1" customWidth="1"/>
    <col min="3" max="3" width="2.140625" style="25" customWidth="1"/>
    <col min="4" max="4" width="14.28515625" style="25" customWidth="1"/>
    <col min="5" max="5" width="1.7109375" style="25" customWidth="1"/>
    <col min="6" max="6" width="12.140625" style="25" bestFit="1" customWidth="1"/>
    <col min="7" max="7" width="2.140625" style="25" customWidth="1"/>
    <col min="8" max="8" width="12.28515625" style="25" customWidth="1"/>
    <col min="9" max="9" width="1.85546875" style="25" customWidth="1"/>
    <col min="10" max="10" width="10.7109375" style="25" bestFit="1" customWidth="1"/>
    <col min="11" max="11" width="2.42578125" style="25" customWidth="1"/>
    <col min="12" max="12" width="13.85546875" style="25" customWidth="1"/>
    <col min="13" max="13" width="2.42578125" style="25" customWidth="1"/>
    <col min="14" max="14" width="12.42578125" style="25" customWidth="1"/>
    <col min="15" max="15" width="2.28515625" style="25" customWidth="1"/>
    <col min="16" max="16" width="12.5703125" style="25" customWidth="1"/>
    <col min="17" max="18" width="9.140625" style="25"/>
    <col min="19" max="19" width="9.28515625" style="25" bestFit="1" customWidth="1"/>
    <col min="20" max="16384" width="9.140625" style="25"/>
  </cols>
  <sheetData>
    <row r="2" spans="1:17" ht="15.75" x14ac:dyDescent="0.25">
      <c r="A2" s="109"/>
      <c r="B2" s="110" t="s">
        <v>115</v>
      </c>
      <c r="C2" s="110"/>
      <c r="D2" s="110"/>
      <c r="E2" s="110"/>
      <c r="F2" s="110"/>
      <c r="G2" s="110"/>
      <c r="H2" s="110"/>
      <c r="I2" s="14"/>
      <c r="J2" s="14"/>
      <c r="K2" s="14"/>
      <c r="L2" s="14"/>
      <c r="M2" s="14"/>
      <c r="N2" s="14"/>
      <c r="O2" s="14"/>
      <c r="P2" s="14"/>
    </row>
    <row r="3" spans="1:17" ht="15.75" x14ac:dyDescent="0.25">
      <c r="A3" s="111" t="s">
        <v>116</v>
      </c>
      <c r="B3" s="111"/>
      <c r="C3" s="111"/>
      <c r="D3" s="111"/>
      <c r="E3" s="111"/>
      <c r="F3" s="111"/>
      <c r="G3" s="111"/>
      <c r="H3" s="111"/>
      <c r="I3" s="112"/>
      <c r="J3" s="14"/>
      <c r="K3" s="14"/>
      <c r="L3" s="14"/>
      <c r="M3" s="14"/>
      <c r="N3" s="14"/>
      <c r="O3" s="14"/>
      <c r="P3" s="14"/>
    </row>
    <row r="4" spans="1:17" ht="15.75" x14ac:dyDescent="0.25">
      <c r="A4" s="113" t="s">
        <v>117</v>
      </c>
      <c r="B4" s="113"/>
      <c r="C4" s="113"/>
      <c r="D4" s="113"/>
      <c r="E4" s="113"/>
      <c r="F4" s="113"/>
      <c r="G4" s="113"/>
      <c r="H4" s="113"/>
      <c r="I4" s="114"/>
      <c r="J4" s="14"/>
      <c r="K4" s="14"/>
      <c r="L4" s="14"/>
      <c r="M4" s="14"/>
      <c r="N4" s="14"/>
      <c r="O4" s="14"/>
      <c r="P4" s="14"/>
    </row>
    <row r="5" spans="1:17" ht="21.75" customHeight="1" x14ac:dyDescent="0.25">
      <c r="A5" s="115" t="s">
        <v>118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</row>
    <row r="6" spans="1:17" x14ac:dyDescent="0.25">
      <c r="A6" s="116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7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17"/>
      <c r="O7" s="117"/>
      <c r="P7" s="118" t="s">
        <v>119</v>
      </c>
    </row>
    <row r="8" spans="1:17" s="121" customFormat="1" ht="76.5" x14ac:dyDescent="0.25">
      <c r="A8" s="119"/>
      <c r="B8" s="120" t="s">
        <v>31</v>
      </c>
      <c r="C8" s="11"/>
      <c r="D8" s="120" t="s">
        <v>120</v>
      </c>
      <c r="E8" s="11"/>
      <c r="F8" s="120" t="s">
        <v>121</v>
      </c>
      <c r="G8" s="11"/>
      <c r="H8" s="120" t="s">
        <v>122</v>
      </c>
      <c r="I8" s="11"/>
      <c r="J8" s="120" t="s">
        <v>123</v>
      </c>
      <c r="K8" s="11"/>
      <c r="L8" s="120" t="s">
        <v>36</v>
      </c>
      <c r="M8" s="11"/>
      <c r="N8" s="120" t="s">
        <v>124</v>
      </c>
      <c r="O8" s="11"/>
      <c r="P8" s="120" t="s">
        <v>125</v>
      </c>
    </row>
    <row r="9" spans="1:17" s="126" customFormat="1" ht="12.75" x14ac:dyDescent="0.2">
      <c r="A9" s="122" t="s">
        <v>126</v>
      </c>
      <c r="B9" s="123">
        <v>16888993</v>
      </c>
      <c r="C9" s="124"/>
      <c r="D9" s="123">
        <v>2333</v>
      </c>
      <c r="E9" s="124"/>
      <c r="F9" s="123">
        <v>-1322156</v>
      </c>
      <c r="G9" s="124"/>
      <c r="H9" s="123">
        <v>1850072</v>
      </c>
      <c r="I9" s="124">
        <v>0</v>
      </c>
      <c r="J9" s="123">
        <v>282513</v>
      </c>
      <c r="K9" s="124">
        <v>0</v>
      </c>
      <c r="L9" s="123">
        <v>3312707</v>
      </c>
      <c r="M9" s="124">
        <v>0</v>
      </c>
      <c r="N9" s="123">
        <f>1951334</f>
        <v>1951334</v>
      </c>
      <c r="O9" s="124"/>
      <c r="P9" s="123">
        <f>SUM(B9:N9)</f>
        <v>22965796</v>
      </c>
      <c r="Q9" s="125"/>
    </row>
    <row r="10" spans="1:17" x14ac:dyDescent="0.25">
      <c r="A10" s="127"/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</row>
    <row r="11" spans="1:17" x14ac:dyDescent="0.25">
      <c r="A11" s="128" t="s">
        <v>69</v>
      </c>
      <c r="B11" s="129">
        <v>0</v>
      </c>
      <c r="C11" s="129"/>
      <c r="D11" s="129">
        <v>0</v>
      </c>
      <c r="E11" s="129"/>
      <c r="F11" s="129">
        <v>0</v>
      </c>
      <c r="G11" s="129"/>
      <c r="H11" s="129">
        <v>0</v>
      </c>
      <c r="I11" s="129"/>
      <c r="J11" s="129">
        <v>0</v>
      </c>
      <c r="K11" s="129"/>
      <c r="L11" s="129">
        <v>0</v>
      </c>
      <c r="M11" s="129"/>
      <c r="N11" s="129">
        <v>1704273</v>
      </c>
      <c r="O11" s="129"/>
      <c r="P11" s="124">
        <f>N11</f>
        <v>1704273</v>
      </c>
    </row>
    <row r="12" spans="1:17" x14ac:dyDescent="0.25">
      <c r="A12" s="128" t="s">
        <v>127</v>
      </c>
      <c r="B12" s="129">
        <v>0</v>
      </c>
      <c r="C12" s="129"/>
      <c r="D12" s="129">
        <v>0</v>
      </c>
      <c r="E12" s="129"/>
      <c r="F12" s="129">
        <v>604189</v>
      </c>
      <c r="G12" s="129"/>
      <c r="H12" s="129">
        <v>0</v>
      </c>
      <c r="I12" s="129"/>
      <c r="J12" s="129">
        <v>0</v>
      </c>
      <c r="K12" s="129"/>
      <c r="L12" s="129">
        <v>0</v>
      </c>
      <c r="M12" s="129"/>
      <c r="N12" s="129">
        <v>0</v>
      </c>
      <c r="O12" s="129"/>
      <c r="P12" s="124">
        <f>B12+D12+F12+H12+J12+L12+N12</f>
        <v>604189</v>
      </c>
    </row>
    <row r="13" spans="1:17" x14ac:dyDescent="0.25">
      <c r="A13" s="127" t="s">
        <v>128</v>
      </c>
      <c r="B13" s="130">
        <f>SUM(B11:B12)</f>
        <v>0</v>
      </c>
      <c r="C13" s="124"/>
      <c r="D13" s="130">
        <f>SUM(D11:D12)</f>
        <v>0</v>
      </c>
      <c r="E13" s="124"/>
      <c r="F13" s="130">
        <f>SUM(F11:F12)</f>
        <v>604189</v>
      </c>
      <c r="G13" s="124"/>
      <c r="H13" s="130">
        <f>SUM(H11:H12)</f>
        <v>0</v>
      </c>
      <c r="I13" s="124"/>
      <c r="J13" s="130">
        <f>SUM(J11:J12)</f>
        <v>0</v>
      </c>
      <c r="K13" s="124"/>
      <c r="L13" s="130">
        <f>SUM(L11:L12)</f>
        <v>0</v>
      </c>
      <c r="M13" s="124"/>
      <c r="N13" s="130">
        <f>SUM(N11:N12)</f>
        <v>1704273</v>
      </c>
      <c r="O13" s="124"/>
      <c r="P13" s="130">
        <f>SUM(P11:P12)</f>
        <v>2308462</v>
      </c>
    </row>
    <row r="14" spans="1:17" hidden="1" outlineLevel="1" x14ac:dyDescent="0.25">
      <c r="A14" s="128" t="s">
        <v>129</v>
      </c>
      <c r="B14" s="129">
        <v>0</v>
      </c>
      <c r="C14" s="129"/>
      <c r="D14" s="129">
        <v>0</v>
      </c>
      <c r="E14" s="129"/>
      <c r="F14" s="129">
        <v>0</v>
      </c>
      <c r="G14" s="129"/>
      <c r="H14" s="129">
        <v>0</v>
      </c>
      <c r="I14" s="129"/>
      <c r="J14" s="129">
        <v>0</v>
      </c>
      <c r="K14" s="129"/>
      <c r="L14" s="129">
        <v>0</v>
      </c>
      <c r="M14" s="129"/>
      <c r="N14" s="129">
        <v>0</v>
      </c>
      <c r="O14" s="129"/>
      <c r="P14" s="124">
        <f>SUM(B14:O14)</f>
        <v>0</v>
      </c>
    </row>
    <row r="15" spans="1:17" collapsed="1" x14ac:dyDescent="0.25">
      <c r="A15" s="128" t="s">
        <v>130</v>
      </c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>
        <f>SUM(B15:O15)</f>
        <v>0</v>
      </c>
    </row>
    <row r="16" spans="1:17" ht="26.25" hidden="1" outlineLevel="1" x14ac:dyDescent="0.25">
      <c r="A16" s="128" t="s">
        <v>131</v>
      </c>
      <c r="B16" s="129">
        <v>0</v>
      </c>
      <c r="C16" s="129"/>
      <c r="D16" s="129">
        <v>0</v>
      </c>
      <c r="E16" s="129"/>
      <c r="F16" s="129">
        <v>0</v>
      </c>
      <c r="G16" s="129"/>
      <c r="H16" s="129"/>
      <c r="I16" s="129"/>
      <c r="J16" s="129">
        <v>0</v>
      </c>
      <c r="K16" s="129"/>
      <c r="L16" s="129">
        <v>0</v>
      </c>
      <c r="M16" s="129"/>
      <c r="N16" s="129"/>
      <c r="O16" s="129"/>
      <c r="P16" s="129">
        <f t="shared" ref="P16:P17" si="0">SUM(B16:O16)</f>
        <v>0</v>
      </c>
    </row>
    <row r="17" spans="1:21" hidden="1" outlineLevel="1" collapsed="1" x14ac:dyDescent="0.25">
      <c r="A17" s="128" t="s">
        <v>132</v>
      </c>
      <c r="B17" s="129">
        <v>0</v>
      </c>
      <c r="C17" s="129"/>
      <c r="D17" s="129">
        <v>0</v>
      </c>
      <c r="E17" s="129"/>
      <c r="F17" s="129">
        <v>0</v>
      </c>
      <c r="G17" s="129"/>
      <c r="H17" s="129"/>
      <c r="I17" s="129"/>
      <c r="J17" s="129">
        <v>0</v>
      </c>
      <c r="K17" s="129"/>
      <c r="L17" s="129">
        <v>0</v>
      </c>
      <c r="M17" s="129"/>
      <c r="N17" s="129"/>
      <c r="O17" s="129"/>
      <c r="P17" s="124">
        <f t="shared" si="0"/>
        <v>0</v>
      </c>
    </row>
    <row r="18" spans="1:21" hidden="1" outlineLevel="1" x14ac:dyDescent="0.25">
      <c r="A18" s="128"/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4"/>
    </row>
    <row r="19" spans="1:21" ht="15.75" collapsed="1" thickBot="1" x14ac:dyDescent="0.3">
      <c r="A19" s="127" t="s">
        <v>133</v>
      </c>
      <c r="B19" s="131">
        <f>B9+B13+B14+B15+B18</f>
        <v>16888993</v>
      </c>
      <c r="C19" s="124"/>
      <c r="D19" s="131">
        <f>D9+D13+D14+D15+D18</f>
        <v>2333</v>
      </c>
      <c r="E19" s="124"/>
      <c r="F19" s="131">
        <f>F9+F13+F14+F15+F18</f>
        <v>-717967</v>
      </c>
      <c r="G19" s="124"/>
      <c r="H19" s="131">
        <f>H9+H13+H14+H15+H18+H16+H17</f>
        <v>1850072</v>
      </c>
      <c r="I19" s="124"/>
      <c r="J19" s="131">
        <f>J9+J13+J14+J15+J18</f>
        <v>282513</v>
      </c>
      <c r="K19" s="124"/>
      <c r="L19" s="131">
        <f>L9+L13+L14+L15+L18</f>
        <v>3312707</v>
      </c>
      <c r="M19" s="124"/>
      <c r="N19" s="131">
        <f>N9+N13+N14+N15+N18+N17+N16</f>
        <v>3655607</v>
      </c>
      <c r="O19" s="124"/>
      <c r="P19" s="131">
        <f>SUM(B19:N19)</f>
        <v>25274258</v>
      </c>
      <c r="Q19" s="14"/>
      <c r="S19" s="65"/>
    </row>
    <row r="20" spans="1:21" ht="21" customHeight="1" thickTop="1" x14ac:dyDescent="0.25">
      <c r="A20" s="132"/>
      <c r="B20" s="133"/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24"/>
    </row>
    <row r="21" spans="1:21" x14ac:dyDescent="0.25">
      <c r="A21" s="122" t="s">
        <v>134</v>
      </c>
      <c r="B21" s="123">
        <v>16888993</v>
      </c>
      <c r="C21" s="124"/>
      <c r="D21" s="123">
        <v>2333</v>
      </c>
      <c r="E21" s="124"/>
      <c r="F21" s="123">
        <v>-793283</v>
      </c>
      <c r="G21" s="124"/>
      <c r="H21" s="123">
        <v>1813610</v>
      </c>
      <c r="I21" s="124">
        <v>0</v>
      </c>
      <c r="J21" s="123">
        <v>282513</v>
      </c>
      <c r="K21" s="124">
        <v>0</v>
      </c>
      <c r="L21" s="123">
        <v>3312707</v>
      </c>
      <c r="M21" s="124">
        <v>0</v>
      </c>
      <c r="N21" s="123">
        <v>3102997</v>
      </c>
      <c r="O21" s="124"/>
      <c r="P21" s="123">
        <f>SUM(B21:N21)</f>
        <v>24609870</v>
      </c>
    </row>
    <row r="22" spans="1:21" x14ac:dyDescent="0.25">
      <c r="A22" s="127"/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</row>
    <row r="23" spans="1:21" x14ac:dyDescent="0.25">
      <c r="A23" s="128" t="s">
        <v>69</v>
      </c>
      <c r="B23" s="129">
        <v>0</v>
      </c>
      <c r="C23" s="129"/>
      <c r="D23" s="129">
        <v>0</v>
      </c>
      <c r="E23" s="129"/>
      <c r="F23" s="129">
        <v>0</v>
      </c>
      <c r="G23" s="129"/>
      <c r="H23" s="129">
        <v>0</v>
      </c>
      <c r="I23" s="129"/>
      <c r="J23" s="129">
        <v>0</v>
      </c>
      <c r="K23" s="129"/>
      <c r="L23" s="129">
        <v>0</v>
      </c>
      <c r="M23" s="129"/>
      <c r="N23" s="129">
        <v>626352</v>
      </c>
      <c r="O23" s="129"/>
      <c r="P23" s="124">
        <f>N23</f>
        <v>626352</v>
      </c>
      <c r="R23" s="65"/>
      <c r="S23" s="93"/>
      <c r="T23" s="65"/>
      <c r="U23" s="65"/>
    </row>
    <row r="24" spans="1:21" x14ac:dyDescent="0.25">
      <c r="A24" s="128" t="s">
        <v>127</v>
      </c>
      <c r="B24" s="129">
        <v>0</v>
      </c>
      <c r="C24" s="129"/>
      <c r="D24" s="129">
        <v>0</v>
      </c>
      <c r="E24" s="129"/>
      <c r="F24" s="129">
        <v>-73046</v>
      </c>
      <c r="G24" s="129"/>
      <c r="H24" s="129">
        <v>0</v>
      </c>
      <c r="I24" s="129"/>
      <c r="J24" s="129">
        <v>0</v>
      </c>
      <c r="K24" s="129"/>
      <c r="L24" s="129">
        <v>0</v>
      </c>
      <c r="M24" s="129"/>
      <c r="N24" s="129">
        <v>0</v>
      </c>
      <c r="O24" s="129"/>
      <c r="P24" s="124">
        <f>B24+D24+F24+H24+J24+L24+N24</f>
        <v>-73046</v>
      </c>
      <c r="S24" s="93"/>
    </row>
    <row r="25" spans="1:21" x14ac:dyDescent="0.25">
      <c r="A25" s="127" t="s">
        <v>128</v>
      </c>
      <c r="B25" s="130">
        <f>SUM(B23:B24)</f>
        <v>0</v>
      </c>
      <c r="C25" s="124"/>
      <c r="D25" s="130">
        <f>SUM(D23:D24)</f>
        <v>0</v>
      </c>
      <c r="E25" s="124"/>
      <c r="F25" s="130">
        <f>SUM(F23:F24)</f>
        <v>-73046</v>
      </c>
      <c r="G25" s="124"/>
      <c r="H25" s="130">
        <f>SUM(H23:H24)</f>
        <v>0</v>
      </c>
      <c r="I25" s="124"/>
      <c r="J25" s="130">
        <f>SUM(J23:J24)</f>
        <v>0</v>
      </c>
      <c r="K25" s="124"/>
      <c r="L25" s="130">
        <f>SUM(L23:L24)</f>
        <v>0</v>
      </c>
      <c r="M25" s="124"/>
      <c r="N25" s="130">
        <f>SUM(N23:N24)</f>
        <v>626352</v>
      </c>
      <c r="O25" s="124"/>
      <c r="P25" s="130">
        <f>SUM(P23:P24)</f>
        <v>553306</v>
      </c>
    </row>
    <row r="26" spans="1:21" outlineLevel="1" x14ac:dyDescent="0.25">
      <c r="A26" s="128" t="s">
        <v>135</v>
      </c>
      <c r="B26" s="129">
        <v>0</v>
      </c>
      <c r="C26" s="129"/>
      <c r="D26" s="129">
        <v>0</v>
      </c>
      <c r="E26" s="129"/>
      <c r="F26" s="129">
        <v>0</v>
      </c>
      <c r="G26" s="129"/>
      <c r="H26" s="129">
        <v>0</v>
      </c>
      <c r="I26" s="129"/>
      <c r="J26" s="129">
        <v>0</v>
      </c>
      <c r="K26" s="129"/>
      <c r="L26" s="129"/>
      <c r="M26" s="129"/>
      <c r="N26" s="129">
        <v>653964</v>
      </c>
      <c r="O26" s="129"/>
      <c r="P26" s="124">
        <f>B26+D26+F26+H26+J26+L26+N26</f>
        <v>653964</v>
      </c>
    </row>
    <row r="27" spans="1:21" x14ac:dyDescent="0.25">
      <c r="A27" s="128" t="s">
        <v>136</v>
      </c>
      <c r="B27" s="129">
        <v>0</v>
      </c>
      <c r="C27" s="129"/>
      <c r="D27" s="129">
        <v>0</v>
      </c>
      <c r="E27" s="129"/>
      <c r="F27" s="129">
        <v>10735</v>
      </c>
      <c r="G27" s="129"/>
      <c r="H27" s="129">
        <v>0</v>
      </c>
      <c r="I27" s="129"/>
      <c r="J27" s="129">
        <v>0</v>
      </c>
      <c r="K27" s="129"/>
      <c r="L27" s="129">
        <v>-3312707</v>
      </c>
      <c r="M27" s="129"/>
      <c r="N27" s="129">
        <v>3312707</v>
      </c>
      <c r="O27" s="129"/>
      <c r="P27" s="124">
        <f>B27+D27+F27+H27+J27+L27+N27</f>
        <v>10735</v>
      </c>
    </row>
    <row r="28" spans="1:21" outlineLevel="2" x14ac:dyDescent="0.25">
      <c r="A28" s="128" t="s">
        <v>137</v>
      </c>
      <c r="B28" s="129">
        <v>0</v>
      </c>
      <c r="C28" s="129"/>
      <c r="D28" s="129">
        <v>0</v>
      </c>
      <c r="E28" s="129"/>
      <c r="F28" s="129">
        <v>0</v>
      </c>
      <c r="G28" s="129"/>
      <c r="H28" s="129">
        <v>0</v>
      </c>
      <c r="I28" s="129"/>
      <c r="J28" s="129">
        <v>0</v>
      </c>
      <c r="K28" s="129"/>
      <c r="L28" s="129">
        <v>0</v>
      </c>
      <c r="M28" s="129"/>
      <c r="N28" s="129"/>
      <c r="O28" s="129"/>
      <c r="P28" s="124">
        <f>B28+D28+F28+H28+J28+L28+N28</f>
        <v>0</v>
      </c>
    </row>
    <row r="29" spans="1:21" ht="26.25" outlineLevel="2" x14ac:dyDescent="0.25">
      <c r="A29" s="128" t="s">
        <v>138</v>
      </c>
      <c r="B29" s="129">
        <v>0</v>
      </c>
      <c r="C29" s="129"/>
      <c r="D29" s="129">
        <v>0</v>
      </c>
      <c r="E29" s="129"/>
      <c r="F29" s="129">
        <v>0</v>
      </c>
      <c r="G29" s="129"/>
      <c r="H29" s="129">
        <f>-826666-101220</f>
        <v>-927886</v>
      </c>
      <c r="I29" s="129"/>
      <c r="J29" s="129">
        <v>0</v>
      </c>
      <c r="K29" s="129"/>
      <c r="L29" s="129">
        <v>0</v>
      </c>
      <c r="M29" s="129"/>
      <c r="N29" s="129">
        <v>826666</v>
      </c>
      <c r="O29" s="129"/>
      <c r="P29" s="124">
        <f>B29+D29+F29+H29+J29+L29+N29</f>
        <v>-101220</v>
      </c>
    </row>
    <row r="30" spans="1:21" ht="15.75" thickBot="1" x14ac:dyDescent="0.3">
      <c r="A30" s="127" t="s">
        <v>139</v>
      </c>
      <c r="B30" s="131">
        <f>SUM(B25:B27)+B21</f>
        <v>16888993</v>
      </c>
      <c r="C30" s="124"/>
      <c r="D30" s="131">
        <f>SUM(D25:D27)+D21</f>
        <v>2333</v>
      </c>
      <c r="E30" s="124"/>
      <c r="F30" s="131">
        <f>SUM(F25:F27)+F21</f>
        <v>-855594</v>
      </c>
      <c r="G30" s="124"/>
      <c r="H30" s="131">
        <f>SUM(H25:H28)+H21+H29</f>
        <v>885724</v>
      </c>
      <c r="I30" s="124"/>
      <c r="J30" s="131">
        <f>SUM(J25:J27)+J21</f>
        <v>282513</v>
      </c>
      <c r="K30" s="124"/>
      <c r="L30" s="131">
        <f>SUM(L25:L27)+L21</f>
        <v>0</v>
      </c>
      <c r="M30" s="124"/>
      <c r="N30" s="131">
        <f>SUM(N25:N29)+N21</f>
        <v>8522686</v>
      </c>
      <c r="O30" s="124"/>
      <c r="P30" s="131">
        <f>SUM(P25:P29)+P21</f>
        <v>25726655</v>
      </c>
      <c r="R30" s="93"/>
    </row>
    <row r="31" spans="1:21" ht="15.75" thickTop="1" x14ac:dyDescent="0.25"/>
    <row r="32" spans="1:21" x14ac:dyDescent="0.25">
      <c r="F32" s="134"/>
      <c r="G32" s="62"/>
      <c r="H32" s="134"/>
      <c r="I32" s="62"/>
      <c r="J32" s="62"/>
      <c r="K32" s="62"/>
      <c r="L32" s="134"/>
      <c r="M32" s="62"/>
      <c r="N32" s="134"/>
      <c r="O32" s="62"/>
      <c r="P32" s="134"/>
      <c r="Q32" s="62"/>
    </row>
    <row r="33" spans="1:17" x14ac:dyDescent="0.25">
      <c r="F33" s="62"/>
      <c r="G33" s="62"/>
      <c r="H33" s="62"/>
      <c r="I33" s="62"/>
      <c r="J33" s="62"/>
      <c r="K33" s="62"/>
      <c r="L33" s="62"/>
      <c r="M33" s="62"/>
      <c r="N33" s="135"/>
      <c r="O33" s="62"/>
      <c r="P33" s="62"/>
      <c r="Q33" s="62"/>
    </row>
    <row r="34" spans="1:17" x14ac:dyDescent="0.25">
      <c r="A34" s="32" t="s">
        <v>40</v>
      </c>
      <c r="B34" s="30" t="s">
        <v>113</v>
      </c>
      <c r="C34" s="30"/>
      <c r="F34" s="62"/>
      <c r="G34" s="62"/>
      <c r="H34" s="62"/>
      <c r="I34" s="62"/>
      <c r="J34" s="62"/>
      <c r="K34" s="62"/>
      <c r="L34" s="62"/>
      <c r="M34" s="62"/>
      <c r="N34" s="136"/>
      <c r="O34" s="62"/>
      <c r="P34" s="62"/>
      <c r="Q34" s="62"/>
    </row>
    <row r="35" spans="1:17" x14ac:dyDescent="0.25">
      <c r="A35" s="32"/>
      <c r="B35" s="30"/>
      <c r="C35" s="30"/>
      <c r="F35" s="137"/>
      <c r="G35" s="62"/>
      <c r="H35" s="137"/>
      <c r="I35" s="62"/>
      <c r="J35" s="62"/>
      <c r="K35" s="62"/>
      <c r="L35" s="62"/>
      <c r="M35" s="62"/>
      <c r="N35" s="62"/>
      <c r="O35" s="62"/>
      <c r="P35" s="62"/>
      <c r="Q35" s="62"/>
    </row>
    <row r="36" spans="1:17" x14ac:dyDescent="0.25">
      <c r="A36" s="32"/>
      <c r="B36" s="30"/>
      <c r="C36" s="30"/>
      <c r="F36" s="62"/>
      <c r="G36" s="62"/>
      <c r="H36" s="62"/>
      <c r="I36" s="62"/>
      <c r="J36" s="62"/>
      <c r="K36" s="62"/>
      <c r="L36" s="62"/>
      <c r="M36" s="62"/>
      <c r="N36" s="138"/>
      <c r="O36" s="62"/>
      <c r="P36" s="138"/>
      <c r="Q36" s="62"/>
    </row>
    <row r="37" spans="1:17" x14ac:dyDescent="0.25">
      <c r="A37" s="32" t="s">
        <v>114</v>
      </c>
      <c r="B37" s="30" t="s">
        <v>43</v>
      </c>
      <c r="C37" s="30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</row>
    <row r="38" spans="1:17" x14ac:dyDescent="0.25"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</row>
    <row r="39" spans="1:17" x14ac:dyDescent="0.25">
      <c r="F39" s="62"/>
      <c r="G39" s="62"/>
      <c r="H39" s="62"/>
      <c r="I39" s="62"/>
      <c r="J39" s="62"/>
      <c r="K39" s="62"/>
      <c r="L39" s="62"/>
      <c r="M39" s="62"/>
      <c r="N39" s="138"/>
      <c r="O39" s="62"/>
      <c r="P39" s="62"/>
      <c r="Q39" s="62"/>
    </row>
    <row r="40" spans="1:17" x14ac:dyDescent="0.25"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</row>
  </sheetData>
  <mergeCells count="3">
    <mergeCell ref="A3:H3"/>
    <mergeCell ref="A4:H4"/>
    <mergeCell ref="A5:P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ф1</vt:lpstr>
      <vt:lpstr>ф2</vt:lpstr>
      <vt:lpstr>ф3</vt:lpstr>
      <vt:lpstr>ф4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Дюсембаева Асель Куанбековна</dc:creator>
  <cp:lastModifiedBy>Дюсембаева Асель Куанбековна</cp:lastModifiedBy>
  <dcterms:created xsi:type="dcterms:W3CDTF">2018-10-23T10:00:21Z</dcterms:created>
  <dcterms:modified xsi:type="dcterms:W3CDTF">2018-10-23T10:07:46Z</dcterms:modified>
</cp:coreProperties>
</file>