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форма 1" sheetId="1" r:id="rId1"/>
    <sheet name="форма 2" sheetId="2" r:id="rId2"/>
    <sheet name="форма 4" sheetId="3" state="hidden" r:id="rId3"/>
    <sheet name="форма 3" sheetId="5" state="hidden" r:id="rId4"/>
  </sheets>
  <calcPr calcId="145621"/>
</workbook>
</file>

<file path=xl/calcChain.xml><?xml version="1.0" encoding="utf-8"?>
<calcChain xmlns="http://schemas.openxmlformats.org/spreadsheetml/2006/main">
  <c r="B58" i="5" l="1"/>
  <c r="D46" i="5" l="1"/>
  <c r="B46" i="5"/>
  <c r="D58" i="5" l="1"/>
  <c r="D53" i="5"/>
  <c r="B53" i="5"/>
  <c r="D37" i="5"/>
  <c r="D39" i="5" s="1"/>
  <c r="B37" i="5"/>
  <c r="B39" i="5" s="1"/>
  <c r="L33" i="3" l="1"/>
  <c r="H33" i="3"/>
  <c r="B33" i="3"/>
  <c r="P30" i="3"/>
  <c r="P25" i="3"/>
  <c r="P24" i="3"/>
  <c r="N26" i="3"/>
  <c r="F26" i="3"/>
  <c r="F33" i="3" s="1"/>
  <c r="N32" i="3" l="1"/>
  <c r="N33" i="3" s="1"/>
  <c r="P28" i="3"/>
  <c r="P27" i="3"/>
  <c r="P23" i="3"/>
  <c r="P26" i="3" s="1"/>
  <c r="L19" i="3"/>
  <c r="J19" i="3"/>
  <c r="H19" i="3"/>
  <c r="D19" i="3"/>
  <c r="B19" i="3"/>
  <c r="P17" i="3"/>
  <c r="P16" i="3"/>
  <c r="P15" i="3"/>
  <c r="N14" i="3"/>
  <c r="N19" i="3" s="1"/>
  <c r="F14" i="3"/>
  <c r="F19" i="3" s="1"/>
  <c r="P13" i="3"/>
  <c r="P12" i="3"/>
  <c r="P11" i="3"/>
  <c r="P9" i="3"/>
  <c r="E37" i="2"/>
  <c r="C37" i="2"/>
  <c r="E19" i="2"/>
  <c r="C19" i="2"/>
  <c r="E16" i="2"/>
  <c r="E24" i="2" s="1"/>
  <c r="E28" i="2" s="1"/>
  <c r="E30" i="2" s="1"/>
  <c r="C16" i="2"/>
  <c r="E44" i="1"/>
  <c r="C44" i="1"/>
  <c r="E35" i="1"/>
  <c r="E45" i="1" s="1"/>
  <c r="C35" i="1"/>
  <c r="E25" i="1"/>
  <c r="C25" i="1"/>
  <c r="P14" i="3" l="1"/>
  <c r="E38" i="2"/>
  <c r="C24" i="2"/>
  <c r="C28" i="2" s="1"/>
  <c r="C30" i="2" s="1"/>
  <c r="C38" i="2" s="1"/>
  <c r="C45" i="1"/>
  <c r="P33" i="3"/>
  <c r="P19" i="3"/>
</calcChain>
</file>

<file path=xl/sharedStrings.xml><?xml version="1.0" encoding="utf-8"?>
<sst xmlns="http://schemas.openxmlformats.org/spreadsheetml/2006/main" count="168" uniqueCount="138">
  <si>
    <t>Отчет о финансовом положении</t>
  </si>
  <si>
    <t>АО "AsiaCredit Bank (АзияКредит Банк)"</t>
  </si>
  <si>
    <t xml:space="preserve">               тыс. тенге</t>
  </si>
  <si>
    <t>Наименование статей</t>
  </si>
  <si>
    <t xml:space="preserve">на 31 декабря 2013 года 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</si>
  <si>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</si>
  <si>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</si>
  <si>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</si>
  <si>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</si>
  <si>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-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</si>
  <si>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</si>
  <si>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</si>
  <si>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</si>
  <si>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</si>
  <si>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</si>
  <si>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</si>
  <si>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</si>
  <si>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</si>
  <si>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</si>
  <si>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</si>
  <si>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</si>
  <si>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</si>
  <si>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</si>
  <si>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</si>
  <si>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>Резервы по условным обязательствам</t>
  </si>
  <si>
    <t xml:space="preserve">Итого обязательств: </t>
  </si>
  <si>
    <t>Капитал</t>
  </si>
  <si>
    <t>Акционерный капитал</t>
  </si>
  <si>
    <t>Эмиссионный доход</t>
  </si>
  <si>
    <t>Резерв по переоценке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</si>
  <si>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</si>
  <si>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</si>
  <si>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</si>
  <si>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</si>
  <si>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</si>
  <si>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</si>
  <si>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Главный бухгалтер</t>
  </si>
  <si>
    <t>Мусагалиева Н.М.</t>
  </si>
  <si>
    <t>Отчет о совокупном доходе</t>
  </si>
  <si>
    <t>АО ''AsiaCredit Bank (АзияКредит Банк)"</t>
  </si>
  <si>
    <t xml:space="preserve">за  шесть  месяцев, закончившихся 30 июня 2014 года  (не аудировано)   
</t>
  </si>
  <si>
    <t>тыс. тенге</t>
  </si>
  <si>
    <t xml:space="preserve">за  шесть  месяцев, закончившихся     30 июня 2014 года  (не аудировано)    
</t>
  </si>
  <si>
    <t xml:space="preserve"> за  шесть месяцев, закончившихся 30 июня 2013 года  (не аудировано) 
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</si>
  <si>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</si>
  <si>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</si>
  <si>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</si>
  <si>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</si>
  <si>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</si>
  <si>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</si>
  <si>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</si>
  <si>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</si>
  <si>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</si>
  <si>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</si>
  <si>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</si>
  <si>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</si>
  <si>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</si>
  <si>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</si>
  <si>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</si>
  <si>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</si>
  <si>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Прибыль за период</t>
  </si>
  <si>
    <t>Прочий совокупный (убыток)/доход, за вычетом подоходного налога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</si>
  <si>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</si>
  <si>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</si>
  <si>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</si>
  <si>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</si>
  <si>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</si>
  <si>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период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</si>
  <si>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</si>
  <si>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</si>
  <si>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>тыс тенге</t>
  </si>
  <si>
    <t>Эмиссионный  доход</t>
  </si>
  <si>
    <t xml:space="preserve">Резерв по переоценке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</si>
  <si>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</si>
  <si>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</si>
  <si>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</si>
  <si>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</si>
  <si>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2013 г.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</si>
  <si>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</si>
  <si>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переведенное в состав прибыли или убытка при выбытии</t>
  </si>
  <si>
    <t>Итого совокупный (убыток)/ доход за период</t>
  </si>
  <si>
    <t>Выпуск простых акций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</si>
  <si>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</si>
  <si>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30 июня 2013 г. (не аудировано)</t>
  </si>
  <si>
    <t>Остаток на 1 января 2014 г.</t>
  </si>
  <si>
    <t>Остаток на 30 июня 2014 г. (не аудировано)</t>
  </si>
  <si>
    <t>Списание фонда переоценки основных средств  при выбытии основных средств</t>
  </si>
  <si>
    <t>Выплата дивидендов</t>
  </si>
  <si>
    <t>Высвобождение невыплаченных дивидендов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</si>
  <si>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</si>
  <si>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</si>
  <si>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</si>
  <si>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</si>
  <si>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</si>
  <si>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</si>
  <si>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</si>
  <si>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</si>
  <si>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наличии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</si>
  <si>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</si>
  <si>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</si>
  <si>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</si>
  <si>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</si>
  <si>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</si>
  <si>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</si>
  <si>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</si>
  <si>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</si>
  <si>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</si>
  <si>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</si>
  <si>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и прочих финансовых учреждений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</si>
  <si>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</si>
  <si>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</si>
  <si>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</si>
  <si>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</si>
  <si>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</si>
  <si>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</si>
  <si>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</si>
  <si>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</si>
  <si>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</si>
  <si>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</si>
  <si>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</si>
  <si>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выпущенных долговых ценных бумаг</t>
  </si>
  <si>
    <t xml:space="preserve">Поступления от выпуска простых акций 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</si>
  <si>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</si>
  <si>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</si>
  <si>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</si>
  <si>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</si>
  <si>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</si>
  <si>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</si>
  <si>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 xml:space="preserve"> И.о. Председателя Правления</t>
  </si>
  <si>
    <t>Жусупов М.Г.</t>
  </si>
  <si>
    <t>Выручка/убыток от реализации основных средств</t>
  </si>
  <si>
    <t xml:space="preserve">по состоянию на 30 сентября 2014 года  (не аудировано)   
</t>
  </si>
  <si>
    <t xml:space="preserve"> 30 сентября  2014 года     (не аудировано) </t>
  </si>
  <si>
    <t>И.о. Председателя Правления</t>
  </si>
  <si>
    <t>Жусупов М. Г.</t>
  </si>
  <si>
    <t xml:space="preserve">за  девять  месяцев, закончившихся 30 сентября 2014 года  (не аудировано)   
</t>
  </si>
  <si>
    <t xml:space="preserve">за  девять  месяцев, закончившихся 30 сентября 2014 года  (не аудировано)   </t>
  </si>
  <si>
    <t xml:space="preserve">за  девять  месяцев, закончившихся 30 сентября 2013 года  (не аудировано)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</si>
</sst>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_);_(@_)"/>
    <numFmt numFmtId="165" formatCode="_(* #,##0_);_(* \(#,##0\);_(* &quot;-&quot;??_);_(@_)"/>
    <numFmt numFmtId="166" formatCode="* #,##0_);* \(#,##0\);&quot;-&quot;??_);@"/>
    <numFmt numFmtId="167" formatCode="_-* #,##0.000_р_._-;\-* #,##0.000_р_._-;_-* &quot;-&quot;?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41" fontId="4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5" fontId="7" fillId="0" borderId="3" xfId="0" applyNumberFormat="1" applyFont="1" applyFill="1" applyBorder="1" applyAlignment="1">
      <alignment horizontal="left" vertical="center" indent="1"/>
    </xf>
    <xf numFmtId="165" fontId="7" fillId="0" borderId="0" xfId="0" applyNumberFormat="1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/>
    <xf numFmtId="165" fontId="4" fillId="0" borderId="0" xfId="0" applyNumberFormat="1" applyFont="1" applyFill="1" applyBorder="1" applyAlignment="1">
      <alignment horizontal="left" indent="1"/>
    </xf>
    <xf numFmtId="165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5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/>
    <xf numFmtId="164" fontId="0" fillId="0" borderId="0" xfId="0" applyNumberFormat="1" applyFill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6" fillId="0" borderId="2" xfId="0" applyNumberFormat="1" applyFont="1" applyFill="1" applyBorder="1"/>
    <xf numFmtId="0" fontId="4" fillId="0" borderId="0" xfId="0" applyFont="1" applyFill="1"/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2" xfId="1" applyNumberFormat="1" applyFont="1" applyFill="1" applyBorder="1"/>
    <xf numFmtId="164" fontId="7" fillId="0" borderId="4" xfId="1" applyNumberFormat="1" applyFont="1" applyFill="1" applyBorder="1"/>
    <xf numFmtId="0" fontId="4" fillId="0" borderId="0" xfId="1" applyFont="1" applyFill="1" applyBorder="1" applyAlignment="1"/>
    <xf numFmtId="164" fontId="7" fillId="0" borderId="0" xfId="0" applyNumberFormat="1" applyFont="1" applyFill="1"/>
    <xf numFmtId="164" fontId="11" fillId="0" borderId="0" xfId="2" applyNumberFormat="1" applyFont="1" applyFill="1" applyBorder="1"/>
    <xf numFmtId="3" fontId="4" fillId="0" borderId="0" xfId="3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13" fillId="0" borderId="0" xfId="0" applyFont="1" applyFill="1"/>
    <xf numFmtId="0" fontId="7" fillId="0" borderId="0" xfId="0" applyFont="1" applyFill="1" applyBorder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/>
    <xf numFmtId="0" fontId="11" fillId="0" borderId="0" xfId="2" applyFont="1" applyFill="1" applyBorder="1" applyAlignment="1">
      <alignment horizontal="right"/>
    </xf>
    <xf numFmtId="3" fontId="13" fillId="0" borderId="0" xfId="0" applyNumberFormat="1" applyFont="1" applyFill="1"/>
    <xf numFmtId="0" fontId="13" fillId="0" borderId="0" xfId="0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 applyFill="1" applyBorder="1"/>
    <xf numFmtId="0" fontId="15" fillId="0" borderId="0" xfId="4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wrapText="1"/>
    </xf>
    <xf numFmtId="0" fontId="16" fillId="0" borderId="0" xfId="0" applyFont="1" applyFill="1" applyBorder="1" applyAlignment="1"/>
    <xf numFmtId="1" fontId="7" fillId="0" borderId="0" xfId="4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4" fillId="0" borderId="0" xfId="4" applyFont="1" applyFill="1" applyBorder="1" applyAlignment="1">
      <alignment horizontal="left" vertical="top" wrapText="1" indent="2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top" wrapText="1"/>
    </xf>
    <xf numFmtId="3" fontId="13" fillId="0" borderId="0" xfId="5" applyNumberFormat="1" applyFont="1" applyFill="1" applyAlignment="1">
      <alignment wrapText="1"/>
    </xf>
    <xf numFmtId="3" fontId="13" fillId="0" borderId="0" xfId="5" applyNumberFormat="1" applyFont="1" applyFill="1"/>
    <xf numFmtId="3" fontId="13" fillId="0" borderId="0" xfId="5" applyNumberFormat="1" applyFont="1" applyFill="1" applyBorder="1" applyAlignment="1">
      <alignment wrapText="1"/>
    </xf>
    <xf numFmtId="0" fontId="4" fillId="0" borderId="0" xfId="4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right" vertical="top" wrapText="1" indent="1"/>
    </xf>
    <xf numFmtId="0" fontId="16" fillId="0" borderId="0" xfId="0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right" vertical="top" wrapText="1" indent="1"/>
    </xf>
    <xf numFmtId="166" fontId="4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167" fontId="4" fillId="0" borderId="0" xfId="6" applyNumberFormat="1" applyFont="1" applyFill="1" applyBorder="1" applyAlignment="1">
      <alignment horizontal="right" vertical="top" wrapText="1" inden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7">
    <cellStyle name="Normal 2 3 3" xfId="2"/>
    <cellStyle name="Обычный" xfId="0" builtinId="0"/>
    <cellStyle name="Обычный 10 6" xfId="1"/>
    <cellStyle name="Обычный 124" xfId="3"/>
    <cellStyle name="Обычный 2" xfId="5"/>
    <cellStyle name="Обычный_God_Формы фин.отчетности_BWU_09_11_03" xfId="4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90501"/>
          <a:ext cx="28289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6"/>
  <sheetViews>
    <sheetView topLeftCell="A20" zoomScale="80" zoomScaleNormal="80" workbookViewId="0">
      <selection activeCell="C27" sqref="C27:C33"/>
    </sheetView>
  </sheetViews>
  <sheetFormatPr defaultRowHeight="15" x14ac:dyDescent="0.25"/>
  <cols>
    <col min="1" max="1" width="7.28515625" customWidth="1"/>
    <col min="2" max="2" width="53.5703125" customWidth="1"/>
    <col min="3" max="3" width="19.5703125" customWidth="1"/>
    <col min="4" max="4" width="4.140625" customWidth="1"/>
    <col min="5" max="5" width="18.7109375" customWidth="1"/>
  </cols>
  <sheetData>
    <row r="7" spans="2:7" ht="15.75" customHeight="1" x14ac:dyDescent="0.25">
      <c r="B7" s="112" t="s">
        <v>0</v>
      </c>
      <c r="C7" s="112"/>
      <c r="D7" s="112"/>
      <c r="E7" s="112"/>
    </row>
    <row r="8" spans="2:7" ht="9" customHeight="1" x14ac:dyDescent="0.25">
      <c r="B8" s="1"/>
      <c r="C8" s="2"/>
      <c r="D8" s="2"/>
    </row>
    <row r="9" spans="2:7" ht="12.75" customHeight="1" x14ac:dyDescent="0.25">
      <c r="B9" s="113" t="s">
        <v>1</v>
      </c>
      <c r="C9" s="113"/>
      <c r="D9" s="113"/>
      <c r="E9" s="113"/>
    </row>
    <row r="10" spans="2:7" x14ac:dyDescent="0.25">
      <c r="B10" s="114"/>
      <c r="C10" s="114"/>
      <c r="D10" s="114"/>
      <c r="E10" s="114"/>
    </row>
    <row r="11" spans="2:7" ht="12.75" customHeight="1" x14ac:dyDescent="0.25">
      <c r="B11" s="115" t="s">
        <v>131</v>
      </c>
      <c r="C11" s="115"/>
      <c r="D11" s="115"/>
      <c r="E11" s="115"/>
    </row>
    <row r="12" spans="2:7" x14ac:dyDescent="0.25">
      <c r="B12" s="116"/>
      <c r="C12" s="116"/>
      <c r="D12" s="116"/>
      <c r="E12" s="116"/>
    </row>
    <row r="13" spans="2:7" ht="13.5" customHeight="1" x14ac:dyDescent="0.25">
      <c r="B13" s="3"/>
      <c r="C13" s="3"/>
      <c r="D13" s="3"/>
      <c r="E13" s="4" t="s">
        <v>2</v>
      </c>
    </row>
    <row r="14" spans="2:7" ht="41.25" customHeight="1" x14ac:dyDescent="0.25">
      <c r="B14" s="5" t="s">
        <v>3</v>
      </c>
      <c r="C14" s="6" t="s">
        <v>132</v>
      </c>
      <c r="D14" s="5"/>
      <c r="E14" s="6" t="s">
        <v>4</v>
      </c>
    </row>
    <row r="15" spans="2:7" x14ac:dyDescent="0.25">
      <c r="B15" s="7" t="s">
        <v>5</v>
      </c>
      <c r="C15" s="7"/>
      <c r="D15" s="7"/>
      <c r="E15" s="7"/>
    </row>
    <row r="16" spans="2:7" x14ac:dyDescent="0.25">
      <c r="B16" s="8" t="s">
        <v>6</v>
      </c>
      <c r="C16" s="9">
        <v>8423861</v>
      </c>
      <c r="D16" s="9"/>
      <c r="E16" s="9">
        <v>5380698</v>
      </c>
      <c r="G16" s="10"/>
    </row>
    <row r="17" spans="2:7" x14ac:dyDescent="0.25">
      <c r="B17" s="8" t="s">
        <v>7</v>
      </c>
      <c r="C17" s="9">
        <v>5458003</v>
      </c>
      <c r="D17" s="9"/>
      <c r="E17" s="9">
        <v>4589466</v>
      </c>
      <c r="G17" s="10"/>
    </row>
    <row r="18" spans="2:7" x14ac:dyDescent="0.25">
      <c r="B18" s="8" t="s">
        <v>8</v>
      </c>
      <c r="C18" s="9">
        <v>5839456</v>
      </c>
      <c r="D18" s="9"/>
      <c r="E18" s="9" t="s">
        <v>9</v>
      </c>
      <c r="G18" s="10"/>
    </row>
    <row r="19" spans="2:7" x14ac:dyDescent="0.25">
      <c r="B19" s="11" t="s">
        <v>10</v>
      </c>
      <c r="C19" s="9">
        <v>15402197</v>
      </c>
      <c r="D19" s="9"/>
      <c r="E19" s="9">
        <v>6842683</v>
      </c>
      <c r="G19" s="10"/>
    </row>
    <row r="20" spans="2:7" x14ac:dyDescent="0.25">
      <c r="B20" s="11" t="s">
        <v>11</v>
      </c>
      <c r="C20" s="9">
        <v>466335</v>
      </c>
      <c r="D20" s="9"/>
      <c r="E20" s="9">
        <v>201582</v>
      </c>
      <c r="G20" s="10"/>
    </row>
    <row r="21" spans="2:7" x14ac:dyDescent="0.25">
      <c r="B21" s="11" t="s">
        <v>12</v>
      </c>
      <c r="C21" s="9">
        <v>103098685</v>
      </c>
      <c r="D21" s="9"/>
      <c r="E21" s="9">
        <v>69541656</v>
      </c>
      <c r="G21" s="10"/>
    </row>
    <row r="22" spans="2:7" x14ac:dyDescent="0.25">
      <c r="B22" s="11" t="s">
        <v>13</v>
      </c>
      <c r="C22" s="9">
        <v>82311</v>
      </c>
      <c r="D22" s="9"/>
      <c r="E22" s="9">
        <v>14804</v>
      </c>
      <c r="G22" s="10"/>
    </row>
    <row r="23" spans="2:7" x14ac:dyDescent="0.25">
      <c r="B23" s="11" t="s">
        <v>14</v>
      </c>
      <c r="C23" s="9">
        <v>3817354</v>
      </c>
      <c r="D23" s="9"/>
      <c r="E23" s="9">
        <v>1577900</v>
      </c>
      <c r="G23" s="10"/>
    </row>
    <row r="24" spans="2:7" x14ac:dyDescent="0.25">
      <c r="B24" s="11" t="s">
        <v>15</v>
      </c>
      <c r="C24" s="9">
        <v>3185309</v>
      </c>
      <c r="D24" s="9"/>
      <c r="E24" s="9">
        <v>4095578</v>
      </c>
      <c r="G24" s="10"/>
    </row>
    <row r="25" spans="2:7" ht="15.75" thickBot="1" x14ac:dyDescent="0.3">
      <c r="B25" s="7" t="s">
        <v>16</v>
      </c>
      <c r="C25" s="12">
        <f>SUM(C16:C24)</f>
        <v>145773511</v>
      </c>
      <c r="D25" s="13"/>
      <c r="E25" s="12">
        <f>SUM(E16:E24)</f>
        <v>92244367</v>
      </c>
      <c r="G25" s="10"/>
    </row>
    <row r="26" spans="2:7" ht="15.75" thickTop="1" x14ac:dyDescent="0.25">
      <c r="B26" s="7" t="s">
        <v>17</v>
      </c>
      <c r="C26" s="9"/>
      <c r="D26" s="9"/>
      <c r="E26" s="9"/>
    </row>
    <row r="27" spans="2:7" x14ac:dyDescent="0.25">
      <c r="B27" s="11" t="s">
        <v>18</v>
      </c>
      <c r="C27" s="9">
        <v>5202166</v>
      </c>
      <c r="D27" s="9"/>
      <c r="E27" s="9">
        <v>510791</v>
      </c>
      <c r="G27" s="10"/>
    </row>
    <row r="28" spans="2:7" x14ac:dyDescent="0.25">
      <c r="B28" s="11" t="s">
        <v>19</v>
      </c>
      <c r="C28" s="14">
        <v>0</v>
      </c>
      <c r="D28" s="9"/>
      <c r="E28" s="9">
        <v>2710645</v>
      </c>
      <c r="G28" s="10"/>
    </row>
    <row r="29" spans="2:7" x14ac:dyDescent="0.25">
      <c r="B29" s="11" t="s">
        <v>20</v>
      </c>
      <c r="C29" s="9">
        <v>101123272</v>
      </c>
      <c r="D29" s="9"/>
      <c r="E29" s="9">
        <v>51085950</v>
      </c>
      <c r="G29" s="10"/>
    </row>
    <row r="30" spans="2:7" x14ac:dyDescent="0.25">
      <c r="B30" s="11" t="s">
        <v>11</v>
      </c>
      <c r="C30" s="9">
        <v>11287</v>
      </c>
      <c r="D30" s="9"/>
      <c r="E30" s="9">
        <v>3700</v>
      </c>
      <c r="G30" s="10"/>
    </row>
    <row r="31" spans="2:7" x14ac:dyDescent="0.25">
      <c r="B31" s="11" t="s">
        <v>21</v>
      </c>
      <c r="C31" s="9">
        <v>15693442</v>
      </c>
      <c r="D31" s="9"/>
      <c r="E31" s="9">
        <v>14925572</v>
      </c>
      <c r="G31" s="10"/>
    </row>
    <row r="32" spans="2:7" x14ac:dyDescent="0.25">
      <c r="B32" s="11" t="s">
        <v>22</v>
      </c>
      <c r="C32" s="9">
        <v>791663</v>
      </c>
      <c r="D32" s="9"/>
      <c r="E32" s="9">
        <v>798028</v>
      </c>
      <c r="G32" s="10"/>
    </row>
    <row r="33" spans="2:7" x14ac:dyDescent="0.25">
      <c r="B33" s="11" t="s">
        <v>23</v>
      </c>
      <c r="C33" s="9">
        <v>780683</v>
      </c>
      <c r="D33" s="9"/>
      <c r="E33" s="9">
        <v>766631</v>
      </c>
      <c r="G33" s="10"/>
    </row>
    <row r="34" spans="2:7" x14ac:dyDescent="0.25">
      <c r="B34" s="11" t="s">
        <v>24</v>
      </c>
      <c r="C34" s="14">
        <v>0</v>
      </c>
      <c r="D34" s="9"/>
      <c r="E34" s="9">
        <v>105091</v>
      </c>
      <c r="G34" s="10"/>
    </row>
    <row r="35" spans="2:7" x14ac:dyDescent="0.25">
      <c r="B35" s="7" t="s">
        <v>25</v>
      </c>
      <c r="C35" s="15">
        <f>SUM(C27:C34)</f>
        <v>123602513</v>
      </c>
      <c r="D35" s="13"/>
      <c r="E35" s="15">
        <f>SUM(E27:E34)</f>
        <v>70906408</v>
      </c>
      <c r="G35" s="10"/>
    </row>
    <row r="36" spans="2:7" x14ac:dyDescent="0.25">
      <c r="B36" s="16" t="s">
        <v>26</v>
      </c>
      <c r="C36" s="9"/>
      <c r="D36" s="9"/>
      <c r="E36" s="9"/>
      <c r="G36" s="10"/>
    </row>
    <row r="37" spans="2:7" x14ac:dyDescent="0.25">
      <c r="B37" s="11" t="s">
        <v>27</v>
      </c>
      <c r="C37" s="9">
        <v>16904064</v>
      </c>
      <c r="D37" s="9"/>
      <c r="E37" s="9">
        <v>16904064</v>
      </c>
      <c r="G37" s="10"/>
    </row>
    <row r="38" spans="2:7" x14ac:dyDescent="0.25">
      <c r="B38" s="11" t="s">
        <v>28</v>
      </c>
      <c r="C38" s="9">
        <v>2333</v>
      </c>
      <c r="D38" s="9"/>
      <c r="E38" s="9">
        <v>2333</v>
      </c>
      <c r="G38" s="10"/>
    </row>
    <row r="39" spans="2:7" ht="25.5" x14ac:dyDescent="0.25">
      <c r="B39" s="11" t="s">
        <v>29</v>
      </c>
      <c r="C39" s="9">
        <v>163436</v>
      </c>
      <c r="D39" s="17"/>
      <c r="E39" s="17">
        <v>-142940</v>
      </c>
      <c r="G39" s="10"/>
    </row>
    <row r="40" spans="2:7" x14ac:dyDescent="0.25">
      <c r="B40" s="11" t="s">
        <v>30</v>
      </c>
      <c r="C40" s="9">
        <v>622150</v>
      </c>
      <c r="D40" s="9"/>
      <c r="E40" s="9">
        <v>646304</v>
      </c>
      <c r="G40" s="10"/>
    </row>
    <row r="41" spans="2:7" x14ac:dyDescent="0.25">
      <c r="B41" s="11" t="s">
        <v>31</v>
      </c>
      <c r="C41" s="9">
        <v>270010</v>
      </c>
      <c r="D41" s="9"/>
      <c r="E41" s="9">
        <v>270010</v>
      </c>
      <c r="G41" s="10"/>
    </row>
    <row r="42" spans="2:7" x14ac:dyDescent="0.25">
      <c r="B42" s="11" t="s">
        <v>32</v>
      </c>
      <c r="C42" s="9">
        <v>3312707</v>
      </c>
      <c r="D42" s="9"/>
      <c r="E42" s="9">
        <v>3312707</v>
      </c>
      <c r="G42" s="10"/>
    </row>
    <row r="43" spans="2:7" ht="13.5" customHeight="1" x14ac:dyDescent="0.25">
      <c r="B43" s="11" t="s">
        <v>33</v>
      </c>
      <c r="C43" s="9">
        <v>896298</v>
      </c>
      <c r="D43" s="9"/>
      <c r="E43" s="9">
        <v>345481</v>
      </c>
      <c r="G43" s="10"/>
    </row>
    <row r="44" spans="2:7" x14ac:dyDescent="0.25">
      <c r="B44" s="7" t="s">
        <v>34</v>
      </c>
      <c r="C44" s="15">
        <f>SUM(C37:C43)</f>
        <v>22170998</v>
      </c>
      <c r="D44" s="13"/>
      <c r="E44" s="15">
        <f>SUM(E37:E43)</f>
        <v>21337959</v>
      </c>
      <c r="G44" s="10"/>
    </row>
    <row r="45" spans="2:7" ht="15.75" thickBot="1" x14ac:dyDescent="0.3">
      <c r="B45" s="7" t="s">
        <v>35</v>
      </c>
      <c r="C45" s="12">
        <f>C35+C44</f>
        <v>145773511</v>
      </c>
      <c r="D45" s="13"/>
      <c r="E45" s="12">
        <f>E35+E44</f>
        <v>92244367</v>
      </c>
      <c r="G45" s="10"/>
    </row>
    <row r="46" spans="2:7" ht="15.75" thickTop="1" x14ac:dyDescent="0.25">
      <c r="B46" s="18"/>
      <c r="C46" s="10"/>
      <c r="D46" s="10"/>
    </row>
    <row r="47" spans="2:7" x14ac:dyDescent="0.25">
      <c r="B47" s="7"/>
      <c r="C47" s="111"/>
      <c r="D47" s="19"/>
      <c r="E47" s="111"/>
    </row>
    <row r="48" spans="2:7" x14ac:dyDescent="0.25">
      <c r="C48" s="10"/>
      <c r="D48" s="10"/>
    </row>
    <row r="49" spans="2:5" s="20" customFormat="1" ht="12.75" x14ac:dyDescent="0.2"/>
    <row r="50" spans="2:5" s="20" customFormat="1" ht="12.75" x14ac:dyDescent="0.2">
      <c r="B50" s="21" t="s">
        <v>133</v>
      </c>
      <c r="C50" s="20" t="s">
        <v>134</v>
      </c>
    </row>
    <row r="51" spans="2:5" s="20" customFormat="1" ht="12.75" x14ac:dyDescent="0.2">
      <c r="B51" s="21"/>
    </row>
    <row r="52" spans="2:5" s="20" customFormat="1" ht="12.75" x14ac:dyDescent="0.2">
      <c r="B52" s="21"/>
    </row>
    <row r="53" spans="2:5" x14ac:dyDescent="0.25">
      <c r="B53" s="21" t="s">
        <v>36</v>
      </c>
      <c r="C53" s="20" t="s">
        <v>37</v>
      </c>
      <c r="D53" s="20"/>
    </row>
    <row r="56" spans="2:5" x14ac:dyDescent="0.25">
      <c r="C56" s="10"/>
      <c r="D56" s="10"/>
      <c r="E56" s="10"/>
    </row>
  </sheetData>
  <mergeCells count="5">
    <mergeCell ref="B7:E7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8"/>
  <sheetViews>
    <sheetView tabSelected="1" topLeftCell="A20" zoomScale="80" zoomScaleNormal="80" workbookViewId="0">
      <selection activeCell="H31" sqref="H31"/>
    </sheetView>
  </sheetViews>
  <sheetFormatPr defaultRowHeight="15" x14ac:dyDescent="0.25"/>
  <cols>
    <col min="1" max="1" width="5.5703125" customWidth="1"/>
    <col min="2" max="2" width="56.140625" customWidth="1"/>
    <col min="3" max="3" width="18.5703125" bestFit="1" customWidth="1"/>
    <col min="4" max="4" width="3.85546875" customWidth="1"/>
    <col min="5" max="5" width="18.5703125" bestFit="1" customWidth="1"/>
  </cols>
  <sheetData>
    <row r="6" spans="2:6" ht="15.75" x14ac:dyDescent="0.25">
      <c r="B6" s="117" t="s">
        <v>38</v>
      </c>
      <c r="C6" s="117"/>
      <c r="D6" s="117"/>
      <c r="E6" s="117"/>
    </row>
    <row r="7" spans="2:6" ht="9" customHeight="1" x14ac:dyDescent="0.25">
      <c r="B7" s="22"/>
      <c r="C7" s="22"/>
      <c r="D7" s="22"/>
      <c r="E7" s="23"/>
    </row>
    <row r="8" spans="2:6" x14ac:dyDescent="0.25">
      <c r="B8" s="114" t="s">
        <v>39</v>
      </c>
      <c r="C8" s="114"/>
      <c r="D8" s="114"/>
      <c r="E8" s="114"/>
    </row>
    <row r="9" spans="2:6" ht="12.75" customHeight="1" x14ac:dyDescent="0.25">
      <c r="B9" s="24"/>
      <c r="C9" s="24"/>
      <c r="D9" s="24"/>
      <c r="E9" s="24"/>
    </row>
    <row r="10" spans="2:6" ht="12.75" customHeight="1" x14ac:dyDescent="0.25">
      <c r="B10" s="115" t="s">
        <v>135</v>
      </c>
      <c r="C10" s="115"/>
      <c r="D10" s="115"/>
      <c r="E10" s="115"/>
      <c r="F10" s="25"/>
    </row>
    <row r="11" spans="2:6" ht="12.75" customHeight="1" x14ac:dyDescent="0.25">
      <c r="B11" s="116"/>
      <c r="C11" s="116"/>
      <c r="D11" s="116"/>
      <c r="E11" s="116"/>
    </row>
    <row r="12" spans="2:6" x14ac:dyDescent="0.25">
      <c r="B12" s="26"/>
      <c r="C12" s="26"/>
      <c r="D12" s="26"/>
      <c r="E12" s="27" t="s">
        <v>41</v>
      </c>
    </row>
    <row r="13" spans="2:6" s="25" customFormat="1" ht="51" x14ac:dyDescent="0.25">
      <c r="B13" s="28" t="s">
        <v>3</v>
      </c>
      <c r="C13" s="6" t="s">
        <v>136</v>
      </c>
      <c r="D13" s="29"/>
      <c r="E13" s="6" t="s">
        <v>137</v>
      </c>
    </row>
    <row r="14" spans="2:6" s="32" customFormat="1" ht="25.5" customHeight="1" x14ac:dyDescent="0.25">
      <c r="B14" s="30" t="s">
        <v>44</v>
      </c>
      <c r="C14" s="31">
        <v>8552520</v>
      </c>
      <c r="D14" s="31"/>
      <c r="E14" s="31">
        <v>5632434</v>
      </c>
    </row>
    <row r="15" spans="2:6" x14ac:dyDescent="0.25">
      <c r="B15" s="33" t="s">
        <v>45</v>
      </c>
      <c r="C15" s="31">
        <v>-4328108</v>
      </c>
      <c r="D15" s="34"/>
      <c r="E15" s="31">
        <v>-2358861</v>
      </c>
      <c r="F15" s="18"/>
    </row>
    <row r="16" spans="2:6" x14ac:dyDescent="0.25">
      <c r="B16" s="35" t="s">
        <v>46</v>
      </c>
      <c r="C16" s="36">
        <f>SUM(C14:C15)</f>
        <v>4224412</v>
      </c>
      <c r="D16" s="37"/>
      <c r="E16" s="36">
        <f>SUM(E14:E15)</f>
        <v>3273573</v>
      </c>
      <c r="F16" s="18"/>
    </row>
    <row r="17" spans="2:6" x14ac:dyDescent="0.25">
      <c r="B17" s="33" t="s">
        <v>47</v>
      </c>
      <c r="C17" s="31">
        <v>1050842</v>
      </c>
      <c r="D17" s="34"/>
      <c r="E17" s="31">
        <v>613414</v>
      </c>
      <c r="F17" s="18"/>
    </row>
    <row r="18" spans="2:6" x14ac:dyDescent="0.25">
      <c r="B18" s="33" t="s">
        <v>48</v>
      </c>
      <c r="C18" s="38">
        <v>-615043</v>
      </c>
      <c r="D18" s="34"/>
      <c r="E18" s="38">
        <v>-337645</v>
      </c>
      <c r="F18" s="18"/>
    </row>
    <row r="19" spans="2:6" x14ac:dyDescent="0.25">
      <c r="B19" s="39" t="s">
        <v>49</v>
      </c>
      <c r="C19" s="36">
        <f>SUM(C17:C18)</f>
        <v>435799</v>
      </c>
      <c r="D19" s="37"/>
      <c r="E19" s="36">
        <f>SUM(E17:E18)</f>
        <v>275769</v>
      </c>
      <c r="F19" s="18"/>
    </row>
    <row r="20" spans="2:6" s="41" customFormat="1" ht="25.5" customHeight="1" x14ac:dyDescent="0.25">
      <c r="B20" s="33" t="s">
        <v>50</v>
      </c>
      <c r="C20" s="34">
        <v>41602</v>
      </c>
      <c r="D20" s="34"/>
      <c r="E20" s="34">
        <v>18302</v>
      </c>
      <c r="F20" s="40"/>
    </row>
    <row r="21" spans="2:6" x14ac:dyDescent="0.25">
      <c r="B21" s="33" t="s">
        <v>51</v>
      </c>
      <c r="C21" s="34">
        <v>83507</v>
      </c>
      <c r="D21" s="34"/>
      <c r="E21" s="34">
        <v>193837</v>
      </c>
      <c r="F21" s="18"/>
    </row>
    <row r="22" spans="2:6" ht="25.5" customHeight="1" x14ac:dyDescent="0.25">
      <c r="B22" s="33" t="s">
        <v>52</v>
      </c>
      <c r="C22" s="42">
        <v>450</v>
      </c>
      <c r="D22" s="42"/>
      <c r="E22" s="42">
        <v>-29000</v>
      </c>
      <c r="F22" s="18"/>
    </row>
    <row r="23" spans="2:6" x14ac:dyDescent="0.25">
      <c r="B23" s="33" t="s">
        <v>53</v>
      </c>
      <c r="C23" s="34">
        <v>35621</v>
      </c>
      <c r="D23" s="34"/>
      <c r="E23" s="34">
        <v>3982</v>
      </c>
      <c r="F23" s="18"/>
    </row>
    <row r="24" spans="2:6" x14ac:dyDescent="0.25">
      <c r="B24" s="39" t="s">
        <v>54</v>
      </c>
      <c r="C24" s="36">
        <f>C16+C19+C20+C21+C22+C23</f>
        <v>4821391</v>
      </c>
      <c r="D24" s="37"/>
      <c r="E24" s="36">
        <f>SUM(E20:E23)+E16+E19</f>
        <v>3736463</v>
      </c>
      <c r="F24" s="18"/>
    </row>
    <row r="25" spans="2:6" x14ac:dyDescent="0.25">
      <c r="B25" s="33" t="s">
        <v>55</v>
      </c>
      <c r="C25" s="34">
        <v>-714529</v>
      </c>
      <c r="D25" s="34"/>
      <c r="E25" s="34">
        <v>-842684</v>
      </c>
      <c r="F25" s="18"/>
    </row>
    <row r="26" spans="2:6" x14ac:dyDescent="0.25">
      <c r="B26" s="33" t="s">
        <v>56</v>
      </c>
      <c r="C26" s="34">
        <v>-1810414</v>
      </c>
      <c r="D26" s="34"/>
      <c r="E26" s="34">
        <v>-1228800</v>
      </c>
      <c r="F26" s="18"/>
    </row>
    <row r="27" spans="2:6" x14ac:dyDescent="0.25">
      <c r="B27" s="33" t="s">
        <v>57</v>
      </c>
      <c r="C27" s="34">
        <v>-1418784</v>
      </c>
      <c r="D27" s="34"/>
      <c r="E27" s="34">
        <v>-779016</v>
      </c>
      <c r="F27" s="18"/>
    </row>
    <row r="28" spans="2:6" x14ac:dyDescent="0.25">
      <c r="B28" s="39" t="s">
        <v>58</v>
      </c>
      <c r="C28" s="43">
        <f>SUM(C24:C27)</f>
        <v>877664</v>
      </c>
      <c r="D28" s="37"/>
      <c r="E28" s="43">
        <f>SUM(E24:E27)</f>
        <v>885963</v>
      </c>
      <c r="F28" s="18"/>
    </row>
    <row r="29" spans="2:6" ht="13.5" customHeight="1" x14ac:dyDescent="0.25">
      <c r="B29" s="33" t="s">
        <v>59</v>
      </c>
      <c r="C29" s="34">
        <v>-53190</v>
      </c>
      <c r="D29" s="34"/>
      <c r="E29" s="34">
        <v>-11256</v>
      </c>
      <c r="F29" s="44"/>
    </row>
    <row r="30" spans="2:6" ht="15.75" thickBot="1" x14ac:dyDescent="0.3">
      <c r="B30" s="39" t="s">
        <v>60</v>
      </c>
      <c r="C30" s="45">
        <f>SUM(C28:C29)</f>
        <v>824474</v>
      </c>
      <c r="D30" s="37"/>
      <c r="E30" s="45">
        <f>SUM(E28:E29)</f>
        <v>874707</v>
      </c>
    </row>
    <row r="31" spans="2:6" ht="15.75" thickTop="1" x14ac:dyDescent="0.25">
      <c r="C31" s="18"/>
      <c r="D31" s="18"/>
      <c r="E31" s="18"/>
    </row>
    <row r="32" spans="2:6" x14ac:dyDescent="0.25">
      <c r="B32" s="46" t="s">
        <v>61</v>
      </c>
      <c r="C32" s="47"/>
      <c r="D32" s="47"/>
      <c r="E32" s="47"/>
    </row>
    <row r="33" spans="2:5" ht="26.25" x14ac:dyDescent="0.25">
      <c r="B33" s="48" t="s">
        <v>62</v>
      </c>
      <c r="C33" s="47"/>
      <c r="D33" s="47"/>
      <c r="E33" s="47"/>
    </row>
    <row r="34" spans="2:5" ht="26.25" x14ac:dyDescent="0.25">
      <c r="B34" s="49" t="s">
        <v>63</v>
      </c>
      <c r="C34" s="47"/>
      <c r="D34" s="47"/>
      <c r="E34" s="47"/>
    </row>
    <row r="35" spans="2:5" x14ac:dyDescent="0.25">
      <c r="B35" s="49" t="s">
        <v>64</v>
      </c>
      <c r="C35" s="34">
        <v>306826</v>
      </c>
      <c r="D35" s="50"/>
      <c r="E35" s="34">
        <v>-247877</v>
      </c>
    </row>
    <row r="36" spans="2:5" ht="26.25" x14ac:dyDescent="0.25">
      <c r="B36" s="49" t="s">
        <v>65</v>
      </c>
      <c r="C36" s="38">
        <v>-450</v>
      </c>
      <c r="D36" s="50"/>
      <c r="E36" s="51">
        <v>29000</v>
      </c>
    </row>
    <row r="37" spans="2:5" ht="26.25" x14ac:dyDescent="0.25">
      <c r="B37" s="48" t="s">
        <v>66</v>
      </c>
      <c r="C37" s="52">
        <f>SUM(C35:C36)</f>
        <v>306376</v>
      </c>
      <c r="D37" s="53"/>
      <c r="E37" s="52">
        <f>SUM(E35:E36)</f>
        <v>-218877</v>
      </c>
    </row>
    <row r="38" spans="2:5" ht="15.75" thickBot="1" x14ac:dyDescent="0.3">
      <c r="B38" s="48" t="s">
        <v>67</v>
      </c>
      <c r="C38" s="54">
        <f>C30+C37</f>
        <v>1130850</v>
      </c>
      <c r="D38" s="53"/>
      <c r="E38" s="54">
        <f>E30+E37</f>
        <v>655830</v>
      </c>
    </row>
    <row r="39" spans="2:5" ht="15.75" thickTop="1" x14ac:dyDescent="0.25">
      <c r="C39" s="18"/>
      <c r="E39" s="18"/>
    </row>
    <row r="40" spans="2:5" x14ac:dyDescent="0.25">
      <c r="B40" s="48"/>
      <c r="E40" s="18"/>
    </row>
    <row r="41" spans="2:5" x14ac:dyDescent="0.25">
      <c r="B41" s="48"/>
      <c r="C41" s="56"/>
      <c r="D41" s="56"/>
      <c r="E41" s="18"/>
    </row>
    <row r="44" spans="2:5" s="20" customFormat="1" ht="12.75" x14ac:dyDescent="0.2">
      <c r="B44" s="21" t="s">
        <v>133</v>
      </c>
      <c r="C44" s="20" t="s">
        <v>134</v>
      </c>
      <c r="E44" s="55"/>
    </row>
    <row r="45" spans="2:5" s="20" customFormat="1" ht="12.75" x14ac:dyDescent="0.2">
      <c r="B45" s="21"/>
    </row>
    <row r="46" spans="2:5" s="20" customFormat="1" ht="12.75" x14ac:dyDescent="0.2">
      <c r="B46" s="21"/>
    </row>
    <row r="47" spans="2:5" s="20" customFormat="1" ht="12.75" x14ac:dyDescent="0.2">
      <c r="B47" s="21" t="s">
        <v>36</v>
      </c>
      <c r="C47" s="20" t="s">
        <v>37</v>
      </c>
    </row>
    <row r="48" spans="2:5" s="20" customFormat="1" ht="12.75" x14ac:dyDescent="0.2"/>
  </sheetData>
  <mergeCells count="4">
    <mergeCell ref="B6:E6"/>
    <mergeCell ref="B8:E8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topLeftCell="A16" zoomScale="70" zoomScaleNormal="70" workbookViewId="0">
      <selection activeCell="H45" sqref="H45"/>
    </sheetView>
  </sheetViews>
  <sheetFormatPr defaultRowHeight="12.75" outlineLevelRow="1" x14ac:dyDescent="0.2"/>
  <cols>
    <col min="1" max="1" width="62" style="76" customWidth="1"/>
    <col min="2" max="2" width="15.85546875" style="76" bestFit="1" customWidth="1"/>
    <col min="3" max="3" width="2.140625" style="76" customWidth="1"/>
    <col min="4" max="4" width="14.42578125" style="76" customWidth="1"/>
    <col min="5" max="5" width="1.7109375" style="76" customWidth="1"/>
    <col min="6" max="6" width="12.140625" style="76" bestFit="1" customWidth="1"/>
    <col min="7" max="7" width="2.140625" style="76" customWidth="1"/>
    <col min="8" max="8" width="12.28515625" style="76" customWidth="1"/>
    <col min="9" max="9" width="1.85546875" style="76" customWidth="1"/>
    <col min="10" max="10" width="10.7109375" style="76" bestFit="1" customWidth="1"/>
    <col min="11" max="11" width="2.42578125" style="76" customWidth="1"/>
    <col min="12" max="12" width="12.42578125" style="76" bestFit="1" customWidth="1"/>
    <col min="13" max="13" width="2.42578125" style="76" customWidth="1"/>
    <col min="14" max="14" width="11.140625" style="76" customWidth="1"/>
    <col min="15" max="15" width="2.28515625" style="76" customWidth="1"/>
    <col min="16" max="16" width="12.5703125" style="76" customWidth="1"/>
    <col min="17" max="17" width="9.140625" style="76"/>
    <col min="18" max="18" width="10" style="76" bestFit="1" customWidth="1"/>
    <col min="19" max="19" width="9.140625" style="76"/>
    <col min="20" max="20" width="9.85546875" style="76" bestFit="1" customWidth="1"/>
    <col min="21" max="16384" width="9.140625" style="76"/>
  </cols>
  <sheetData>
    <row r="2" spans="1:2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x14ac:dyDescent="0.2">
      <c r="A3" s="118" t="s">
        <v>68</v>
      </c>
      <c r="B3" s="118"/>
      <c r="C3" s="118"/>
      <c r="D3" s="118"/>
      <c r="E3" s="118"/>
      <c r="F3" s="118"/>
      <c r="G3" s="118"/>
      <c r="H3" s="118"/>
      <c r="I3" s="77"/>
      <c r="J3" s="8"/>
      <c r="K3" s="8"/>
      <c r="L3" s="8"/>
      <c r="M3" s="8"/>
      <c r="N3" s="8"/>
      <c r="O3" s="8"/>
      <c r="P3" s="8"/>
    </row>
    <row r="4" spans="1:21" x14ac:dyDescent="0.2">
      <c r="A4" s="119" t="s">
        <v>69</v>
      </c>
      <c r="B4" s="119"/>
      <c r="C4" s="119"/>
      <c r="D4" s="119"/>
      <c r="E4" s="119"/>
      <c r="F4" s="119"/>
      <c r="G4" s="119"/>
      <c r="H4" s="119"/>
      <c r="I4" s="57"/>
      <c r="J4" s="8"/>
      <c r="K4" s="8"/>
      <c r="L4" s="8"/>
      <c r="M4" s="8"/>
      <c r="N4" s="8"/>
      <c r="O4" s="8"/>
      <c r="P4" s="8"/>
    </row>
    <row r="5" spans="1:21" ht="12.75" customHeight="1" x14ac:dyDescent="0.2">
      <c r="A5" s="120" t="s">
        <v>40</v>
      </c>
      <c r="B5" s="120"/>
      <c r="C5" s="120"/>
      <c r="D5" s="120"/>
      <c r="E5" s="120"/>
      <c r="F5" s="120"/>
      <c r="G5" s="120"/>
      <c r="H5" s="120"/>
      <c r="I5" s="115"/>
      <c r="J5" s="115"/>
      <c r="K5" s="115"/>
      <c r="L5" s="115"/>
      <c r="M5" s="115"/>
      <c r="N5" s="115"/>
      <c r="O5" s="115"/>
      <c r="P5" s="115"/>
    </row>
    <row r="6" spans="1:21" x14ac:dyDescent="0.2">
      <c r="A6" s="5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8"/>
      <c r="O7" s="78"/>
      <c r="P7" s="59" t="s">
        <v>70</v>
      </c>
    </row>
    <row r="8" spans="1:21" s="79" customFormat="1" ht="76.5" x14ac:dyDescent="0.25">
      <c r="A8" s="60"/>
      <c r="B8" s="61" t="s">
        <v>27</v>
      </c>
      <c r="C8" s="5"/>
      <c r="D8" s="61" t="s">
        <v>71</v>
      </c>
      <c r="E8" s="5"/>
      <c r="F8" s="61" t="s">
        <v>72</v>
      </c>
      <c r="G8" s="5"/>
      <c r="H8" s="61" t="s">
        <v>73</v>
      </c>
      <c r="I8" s="5"/>
      <c r="J8" s="61" t="s">
        <v>74</v>
      </c>
      <c r="K8" s="5"/>
      <c r="L8" s="61" t="s">
        <v>32</v>
      </c>
      <c r="M8" s="5"/>
      <c r="N8" s="61" t="s">
        <v>75</v>
      </c>
      <c r="O8" s="5"/>
      <c r="P8" s="61" t="s">
        <v>76</v>
      </c>
    </row>
    <row r="9" spans="1:21" s="58" customFormat="1" x14ac:dyDescent="0.2">
      <c r="A9" s="62" t="s">
        <v>77</v>
      </c>
      <c r="B9" s="63">
        <v>8904064</v>
      </c>
      <c r="C9" s="63"/>
      <c r="D9" s="63">
        <v>2333</v>
      </c>
      <c r="E9" s="63"/>
      <c r="F9" s="63">
        <v>-203819</v>
      </c>
      <c r="G9" s="63"/>
      <c r="H9" s="63">
        <v>650427</v>
      </c>
      <c r="I9" s="63"/>
      <c r="J9" s="63">
        <v>270010</v>
      </c>
      <c r="K9" s="63"/>
      <c r="L9" s="63">
        <v>1645488</v>
      </c>
      <c r="M9" s="63"/>
      <c r="N9" s="63">
        <v>981427</v>
      </c>
      <c r="O9" s="63"/>
      <c r="P9" s="63">
        <f>SUM(B9:N9)</f>
        <v>12249930</v>
      </c>
      <c r="Q9" s="64"/>
      <c r="S9" s="72"/>
      <c r="U9" s="72"/>
    </row>
    <row r="10" spans="1:21" x14ac:dyDescent="0.2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>
        <v>0</v>
      </c>
      <c r="S10" s="80"/>
      <c r="U10" s="80"/>
    </row>
    <row r="11" spans="1:21" x14ac:dyDescent="0.2">
      <c r="A11" s="66" t="s">
        <v>60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>
        <v>741702</v>
      </c>
      <c r="O11" s="67"/>
      <c r="P11" s="63">
        <f>N11</f>
        <v>741702</v>
      </c>
      <c r="S11" s="80"/>
      <c r="U11" s="80"/>
    </row>
    <row r="12" spans="1:21" ht="25.5" x14ac:dyDescent="0.2">
      <c r="A12" s="66" t="s">
        <v>78</v>
      </c>
      <c r="B12" s="67"/>
      <c r="C12" s="67"/>
      <c r="D12" s="67"/>
      <c r="E12" s="67"/>
      <c r="F12" s="67">
        <v>66536</v>
      </c>
      <c r="G12" s="67"/>
      <c r="H12" s="67"/>
      <c r="I12" s="67"/>
      <c r="J12" s="67"/>
      <c r="K12" s="67"/>
      <c r="L12" s="67"/>
      <c r="M12" s="67"/>
      <c r="N12" s="67"/>
      <c r="O12" s="67"/>
      <c r="P12" s="63">
        <f>F12</f>
        <v>66536</v>
      </c>
      <c r="S12" s="80"/>
      <c r="U12" s="80"/>
    </row>
    <row r="13" spans="1:21" ht="38.25" x14ac:dyDescent="0.2">
      <c r="A13" s="66" t="s">
        <v>79</v>
      </c>
      <c r="B13" s="67"/>
      <c r="C13" s="67"/>
      <c r="D13" s="67"/>
      <c r="E13" s="67"/>
      <c r="F13" s="67">
        <v>-410833</v>
      </c>
      <c r="G13" s="67"/>
      <c r="H13" s="67"/>
      <c r="I13" s="67"/>
      <c r="J13" s="67"/>
      <c r="K13" s="67"/>
      <c r="L13" s="67"/>
      <c r="M13" s="67"/>
      <c r="N13" s="67"/>
      <c r="O13" s="67"/>
      <c r="P13" s="63">
        <f>F13</f>
        <v>-410833</v>
      </c>
      <c r="S13" s="80"/>
      <c r="U13" s="80"/>
    </row>
    <row r="14" spans="1:21" x14ac:dyDescent="0.2">
      <c r="A14" s="65" t="s">
        <v>80</v>
      </c>
      <c r="B14" s="68"/>
      <c r="C14" s="63"/>
      <c r="D14" s="68"/>
      <c r="E14" s="63"/>
      <c r="F14" s="68">
        <f>SUM(F12:F13)</f>
        <v>-344297</v>
      </c>
      <c r="G14" s="63"/>
      <c r="H14" s="68"/>
      <c r="I14" s="63"/>
      <c r="J14" s="68"/>
      <c r="K14" s="63"/>
      <c r="L14" s="68"/>
      <c r="M14" s="63"/>
      <c r="N14" s="68">
        <f>SUM(N11:N13)</f>
        <v>741702</v>
      </c>
      <c r="O14" s="63"/>
      <c r="P14" s="68">
        <f>SUM(P10:P13)</f>
        <v>397405</v>
      </c>
      <c r="S14" s="80"/>
      <c r="U14" s="80"/>
    </row>
    <row r="15" spans="1:21" x14ac:dyDescent="0.2">
      <c r="A15" s="66" t="s">
        <v>81</v>
      </c>
      <c r="B15" s="67">
        <v>1650000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3">
        <f>SUM(B15:O15)</f>
        <v>1650000</v>
      </c>
      <c r="S15" s="80"/>
      <c r="U15" s="80"/>
    </row>
    <row r="16" spans="1:21" x14ac:dyDescent="0.2">
      <c r="A16" s="66" t="s">
        <v>87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>
        <v>-309639</v>
      </c>
      <c r="O16" s="67"/>
      <c r="P16" s="63">
        <f>SUM(B16:O16)</f>
        <v>-309639</v>
      </c>
      <c r="S16" s="80"/>
      <c r="U16" s="80"/>
    </row>
    <row r="17" spans="1:21" x14ac:dyDescent="0.2">
      <c r="A17" s="66" t="s">
        <v>88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v>35211</v>
      </c>
      <c r="O17" s="67"/>
      <c r="P17" s="63">
        <f>N17</f>
        <v>35211</v>
      </c>
      <c r="S17" s="80"/>
      <c r="U17" s="80"/>
    </row>
    <row r="18" spans="1:21" ht="25.5" hidden="1" outlineLevel="1" x14ac:dyDescent="0.2">
      <c r="A18" s="66" t="s">
        <v>82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3"/>
    </row>
    <row r="19" spans="1:21" ht="13.5" collapsed="1" thickBot="1" x14ac:dyDescent="0.25">
      <c r="A19" s="65" t="s">
        <v>83</v>
      </c>
      <c r="B19" s="69">
        <f>B9+B14+SUM(B15:B18)</f>
        <v>10554064</v>
      </c>
      <c r="C19" s="63"/>
      <c r="D19" s="69">
        <f>D9+D14+SUM(D15:D18)</f>
        <v>2333</v>
      </c>
      <c r="E19" s="63"/>
      <c r="F19" s="69">
        <f>F9+F14+SUM(F15:F18)</f>
        <v>-548116</v>
      </c>
      <c r="G19" s="63"/>
      <c r="H19" s="69">
        <f>H9+H14+SUM(H15:H18)</f>
        <v>650427</v>
      </c>
      <c r="I19" s="63"/>
      <c r="J19" s="69">
        <f>J9+J14+SUM(J15:J18)</f>
        <v>270010</v>
      </c>
      <c r="K19" s="63"/>
      <c r="L19" s="69">
        <f>L9+L14+SUM(L15:L18)</f>
        <v>1645488</v>
      </c>
      <c r="M19" s="63"/>
      <c r="N19" s="69">
        <f>N9+N14+SUM(N15:N18)</f>
        <v>1448701</v>
      </c>
      <c r="O19" s="63"/>
      <c r="P19" s="69">
        <f>P9+P14+SUM(P15:P18)</f>
        <v>14022907</v>
      </c>
      <c r="Q19" s="8"/>
      <c r="S19" s="80"/>
      <c r="U19" s="80"/>
    </row>
    <row r="20" spans="1:21" ht="21" customHeight="1" thickTop="1" x14ac:dyDescent="0.2">
      <c r="A20" s="81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3"/>
    </row>
    <row r="21" spans="1:21" x14ac:dyDescent="0.2">
      <c r="A21" s="62" t="s">
        <v>84</v>
      </c>
      <c r="B21" s="70">
        <v>16904064</v>
      </c>
      <c r="C21" s="63"/>
      <c r="D21" s="70">
        <v>2333</v>
      </c>
      <c r="E21" s="63"/>
      <c r="F21" s="70">
        <v>-142940</v>
      </c>
      <c r="G21" s="63"/>
      <c r="H21" s="70">
        <v>646304</v>
      </c>
      <c r="I21" s="63"/>
      <c r="J21" s="70">
        <v>270010</v>
      </c>
      <c r="K21" s="63"/>
      <c r="L21" s="70">
        <v>3312707</v>
      </c>
      <c r="M21" s="63"/>
      <c r="N21" s="70">
        <v>345481</v>
      </c>
      <c r="O21" s="63"/>
      <c r="P21" s="70">
        <v>21337959</v>
      </c>
    </row>
    <row r="22" spans="1:21" x14ac:dyDescent="0.2">
      <c r="A22" s="6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21" x14ac:dyDescent="0.2">
      <c r="A23" s="66" t="s">
        <v>60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>
        <v>534886</v>
      </c>
      <c r="O23" s="67"/>
      <c r="P23" s="63">
        <f>N23</f>
        <v>534886</v>
      </c>
    </row>
    <row r="24" spans="1:21" ht="25.5" x14ac:dyDescent="0.2">
      <c r="A24" s="66" t="s">
        <v>78</v>
      </c>
      <c r="B24" s="67"/>
      <c r="C24" s="67"/>
      <c r="D24" s="67"/>
      <c r="E24" s="67"/>
      <c r="F24" s="67">
        <v>-785</v>
      </c>
      <c r="G24" s="67"/>
      <c r="H24" s="67"/>
      <c r="I24" s="67"/>
      <c r="J24" s="67"/>
      <c r="K24" s="67"/>
      <c r="L24" s="67"/>
      <c r="M24" s="67"/>
      <c r="N24" s="67"/>
      <c r="O24" s="67"/>
      <c r="P24" s="63">
        <f>F24</f>
        <v>-785</v>
      </c>
    </row>
    <row r="25" spans="1:21" ht="38.25" x14ac:dyDescent="0.2">
      <c r="A25" s="66" t="s">
        <v>79</v>
      </c>
      <c r="B25" s="67"/>
      <c r="C25" s="67"/>
      <c r="D25" s="67"/>
      <c r="E25" s="67"/>
      <c r="F25" s="67">
        <v>-82</v>
      </c>
      <c r="G25" s="67"/>
      <c r="H25" s="67"/>
      <c r="I25" s="67"/>
      <c r="J25" s="67"/>
      <c r="K25" s="67"/>
      <c r="L25" s="67"/>
      <c r="M25" s="67"/>
      <c r="N25" s="67"/>
      <c r="O25" s="67"/>
      <c r="P25" s="63">
        <f>F25</f>
        <v>-82</v>
      </c>
      <c r="R25" s="82"/>
    </row>
    <row r="26" spans="1:21" x14ac:dyDescent="0.2">
      <c r="A26" s="65" t="s">
        <v>80</v>
      </c>
      <c r="B26" s="68"/>
      <c r="C26" s="63"/>
      <c r="D26" s="68"/>
      <c r="E26" s="63"/>
      <c r="F26" s="68">
        <f>SUM(F24:F25)</f>
        <v>-867</v>
      </c>
      <c r="G26" s="63"/>
      <c r="H26" s="68"/>
      <c r="I26" s="63"/>
      <c r="J26" s="68"/>
      <c r="K26" s="63"/>
      <c r="L26" s="68"/>
      <c r="M26" s="63"/>
      <c r="N26" s="68">
        <f>SUM(N23:N25)</f>
        <v>534886</v>
      </c>
      <c r="O26" s="63"/>
      <c r="P26" s="68">
        <f>SUM(P22:P25)</f>
        <v>534019</v>
      </c>
      <c r="S26" s="80"/>
      <c r="U26" s="80"/>
    </row>
    <row r="27" spans="1:21" x14ac:dyDescent="0.2">
      <c r="A27" s="66" t="s">
        <v>81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3">
        <f>B27</f>
        <v>0</v>
      </c>
    </row>
    <row r="28" spans="1:21" x14ac:dyDescent="0.2">
      <c r="A28" s="66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>
        <v>-291024</v>
      </c>
      <c r="O28" s="67"/>
      <c r="P28" s="63">
        <f>N28</f>
        <v>-291024</v>
      </c>
    </row>
    <row r="29" spans="1:21" ht="25.5" x14ac:dyDescent="0.2">
      <c r="A29" s="66" t="s">
        <v>86</v>
      </c>
      <c r="B29" s="67"/>
      <c r="C29" s="67"/>
      <c r="D29" s="67"/>
      <c r="E29" s="67"/>
      <c r="F29" s="67"/>
      <c r="G29" s="67"/>
      <c r="H29" s="67">
        <v>-6787</v>
      </c>
      <c r="I29" s="67"/>
      <c r="J29" s="67"/>
      <c r="K29" s="67"/>
      <c r="L29" s="67"/>
      <c r="M29" s="67"/>
      <c r="N29" s="67"/>
      <c r="O29" s="67"/>
      <c r="P29" s="67">
        <v>-6787</v>
      </c>
      <c r="R29" s="82"/>
    </row>
    <row r="30" spans="1:21" ht="36.75" customHeight="1" x14ac:dyDescent="0.2">
      <c r="A30" s="66" t="s">
        <v>82</v>
      </c>
      <c r="B30" s="67"/>
      <c r="C30" s="67"/>
      <c r="D30" s="67"/>
      <c r="E30" s="67"/>
      <c r="F30" s="67"/>
      <c r="G30" s="67"/>
      <c r="H30" s="67">
        <v>-17367</v>
      </c>
      <c r="I30" s="67"/>
      <c r="J30" s="67"/>
      <c r="K30" s="67"/>
      <c r="L30" s="67"/>
      <c r="M30" s="67"/>
      <c r="N30" s="67">
        <v>17367</v>
      </c>
      <c r="O30" s="67"/>
      <c r="P30" s="63">
        <f>SUM(B30:N30)</f>
        <v>0</v>
      </c>
      <c r="R30" s="82"/>
    </row>
    <row r="31" spans="1:21" hidden="1" outlineLevel="1" x14ac:dyDescent="0.2">
      <c r="A31" s="7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>
        <v>0</v>
      </c>
      <c r="M31" s="67"/>
      <c r="N31" s="67"/>
      <c r="O31" s="67"/>
      <c r="P31" s="63"/>
    </row>
    <row r="32" spans="1:21" hidden="1" outlineLevel="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>
        <f>-L32</f>
        <v>0</v>
      </c>
      <c r="O32" s="67"/>
      <c r="P32" s="63">
        <v>0</v>
      </c>
    </row>
    <row r="33" spans="1:18" ht="13.5" collapsed="1" thickBot="1" x14ac:dyDescent="0.25">
      <c r="A33" s="65" t="s">
        <v>85</v>
      </c>
      <c r="B33" s="69">
        <f>SUM(B27:B32)+B21</f>
        <v>16904064</v>
      </c>
      <c r="C33" s="63"/>
      <c r="D33" s="69">
        <v>2333</v>
      </c>
      <c r="E33" s="63"/>
      <c r="F33" s="69">
        <f>F21+F26</f>
        <v>-143807</v>
      </c>
      <c r="G33" s="63"/>
      <c r="H33" s="69">
        <f>H21+H26+H29+H30</f>
        <v>622150</v>
      </c>
      <c r="I33" s="63"/>
      <c r="J33" s="69">
        <v>270010</v>
      </c>
      <c r="K33" s="63"/>
      <c r="L33" s="69">
        <f>SUM(L21:L32)</f>
        <v>3312707</v>
      </c>
      <c r="M33" s="63"/>
      <c r="N33" s="69">
        <f>SUM(N26:N32)+N21</f>
        <v>606710</v>
      </c>
      <c r="O33" s="63"/>
      <c r="P33" s="69">
        <f>P21+P27+P28+P31+P32+P26+P29</f>
        <v>21574167</v>
      </c>
      <c r="R33" s="80"/>
    </row>
    <row r="34" spans="1:18" ht="13.5" thickTop="1" x14ac:dyDescent="0.2"/>
    <row r="35" spans="1:18" x14ac:dyDescent="0.2">
      <c r="F35" s="74"/>
      <c r="G35" s="83"/>
      <c r="H35" s="74"/>
      <c r="I35" s="83"/>
      <c r="J35" s="83"/>
      <c r="K35" s="83"/>
      <c r="L35" s="74"/>
      <c r="M35" s="83"/>
      <c r="N35" s="74"/>
      <c r="O35" s="83"/>
      <c r="P35" s="74"/>
      <c r="Q35" s="83"/>
    </row>
    <row r="36" spans="1:18" x14ac:dyDescent="0.2">
      <c r="F36" s="83"/>
      <c r="G36" s="83"/>
      <c r="H36" s="83"/>
      <c r="I36" s="83"/>
      <c r="J36" s="83"/>
      <c r="K36" s="83"/>
      <c r="L36" s="83"/>
      <c r="M36" s="83"/>
      <c r="N36" s="75"/>
      <c r="O36" s="83"/>
      <c r="P36" s="83"/>
      <c r="Q36" s="83"/>
    </row>
    <row r="37" spans="1:18" x14ac:dyDescent="0.2">
      <c r="A37" s="21" t="s">
        <v>128</v>
      </c>
      <c r="B37" s="20" t="s">
        <v>129</v>
      </c>
      <c r="C37" s="20"/>
      <c r="F37" s="83"/>
      <c r="G37" s="83"/>
      <c r="H37" s="83"/>
      <c r="I37" s="83"/>
      <c r="J37" s="83"/>
      <c r="K37" s="83"/>
      <c r="L37" s="83"/>
      <c r="M37" s="83"/>
      <c r="N37" s="74"/>
      <c r="O37" s="83"/>
      <c r="P37" s="83"/>
      <c r="Q37" s="83"/>
    </row>
    <row r="38" spans="1:18" x14ac:dyDescent="0.2">
      <c r="A38" s="21"/>
      <c r="B38" s="20"/>
      <c r="C38" s="20"/>
      <c r="F38" s="84"/>
      <c r="G38" s="83"/>
      <c r="H38" s="84"/>
      <c r="I38" s="83"/>
      <c r="J38" s="83"/>
      <c r="K38" s="83"/>
      <c r="L38" s="83"/>
      <c r="M38" s="83"/>
      <c r="N38" s="83"/>
      <c r="O38" s="83"/>
      <c r="P38" s="83"/>
      <c r="Q38" s="83"/>
    </row>
    <row r="39" spans="1:18" x14ac:dyDescent="0.2">
      <c r="A39" s="21"/>
      <c r="B39" s="20"/>
      <c r="C39" s="20"/>
      <c r="F39" s="83"/>
      <c r="G39" s="83"/>
      <c r="H39" s="83"/>
      <c r="I39" s="83"/>
      <c r="J39" s="83"/>
      <c r="K39" s="83"/>
      <c r="L39" s="83"/>
      <c r="M39" s="83"/>
      <c r="N39" s="85"/>
      <c r="O39" s="83"/>
      <c r="P39" s="85"/>
      <c r="Q39" s="83"/>
    </row>
    <row r="40" spans="1:18" x14ac:dyDescent="0.2">
      <c r="A40" s="21" t="s">
        <v>36</v>
      </c>
      <c r="B40" s="20" t="s">
        <v>37</v>
      </c>
      <c r="C40" s="20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8" x14ac:dyDescent="0.2"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8" x14ac:dyDescent="0.2">
      <c r="F42" s="83"/>
      <c r="G42" s="83"/>
      <c r="H42" s="83"/>
      <c r="I42" s="83"/>
      <c r="J42" s="83"/>
      <c r="K42" s="83"/>
      <c r="L42" s="83"/>
      <c r="M42" s="83"/>
      <c r="N42" s="85"/>
      <c r="O42" s="83"/>
      <c r="P42" s="83"/>
      <c r="Q42" s="83"/>
    </row>
    <row r="43" spans="1:18" x14ac:dyDescent="0.2"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</sheetData>
  <mergeCells count="5">
    <mergeCell ref="A3:H3"/>
    <mergeCell ref="A4:H4"/>
    <mergeCell ref="I5:L5"/>
    <mergeCell ref="M5:P5"/>
    <mergeCell ref="A5:H5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6"/>
  <sheetViews>
    <sheetView topLeftCell="A45" zoomScale="70" zoomScaleNormal="70" workbookViewId="0">
      <selection activeCell="A62" sqref="A62"/>
    </sheetView>
  </sheetViews>
  <sheetFormatPr defaultRowHeight="15" outlineLevelRow="1" x14ac:dyDescent="0.25"/>
  <cols>
    <col min="1" max="1" width="62.42578125" style="18" customWidth="1"/>
    <col min="2" max="2" width="21.28515625" style="18" customWidth="1"/>
    <col min="3" max="3" width="4" style="18" customWidth="1"/>
    <col min="4" max="4" width="17.42578125" style="18" customWidth="1"/>
    <col min="5" max="5" width="9.7109375" style="18" bestFit="1" customWidth="1"/>
    <col min="6" max="6" width="9.140625" style="18"/>
    <col min="7" max="8" width="10.42578125" style="95" bestFit="1" customWidth="1"/>
    <col min="9" max="9" width="9.140625" style="95"/>
    <col min="10" max="10" width="10.42578125" style="95" bestFit="1" customWidth="1"/>
    <col min="11" max="16384" width="9.140625" style="18"/>
  </cols>
  <sheetData>
    <row r="5" spans="1:4" s="18" customFormat="1" ht="15.75" x14ac:dyDescent="0.25">
      <c r="A5" s="121" t="s">
        <v>89</v>
      </c>
      <c r="B5" s="121"/>
      <c r="C5" s="121"/>
      <c r="D5" s="121"/>
    </row>
    <row r="6" spans="1:4" s="18" customFormat="1" x14ac:dyDescent="0.25">
      <c r="A6" s="122" t="s">
        <v>90</v>
      </c>
      <c r="B6" s="122"/>
      <c r="C6" s="122"/>
      <c r="D6" s="122"/>
    </row>
    <row r="7" spans="1:4" s="18" customFormat="1" x14ac:dyDescent="0.25">
      <c r="A7" s="115" t="s">
        <v>40</v>
      </c>
      <c r="B7" s="115"/>
      <c r="C7" s="115"/>
      <c r="D7" s="115"/>
    </row>
    <row r="8" spans="1:4" s="18" customFormat="1" x14ac:dyDescent="0.25">
      <c r="A8" s="116"/>
      <c r="B8" s="116"/>
      <c r="C8" s="116"/>
      <c r="D8" s="116"/>
    </row>
    <row r="9" spans="1:4" s="18" customFormat="1" x14ac:dyDescent="0.25">
      <c r="A9" s="86"/>
      <c r="B9" s="87"/>
      <c r="C9" s="87"/>
      <c r="D9" s="87" t="s">
        <v>41</v>
      </c>
    </row>
    <row r="10" spans="1:4" s="18" customFormat="1" ht="75" customHeight="1" x14ac:dyDescent="0.25">
      <c r="A10" s="88" t="s">
        <v>91</v>
      </c>
      <c r="B10" s="6" t="s">
        <v>42</v>
      </c>
      <c r="C10" s="29"/>
      <c r="D10" s="6" t="s">
        <v>43</v>
      </c>
    </row>
    <row r="11" spans="1:4" s="18" customFormat="1" x14ac:dyDescent="0.25">
      <c r="A11" s="89" t="s">
        <v>92</v>
      </c>
      <c r="B11" s="9"/>
      <c r="C11" s="90"/>
      <c r="D11" s="91"/>
    </row>
    <row r="12" spans="1:4" s="18" customFormat="1" x14ac:dyDescent="0.25">
      <c r="A12" s="92" t="s">
        <v>93</v>
      </c>
      <c r="B12" s="93">
        <v>4299955</v>
      </c>
      <c r="C12" s="94"/>
      <c r="D12" s="93">
        <v>3299385</v>
      </c>
    </row>
    <row r="13" spans="1:4" s="18" customFormat="1" x14ac:dyDescent="0.25">
      <c r="A13" s="92" t="s">
        <v>94</v>
      </c>
      <c r="B13" s="93">
        <v>-2301024</v>
      </c>
      <c r="C13" s="94"/>
      <c r="D13" s="93">
        <v>-1107529</v>
      </c>
    </row>
    <row r="14" spans="1:4" s="18" customFormat="1" x14ac:dyDescent="0.25">
      <c r="A14" s="92" t="s">
        <v>95</v>
      </c>
      <c r="B14" s="9">
        <v>626455</v>
      </c>
      <c r="C14" s="94"/>
      <c r="D14" s="9">
        <v>311454</v>
      </c>
    </row>
    <row r="15" spans="1:4" s="18" customFormat="1" x14ac:dyDescent="0.25">
      <c r="A15" s="92" t="s">
        <v>96</v>
      </c>
      <c r="B15" s="93">
        <v>-387711</v>
      </c>
      <c r="C15" s="94"/>
      <c r="D15" s="93">
        <v>-206822</v>
      </c>
    </row>
    <row r="16" spans="1:4" s="18" customFormat="1" ht="26.25" x14ac:dyDescent="0.25">
      <c r="A16" s="92" t="s">
        <v>97</v>
      </c>
      <c r="B16" s="93">
        <v>82</v>
      </c>
      <c r="C16" s="94"/>
      <c r="D16" s="93">
        <v>410833</v>
      </c>
    </row>
    <row r="17" spans="1:10" ht="26.25" x14ac:dyDescent="0.25">
      <c r="A17" s="92" t="s">
        <v>98</v>
      </c>
      <c r="B17" s="93">
        <v>9256</v>
      </c>
      <c r="C17" s="94"/>
      <c r="D17" s="93">
        <v>-2604</v>
      </c>
      <c r="H17" s="18"/>
      <c r="I17" s="18"/>
      <c r="J17" s="18"/>
    </row>
    <row r="18" spans="1:10" x14ac:dyDescent="0.25">
      <c r="A18" s="92" t="s">
        <v>99</v>
      </c>
      <c r="B18" s="93">
        <v>-10199</v>
      </c>
      <c r="C18" s="94"/>
      <c r="D18" s="93">
        <v>22396</v>
      </c>
      <c r="H18" s="18"/>
      <c r="I18" s="18"/>
      <c r="J18" s="18"/>
    </row>
    <row r="19" spans="1:10" x14ac:dyDescent="0.25">
      <c r="A19" s="92" t="s">
        <v>100</v>
      </c>
      <c r="B19" s="93">
        <v>33775</v>
      </c>
      <c r="C19" s="94"/>
      <c r="D19" s="93">
        <v>2850</v>
      </c>
      <c r="H19" s="18"/>
      <c r="I19" s="18"/>
      <c r="J19" s="18"/>
    </row>
    <row r="20" spans="1:10" ht="26.25" x14ac:dyDescent="0.25">
      <c r="A20" s="92" t="s">
        <v>101</v>
      </c>
      <c r="B20" s="93">
        <v>-1890313</v>
      </c>
      <c r="C20" s="94"/>
      <c r="D20" s="93">
        <v>-1140508</v>
      </c>
      <c r="H20" s="18"/>
      <c r="I20" s="18"/>
      <c r="J20" s="18"/>
    </row>
    <row r="21" spans="1:10" x14ac:dyDescent="0.25">
      <c r="A21" s="96"/>
      <c r="B21" s="9"/>
      <c r="C21" s="97"/>
      <c r="D21" s="9"/>
      <c r="E21" s="95"/>
      <c r="H21" s="18"/>
      <c r="I21" s="18"/>
      <c r="J21" s="18"/>
    </row>
    <row r="22" spans="1:10" x14ac:dyDescent="0.25">
      <c r="A22" s="98" t="s">
        <v>102</v>
      </c>
      <c r="B22" s="9"/>
      <c r="C22" s="94"/>
      <c r="D22" s="9"/>
      <c r="H22" s="18"/>
      <c r="I22" s="18"/>
      <c r="J22" s="18"/>
    </row>
    <row r="23" spans="1:10" x14ac:dyDescent="0.25">
      <c r="A23" s="92" t="s">
        <v>103</v>
      </c>
      <c r="B23" s="93">
        <v>-846676</v>
      </c>
      <c r="C23" s="94"/>
      <c r="D23" s="93">
        <v>-566375</v>
      </c>
      <c r="G23" s="99"/>
      <c r="H23" s="18"/>
      <c r="I23" s="18"/>
      <c r="J23" s="18"/>
    </row>
    <row r="24" spans="1:10" x14ac:dyDescent="0.25">
      <c r="A24" s="92" t="s">
        <v>7</v>
      </c>
      <c r="B24" s="93">
        <v>-994660.8339699991</v>
      </c>
      <c r="C24" s="94"/>
      <c r="D24" s="93">
        <v>-1080283</v>
      </c>
      <c r="G24" s="99"/>
      <c r="H24" s="18"/>
      <c r="I24" s="18"/>
      <c r="J24" s="18"/>
    </row>
    <row r="25" spans="1:10" x14ac:dyDescent="0.25">
      <c r="A25" s="92" t="s">
        <v>104</v>
      </c>
      <c r="B25" s="93">
        <v>-967011</v>
      </c>
      <c r="C25" s="94"/>
      <c r="D25" s="93">
        <v>-1260018</v>
      </c>
      <c r="G25" s="99"/>
      <c r="H25" s="18"/>
      <c r="I25" s="18"/>
      <c r="J25" s="18"/>
    </row>
    <row r="26" spans="1:10" x14ac:dyDescent="0.25">
      <c r="A26" s="92" t="s">
        <v>105</v>
      </c>
      <c r="B26" s="93">
        <v>-3924288</v>
      </c>
      <c r="C26" s="94"/>
      <c r="D26" s="93">
        <v>-3093510</v>
      </c>
      <c r="G26" s="99"/>
      <c r="H26" s="18"/>
      <c r="I26" s="18"/>
      <c r="J26" s="18"/>
    </row>
    <row r="27" spans="1:10" x14ac:dyDescent="0.25">
      <c r="A27" s="92" t="s">
        <v>106</v>
      </c>
      <c r="B27" s="93">
        <v>-16869899</v>
      </c>
      <c r="C27" s="94"/>
      <c r="D27" s="93">
        <v>-15373027</v>
      </c>
      <c r="G27" s="100"/>
      <c r="H27" s="18"/>
      <c r="I27" s="18"/>
      <c r="J27" s="18"/>
    </row>
    <row r="28" spans="1:10" hidden="1" outlineLevel="1" x14ac:dyDescent="0.25">
      <c r="A28" s="92" t="s">
        <v>11</v>
      </c>
      <c r="B28" s="93">
        <v>0</v>
      </c>
      <c r="C28" s="94"/>
      <c r="D28" s="93">
        <v>0</v>
      </c>
      <c r="G28" s="99"/>
      <c r="H28" s="18"/>
      <c r="I28" s="18"/>
      <c r="J28" s="18"/>
    </row>
    <row r="29" spans="1:10" collapsed="1" x14ac:dyDescent="0.25">
      <c r="A29" s="92" t="s">
        <v>15</v>
      </c>
      <c r="B29" s="93">
        <v>-65914.159560000015</v>
      </c>
      <c r="C29" s="94"/>
      <c r="D29" s="93">
        <v>-1445985</v>
      </c>
      <c r="G29" s="99"/>
      <c r="H29" s="18"/>
      <c r="I29" s="18"/>
      <c r="J29" s="18"/>
    </row>
    <row r="30" spans="1:10" x14ac:dyDescent="0.25">
      <c r="A30" s="92"/>
      <c r="B30" s="9"/>
      <c r="C30" s="94"/>
      <c r="D30" s="9"/>
      <c r="G30" s="99"/>
      <c r="H30" s="18"/>
      <c r="I30" s="18"/>
      <c r="J30" s="18"/>
    </row>
    <row r="31" spans="1:10" x14ac:dyDescent="0.25">
      <c r="A31" s="98" t="s">
        <v>107</v>
      </c>
      <c r="B31" s="93"/>
      <c r="C31" s="94"/>
      <c r="D31" s="93"/>
      <c r="G31" s="99"/>
      <c r="H31" s="18"/>
      <c r="I31" s="18"/>
      <c r="J31" s="18"/>
    </row>
    <row r="32" spans="1:10" x14ac:dyDescent="0.25">
      <c r="A32" s="92" t="s">
        <v>108</v>
      </c>
      <c r="B32" s="93">
        <v>4370592</v>
      </c>
      <c r="C32" s="94"/>
      <c r="D32" s="93">
        <v>-76212</v>
      </c>
      <c r="G32" s="99"/>
      <c r="H32" s="18"/>
      <c r="I32" s="18"/>
      <c r="J32" s="18"/>
    </row>
    <row r="33" spans="1:10" x14ac:dyDescent="0.25">
      <c r="A33" s="92" t="s">
        <v>109</v>
      </c>
      <c r="B33" s="93">
        <v>38597588.33145</v>
      </c>
      <c r="C33" s="94"/>
      <c r="D33" s="93">
        <v>21769096</v>
      </c>
      <c r="G33" s="101"/>
      <c r="H33" s="18"/>
      <c r="I33" s="18"/>
      <c r="J33" s="18"/>
    </row>
    <row r="34" spans="1:10" x14ac:dyDescent="0.25">
      <c r="A34" s="102" t="s">
        <v>19</v>
      </c>
      <c r="B34" s="93">
        <v>-2709054</v>
      </c>
      <c r="C34" s="94"/>
      <c r="D34" s="93">
        <v>-4487006</v>
      </c>
      <c r="H34" s="18"/>
      <c r="I34" s="18"/>
      <c r="J34" s="18"/>
    </row>
    <row r="35" spans="1:10" hidden="1" outlineLevel="1" x14ac:dyDescent="0.25">
      <c r="A35" s="102" t="s">
        <v>11</v>
      </c>
      <c r="B35" s="94">
        <v>0</v>
      </c>
      <c r="C35" s="94"/>
      <c r="D35" s="94">
        <v>0</v>
      </c>
      <c r="H35" s="18"/>
      <c r="I35" s="18"/>
      <c r="J35" s="18"/>
    </row>
    <row r="36" spans="1:10" collapsed="1" x14ac:dyDescent="0.25">
      <c r="A36" s="92" t="s">
        <v>23</v>
      </c>
      <c r="B36" s="103">
        <v>-138980.33792000008</v>
      </c>
      <c r="C36" s="94"/>
      <c r="D36" s="103">
        <v>398771</v>
      </c>
      <c r="H36" s="18"/>
      <c r="I36" s="18"/>
      <c r="J36" s="18"/>
    </row>
    <row r="37" spans="1:10" ht="26.25" x14ac:dyDescent="0.25">
      <c r="A37" s="104" t="s">
        <v>110</v>
      </c>
      <c r="B37" s="105">
        <f>SUM(B12:B36)</f>
        <v>16831973.000000004</v>
      </c>
      <c r="C37" s="97"/>
      <c r="D37" s="105">
        <f>SUM(D12:D36)</f>
        <v>-3625094</v>
      </c>
      <c r="E37" s="95"/>
      <c r="H37" s="18"/>
      <c r="I37" s="18"/>
      <c r="J37" s="18"/>
    </row>
    <row r="38" spans="1:10" x14ac:dyDescent="0.25">
      <c r="A38" s="102" t="s">
        <v>111</v>
      </c>
      <c r="B38" s="106">
        <v>-127063</v>
      </c>
      <c r="C38" s="94"/>
      <c r="D38" s="106">
        <v>0</v>
      </c>
      <c r="H38" s="18"/>
      <c r="I38" s="18"/>
      <c r="J38" s="18"/>
    </row>
    <row r="39" spans="1:10" ht="26.25" x14ac:dyDescent="0.25">
      <c r="A39" s="104" t="s">
        <v>112</v>
      </c>
      <c r="B39" s="105">
        <f>SUM(B37:B38)</f>
        <v>16704910.000000004</v>
      </c>
      <c r="C39" s="97"/>
      <c r="D39" s="105">
        <f>SUM(D37:D38)</f>
        <v>-3625094</v>
      </c>
      <c r="E39" s="95"/>
      <c r="H39" s="18"/>
      <c r="I39" s="18"/>
      <c r="J39" s="18"/>
    </row>
    <row r="40" spans="1:10" x14ac:dyDescent="0.25">
      <c r="A40" s="104"/>
      <c r="B40" s="94"/>
      <c r="C40" s="94"/>
      <c r="D40" s="94"/>
      <c r="H40" s="18"/>
      <c r="I40" s="18"/>
      <c r="J40" s="18"/>
    </row>
    <row r="41" spans="1:10" x14ac:dyDescent="0.25">
      <c r="A41" s="89" t="s">
        <v>113</v>
      </c>
      <c r="B41" s="94"/>
      <c r="C41" s="94"/>
      <c r="D41" s="94"/>
      <c r="H41" s="18"/>
      <c r="I41" s="18"/>
      <c r="J41" s="18"/>
    </row>
    <row r="42" spans="1:10" x14ac:dyDescent="0.25">
      <c r="A42" s="92" t="s">
        <v>114</v>
      </c>
      <c r="B42" s="93">
        <v>0</v>
      </c>
      <c r="C42" s="94"/>
      <c r="D42" s="93"/>
      <c r="H42" s="18"/>
      <c r="I42" s="18"/>
      <c r="J42" s="18"/>
    </row>
    <row r="43" spans="1:10" x14ac:dyDescent="0.25">
      <c r="A43" s="92" t="s">
        <v>115</v>
      </c>
      <c r="B43" s="93">
        <v>-251556</v>
      </c>
      <c r="C43" s="94"/>
      <c r="D43" s="93">
        <v>-112150</v>
      </c>
      <c r="H43" s="18"/>
      <c r="I43" s="18"/>
      <c r="J43" s="18"/>
    </row>
    <row r="44" spans="1:10" x14ac:dyDescent="0.25">
      <c r="A44" s="92" t="s">
        <v>130</v>
      </c>
      <c r="B44" s="93"/>
      <c r="C44" s="94"/>
      <c r="D44" s="93"/>
      <c r="H44" s="18"/>
      <c r="I44" s="18"/>
      <c r="J44" s="18"/>
    </row>
    <row r="45" spans="1:10" x14ac:dyDescent="0.25">
      <c r="A45" s="92" t="s">
        <v>116</v>
      </c>
      <c r="B45" s="93">
        <v>0</v>
      </c>
      <c r="C45" s="94"/>
      <c r="D45" s="93">
        <v>-2563342</v>
      </c>
      <c r="H45" s="18"/>
      <c r="I45" s="18"/>
      <c r="J45" s="18"/>
    </row>
    <row r="46" spans="1:10" x14ac:dyDescent="0.25">
      <c r="A46" s="104" t="s">
        <v>117</v>
      </c>
      <c r="B46" s="105">
        <f>SUM(B42:B45)</f>
        <v>-251556</v>
      </c>
      <c r="C46" s="97"/>
      <c r="D46" s="105">
        <f>SUM(D42:D45)</f>
        <v>-2675492</v>
      </c>
      <c r="E46" s="95"/>
      <c r="H46" s="18"/>
      <c r="I46" s="18"/>
      <c r="J46" s="18"/>
    </row>
    <row r="47" spans="1:10" x14ac:dyDescent="0.25">
      <c r="A47" s="104"/>
      <c r="B47" s="94"/>
      <c r="C47" s="94"/>
      <c r="D47" s="94"/>
      <c r="H47" s="18"/>
      <c r="I47" s="18"/>
      <c r="J47" s="18"/>
    </row>
    <row r="48" spans="1:10" x14ac:dyDescent="0.25">
      <c r="A48" s="107" t="s">
        <v>118</v>
      </c>
      <c r="B48" s="94"/>
      <c r="C48" s="94"/>
      <c r="D48" s="94"/>
      <c r="H48" s="18"/>
      <c r="I48" s="18"/>
      <c r="J48" s="18"/>
    </row>
    <row r="49" spans="1:10" x14ac:dyDescent="0.25">
      <c r="A49" s="92" t="s">
        <v>119</v>
      </c>
      <c r="B49" s="93">
        <v>801143</v>
      </c>
      <c r="C49" s="94"/>
      <c r="D49" s="93">
        <v>8587031</v>
      </c>
      <c r="G49" s="18"/>
      <c r="H49" s="18"/>
      <c r="I49" s="18"/>
      <c r="J49" s="18"/>
    </row>
    <row r="50" spans="1:10" hidden="1" outlineLevel="1" x14ac:dyDescent="0.25">
      <c r="A50" s="92" t="s">
        <v>120</v>
      </c>
      <c r="B50" s="93">
        <v>0</v>
      </c>
      <c r="C50" s="94"/>
      <c r="D50" s="93">
        <v>0</v>
      </c>
      <c r="G50" s="18"/>
      <c r="H50" s="18"/>
      <c r="I50" s="18"/>
      <c r="J50" s="18"/>
    </row>
    <row r="51" spans="1:10" collapsed="1" x14ac:dyDescent="0.25">
      <c r="A51" s="92" t="s">
        <v>121</v>
      </c>
      <c r="B51" s="93">
        <v>0</v>
      </c>
      <c r="C51" s="94"/>
      <c r="D51" s="93">
        <v>1650000</v>
      </c>
      <c r="G51" s="18"/>
      <c r="H51" s="18"/>
      <c r="I51" s="18"/>
      <c r="J51" s="18"/>
    </row>
    <row r="52" spans="1:10" x14ac:dyDescent="0.25">
      <c r="A52" s="92" t="s">
        <v>122</v>
      </c>
      <c r="B52" s="103">
        <v>-291024</v>
      </c>
      <c r="C52" s="94"/>
      <c r="D52" s="93">
        <v>-309089</v>
      </c>
      <c r="G52" s="18"/>
      <c r="H52" s="18"/>
      <c r="I52" s="18"/>
      <c r="J52" s="18"/>
    </row>
    <row r="53" spans="1:10" x14ac:dyDescent="0.25">
      <c r="A53" s="104" t="s">
        <v>123</v>
      </c>
      <c r="B53" s="105">
        <f>SUM(B49:B52)</f>
        <v>510119</v>
      </c>
      <c r="C53" s="97"/>
      <c r="D53" s="105">
        <f>SUM(D49:D52)</f>
        <v>9927942</v>
      </c>
      <c r="F53" s="95"/>
      <c r="G53" s="18"/>
      <c r="H53" s="18"/>
      <c r="I53" s="18"/>
      <c r="J53" s="18"/>
    </row>
    <row r="54" spans="1:10" x14ac:dyDescent="0.25">
      <c r="A54" s="104"/>
      <c r="B54" s="94"/>
      <c r="C54" s="94"/>
      <c r="D54" s="94"/>
      <c r="F54" s="95"/>
      <c r="G54" s="18"/>
      <c r="H54" s="18"/>
      <c r="I54" s="18"/>
      <c r="J54" s="18"/>
    </row>
    <row r="55" spans="1:10" x14ac:dyDescent="0.25">
      <c r="A55" s="89" t="s">
        <v>124</v>
      </c>
      <c r="B55" s="93">
        <v>16963473.000000004</v>
      </c>
      <c r="C55" s="97"/>
      <c r="D55" s="93">
        <v>3627356</v>
      </c>
      <c r="G55" s="18"/>
      <c r="H55" s="18"/>
      <c r="I55" s="18"/>
      <c r="J55" s="18"/>
    </row>
    <row r="56" spans="1:10" ht="26.25" x14ac:dyDescent="0.25">
      <c r="A56" s="92" t="s">
        <v>125</v>
      </c>
      <c r="B56" s="93">
        <v>1399572</v>
      </c>
      <c r="C56" s="94"/>
      <c r="D56" s="93">
        <v>40498</v>
      </c>
      <c r="G56" s="18"/>
      <c r="H56" s="18"/>
      <c r="I56" s="18"/>
      <c r="J56" s="18"/>
    </row>
    <row r="57" spans="1:10" x14ac:dyDescent="0.25">
      <c r="A57" s="92" t="s">
        <v>126</v>
      </c>
      <c r="B57" s="93">
        <v>5380698</v>
      </c>
      <c r="C57" s="94"/>
      <c r="D57" s="93">
        <v>3627965</v>
      </c>
      <c r="G57" s="18"/>
      <c r="H57" s="18"/>
      <c r="I57" s="18"/>
      <c r="J57" s="18"/>
    </row>
    <row r="58" spans="1:10" x14ac:dyDescent="0.25">
      <c r="A58" s="104" t="s">
        <v>127</v>
      </c>
      <c r="B58" s="105">
        <f>SUM(B55:B57)</f>
        <v>23743743.000000004</v>
      </c>
      <c r="C58" s="108"/>
      <c r="D58" s="105">
        <f>SUM(D55:D57)</f>
        <v>7295819</v>
      </c>
      <c r="G58" s="18"/>
      <c r="H58" s="18"/>
      <c r="I58" s="18"/>
      <c r="J58" s="18"/>
    </row>
    <row r="60" spans="1:10" x14ac:dyDescent="0.25">
      <c r="B60" s="109"/>
      <c r="C60" s="109"/>
      <c r="D60" s="109"/>
      <c r="G60" s="18"/>
      <c r="H60" s="18"/>
      <c r="I60" s="18"/>
      <c r="J60" s="18"/>
    </row>
    <row r="62" spans="1:10" x14ac:dyDescent="0.25">
      <c r="A62" s="21" t="s">
        <v>128</v>
      </c>
      <c r="B62" s="20" t="s">
        <v>129</v>
      </c>
      <c r="C62" s="20"/>
      <c r="D62" s="20"/>
      <c r="G62" s="18"/>
      <c r="H62" s="18"/>
      <c r="I62" s="18"/>
      <c r="J62" s="18"/>
    </row>
    <row r="63" spans="1:10" x14ac:dyDescent="0.25">
      <c r="A63" s="21"/>
      <c r="B63" s="20"/>
      <c r="C63" s="20"/>
      <c r="D63" s="20"/>
      <c r="G63" s="18"/>
      <c r="H63" s="18"/>
      <c r="I63" s="18"/>
      <c r="J63" s="18"/>
    </row>
    <row r="64" spans="1:10" x14ac:dyDescent="0.25">
      <c r="A64" s="21"/>
      <c r="B64" s="20"/>
      <c r="C64" s="20"/>
      <c r="G64" s="18"/>
      <c r="H64" s="18"/>
      <c r="I64" s="18"/>
      <c r="J64" s="18"/>
    </row>
    <row r="65" spans="1:3" s="18" customFormat="1" x14ac:dyDescent="0.25">
      <c r="A65" s="21" t="s">
        <v>36</v>
      </c>
      <c r="B65" s="20" t="s">
        <v>37</v>
      </c>
      <c r="C65" s="20"/>
    </row>
    <row r="66" spans="1:3" s="18" customFormat="1" x14ac:dyDescent="0.25">
      <c r="A66" s="110"/>
    </row>
  </sheetData>
  <mergeCells count="4"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4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Долдина</dc:creator>
  <cp:lastModifiedBy>Айгерим Долдина</cp:lastModifiedBy>
  <cp:lastPrinted>2014-10-14T08:12:15Z</cp:lastPrinted>
  <dcterms:created xsi:type="dcterms:W3CDTF">2014-07-18T12:06:20Z</dcterms:created>
  <dcterms:modified xsi:type="dcterms:W3CDTF">2014-10-14T09:27:15Z</dcterms:modified>
</cp:coreProperties>
</file>