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0" windowWidth="20700" windowHeight="8430" tabRatio="625" activeTab="2"/>
  </bookViews>
  <sheets>
    <sheet name="фо1" sheetId="1" r:id="rId1"/>
    <sheet name="фо2" sheetId="2" r:id="rId2"/>
    <sheet name="фо3" sheetId="3" r:id="rId3"/>
    <sheet name="фо4" sheetId="4" r:id="rId4"/>
  </sheets>
  <externalReferences>
    <externalReference r:id="rId7"/>
  </externalReferences>
  <definedNames>
    <definedName name="_xlnm.Print_Area" localSheetId="2">'фо3'!$A$1:$K$69</definedName>
  </definedNames>
  <calcPr fullCalcOnLoad="1" fullPrecision="0"/>
</workbook>
</file>

<file path=xl/sharedStrings.xml><?xml version="1.0" encoding="utf-8"?>
<sst xmlns="http://schemas.openxmlformats.org/spreadsheetml/2006/main" count="229" uniqueCount="188">
  <si>
    <t>Активы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</si>
  <si>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</si>
  <si>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</si>
  <si>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</si>
  <si>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Запасы</t>
  </si>
  <si>
    <t>Текущие налоговые активы</t>
  </si>
  <si>
    <t>Авансы выданные</t>
  </si>
  <si>
    <t>Прочие краткосрочные активы</t>
  </si>
  <si>
    <t>Итого краткосрочных активов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</si>
  <si>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</si>
  <si>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</si>
  <si>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</si>
  <si>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</si>
  <si>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</si>
  <si>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</si>
  <si>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</si>
  <si>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</si>
  <si>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</si>
  <si>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</si>
  <si>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</si>
  <si>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 xml:space="preserve">Итого долгосрочных активов </t>
  </si>
  <si>
    <t xml:space="preserve">Баланс </t>
  </si>
  <si>
    <t>Обязательство и капитал</t>
  </si>
  <si>
    <t>III. Краткосрочные обязательства</t>
  </si>
  <si>
    <t>Займы</t>
  </si>
  <si>
    <t>Производные финансовые инструменты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</si>
  <si>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</si>
  <si>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</si>
  <si>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</si>
  <si>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</t>
  </si>
  <si>
    <t>Прочие краткосрочные обязательства</t>
  </si>
  <si>
    <t xml:space="preserve">Итого краткосрочных обязательств 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</si>
  <si>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</si>
  <si>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</si>
  <si>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</si>
  <si>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</si>
  <si>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</si>
  <si>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</si>
  <si>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</si>
  <si>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</si>
  <si>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</si>
  <si>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</si>
  <si>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</si>
  <si>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</si>
  <si>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</si>
  <si>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 xml:space="preserve">Итого капитал, относимый на собственников материнской организации </t>
  </si>
  <si>
    <t>Доля неконтролирующих собственников</t>
  </si>
  <si>
    <t xml:space="preserve">Всего капитал </t>
  </si>
  <si>
    <t>Наименование показателей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</si>
  <si>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</si>
  <si>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</si>
  <si>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</si>
  <si>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</si>
  <si>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</si>
  <si>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/ расходы, нетто</t>
  </si>
  <si>
    <t xml:space="preserve">Итого операционная прибыль (убыток) 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</si>
  <si>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</si>
  <si>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</si>
  <si>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</si>
  <si>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 xml:space="preserve">Прибыль (убыток) до налогообложения  </t>
  </si>
  <si>
    <t>Расходы по подоходному налогу</t>
  </si>
  <si>
    <t xml:space="preserve">Прибыль (убыток) после налогообложения от продолжающейся деятельности </t>
  </si>
  <si>
    <t>Прибыль (убыток) после налогообложения от прекращенной деятельности</t>
  </si>
  <si>
    <t>Прибыль за год,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</si>
  <si>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</si>
  <si>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</si>
  <si>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</si>
  <si>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</si>
  <si>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</si>
  <si>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</si>
  <si>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</si>
  <si>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</si>
  <si>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</si>
  <si>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</si>
  <si>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</si>
  <si>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</si>
  <si>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</si>
  <si>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</t>
  </si>
  <si>
    <t>Общая совокупная прибыль относимая на:</t>
  </si>
  <si>
    <t>доля неконтролирующих собственников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</si>
  <si>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</si>
  <si>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</si>
  <si>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</si>
  <si>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</si>
  <si>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</si>
  <si>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I. Движение денежных средств от операционной деятельности</t>
  </si>
  <si>
    <t xml:space="preserve">1. Поступление денежных средств, всего 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</si>
  <si>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</si>
  <si>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</si>
  <si>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</si>
  <si>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</si>
  <si>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</si>
  <si>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</si>
  <si>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 xml:space="preserve">2. Выбытие денежных средств, всего 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</si>
  <si>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</si>
  <si>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</si>
  <si>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</si>
  <si>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</si>
  <si>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</si>
  <si>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</si>
  <si>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</si>
  <si>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 xml:space="preserve">Чистая сумма денежных средств от операционной деятельности 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</si>
  <si>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</si>
  <si>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</si>
  <si>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</si>
  <si>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</si>
  <si>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</si>
  <si>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</si>
  <si>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</si>
  <si>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</si>
  <si>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</si>
  <si>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</si>
  <si>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</si>
  <si>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</si>
  <si>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</si>
  <si>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</si>
  <si>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</si>
  <si>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</si>
  <si>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</si>
  <si>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</si>
  <si>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</si>
  <si>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</si>
  <si>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-</t>
  </si>
  <si>
    <t xml:space="preserve">Чистая сумма денежных средств от инвестиционной деятельности </t>
  </si>
  <si>
    <t>III. Движение денежных средств от финансовой деятельности</t>
  </si>
  <si>
    <t>2 452 425</t>
  </si>
  <si>
    <t>эмиссия акций и других финансовых инструментов</t>
  </si>
  <si>
    <t>получение займов</t>
  </si>
  <si>
    <t>2 889 708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</si>
  <si>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</si>
  <si>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</si>
  <si>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</si>
  <si>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</si>
  <si>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 xml:space="preserve"> Чистая сумма денежных средств от финансовой деятельности</t>
  </si>
  <si>
    <t>(437 283)</t>
  </si>
  <si>
    <t>4. Влияние обменных курсов валют к тенге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</si>
  <si>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</si>
  <si>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</si>
  <si>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</si>
  <si>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</si>
  <si>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Капитал материнской организации</t>
  </si>
  <si>
    <t>Доля меньшинства</t>
  </si>
  <si>
    <t>Итого капитал</t>
  </si>
  <si>
    <t>Выпущенный капитал</t>
  </si>
  <si>
    <t>Резервный капитал</t>
  </si>
  <si>
    <t>Нераспределенная прибыль</t>
  </si>
  <si>
    <t>Всего</t>
  </si>
  <si>
    <t>010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</si>
  <si>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</si>
  <si>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</si>
  <si>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</si>
  <si>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</si>
  <si>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</si>
  <si>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</si>
  <si>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</si>
  <si>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</si>
  <si>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</si>
  <si>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</si>
  <si>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</si>
  <si>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</si>
  <si>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</si>
  <si>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</si>
  <si>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</si>
  <si>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</si>
  <si>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</si>
  <si>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</si>
  <si>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</si>
  <si>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</si>
  <si>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</si>
  <si>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100</t>
  </si>
  <si>
    <t>итого</t>
  </si>
  <si>
    <t>Сальдо на начало отчетного периода</t>
  </si>
  <si>
    <t>Сальдо на конец  отчетного периода (стр.060 - стр. 070 + стр. 080 - стр.090)</t>
  </si>
  <si>
    <t>фонд от переоценки</t>
  </si>
  <si>
    <t>текущая прибыль</t>
  </si>
  <si>
    <t>выбытие Сайкан</t>
  </si>
  <si>
    <t>дивиденды</t>
  </si>
  <si>
    <t>АО</t>
  </si>
  <si>
    <t>Даникер</t>
  </si>
  <si>
    <t>Логиком</t>
  </si>
  <si>
    <t>LCC</t>
  </si>
  <si>
    <t xml:space="preserve">Даникер </t>
  </si>
  <si>
    <t>Кор-ка</t>
  </si>
  <si>
    <t>КР</t>
  </si>
  <si>
    <t>Балансовая стоимость 1 акции</t>
  </si>
  <si>
    <t xml:space="preserve"> 31.12.2014</t>
  </si>
  <si>
    <t xml:space="preserve">За 6 месяцев  2015 </t>
  </si>
  <si>
    <t xml:space="preserve">За 6 месяцев 2014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</si>
</sst>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_);_(* \(#,##0\);_(* &quot;-&quot;_);_(@_)"/>
    <numFmt numFmtId="174" formatCode="#,##0.00;[Red]\-#,##0.00"/>
    <numFmt numFmtId="175" formatCode="0,"/>
    <numFmt numFmtId="176" formatCode="[=0]&quot;-&quot;;General"/>
    <numFmt numFmtId="177" formatCode="#,##0,"/>
    <numFmt numFmtId="178" formatCode="[=-9384290.51]&quot;(9 384)&quot;;General"/>
    <numFmt numFmtId="179" formatCode="[=-9222490.51]&quot;(9 222)&quot;;General"/>
    <numFmt numFmtId="180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2" fillId="0" borderId="0">
      <alignment/>
      <protection/>
    </xf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173" fontId="4" fillId="0" borderId="0" xfId="54" applyNumberFormat="1" applyFont="1" applyFill="1" applyBorder="1">
      <alignment/>
      <protection/>
    </xf>
    <xf numFmtId="0" fontId="0" fillId="0" borderId="0" xfId="0" applyFont="1" applyAlignment="1">
      <alignment/>
    </xf>
    <xf numFmtId="173" fontId="5" fillId="0" borderId="0" xfId="54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8" borderId="0" xfId="0" applyFill="1" applyAlignment="1">
      <alignment/>
    </xf>
    <xf numFmtId="0" fontId="0" fillId="16" borderId="0" xfId="0" applyFill="1" applyAlignment="1">
      <alignment/>
    </xf>
    <xf numFmtId="0" fontId="0" fillId="11" borderId="0" xfId="0" applyFill="1" applyAlignment="1">
      <alignment/>
    </xf>
    <xf numFmtId="0" fontId="0" fillId="0" borderId="12" xfId="0" applyBorder="1" applyAlignment="1">
      <alignment/>
    </xf>
    <xf numFmtId="3" fontId="57" fillId="0" borderId="0" xfId="0" applyNumberFormat="1" applyFont="1" applyAlignment="1">
      <alignment vertical="center" wrapText="1"/>
    </xf>
    <xf numFmtId="3" fontId="6" fillId="0" borderId="12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33" borderId="12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center" vertical="center" wrapText="1"/>
    </xf>
    <xf numFmtId="3" fontId="56" fillId="0" borderId="12" xfId="0" applyNumberFormat="1" applyFont="1" applyBorder="1" applyAlignment="1">
      <alignment horizontal="center" vertical="center" wrapText="1"/>
    </xf>
    <xf numFmtId="3" fontId="59" fillId="0" borderId="12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55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left" vertical="top"/>
    </xf>
    <xf numFmtId="3" fontId="0" fillId="0" borderId="12" xfId="0" applyNumberFormat="1" applyFill="1" applyBorder="1" applyAlignment="1">
      <alignment/>
    </xf>
    <xf numFmtId="3" fontId="55" fillId="0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top"/>
    </xf>
    <xf numFmtId="3" fontId="0" fillId="0" borderId="12" xfId="0" applyNumberForma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top" wrapText="1"/>
    </xf>
    <xf numFmtId="3" fontId="0" fillId="0" borderId="12" xfId="0" applyNumberFormat="1" applyFill="1" applyBorder="1" applyAlignment="1">
      <alignment horizontal="left" vertical="top"/>
    </xf>
    <xf numFmtId="3" fontId="0" fillId="0" borderId="13" xfId="0" applyNumberFormat="1" applyBorder="1" applyAlignment="1">
      <alignment/>
    </xf>
    <xf numFmtId="3" fontId="56" fillId="0" borderId="13" xfId="0" applyNumberFormat="1" applyFont="1" applyBorder="1" applyAlignment="1">
      <alignment horizontal="center" vertical="center" wrapText="1"/>
    </xf>
    <xf numFmtId="3" fontId="59" fillId="0" borderId="13" xfId="0" applyNumberFormat="1" applyFont="1" applyBorder="1" applyAlignment="1">
      <alignment horizontal="center" vertical="center" wrapText="1"/>
    </xf>
    <xf numFmtId="3" fontId="0" fillId="9" borderId="12" xfId="0" applyNumberFormat="1" applyFill="1" applyBorder="1" applyAlignment="1">
      <alignment/>
    </xf>
    <xf numFmtId="0" fontId="58" fillId="0" borderId="0" xfId="0" applyFont="1" applyFill="1" applyBorder="1" applyAlignment="1">
      <alignment horizontal="justify" vertical="center" wrapText="1"/>
    </xf>
    <xf numFmtId="0" fontId="55" fillId="0" borderId="12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justify" vertical="center" wrapText="1"/>
    </xf>
    <xf numFmtId="0" fontId="55" fillId="0" borderId="12" xfId="0" applyFont="1" applyFill="1" applyBorder="1" applyAlignment="1">
      <alignment horizontal="center" vertical="center" wrapText="1"/>
    </xf>
    <xf numFmtId="14" fontId="55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justify" vertical="center" wrapText="1"/>
    </xf>
    <xf numFmtId="0" fontId="58" fillId="0" borderId="12" xfId="0" applyFont="1" applyFill="1" applyBorder="1" applyAlignment="1">
      <alignment horizontal="justify" vertical="center" wrapText="1"/>
    </xf>
    <xf numFmtId="0" fontId="58" fillId="0" borderId="12" xfId="0" applyFont="1" applyFill="1" applyBorder="1" applyAlignment="1">
      <alignment horizontal="center" vertical="center" wrapText="1"/>
    </xf>
    <xf numFmtId="3" fontId="58" fillId="0" borderId="12" xfId="0" applyNumberFormat="1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vertical="center" wrapText="1"/>
    </xf>
    <xf numFmtId="3" fontId="58" fillId="0" borderId="12" xfId="0" applyNumberFormat="1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right" vertical="center" wrapText="1"/>
    </xf>
    <xf numFmtId="3" fontId="55" fillId="0" borderId="12" xfId="0" applyNumberFormat="1" applyFont="1" applyBorder="1" applyAlignment="1">
      <alignment horizontal="justify" vertical="center" wrapText="1"/>
    </xf>
    <xf numFmtId="0" fontId="0" fillId="0" borderId="12" xfId="0" applyFill="1" applyBorder="1" applyAlignment="1">
      <alignment/>
    </xf>
    <xf numFmtId="0" fontId="11" fillId="0" borderId="12" xfId="50" applyFont="1" applyFill="1" applyBorder="1" applyAlignment="1">
      <alignment horizontal="center" vertical="center" wrapText="1"/>
      <protection/>
    </xf>
    <xf numFmtId="0" fontId="12" fillId="0" borderId="12" xfId="50" applyFont="1" applyFill="1" applyBorder="1" applyAlignment="1">
      <alignment wrapText="1"/>
      <protection/>
    </xf>
    <xf numFmtId="49" fontId="13" fillId="0" borderId="12" xfId="50" applyNumberFormat="1" applyFont="1" applyFill="1" applyBorder="1" applyAlignment="1">
      <alignment horizontal="center" vertical="top"/>
      <protection/>
    </xf>
    <xf numFmtId="3" fontId="13" fillId="0" borderId="12" xfId="50" applyNumberFormat="1" applyFont="1" applyFill="1" applyBorder="1">
      <alignment/>
      <protection/>
    </xf>
    <xf numFmtId="0" fontId="11" fillId="0" borderId="12" xfId="50" applyFont="1" applyFill="1" applyBorder="1" applyAlignment="1">
      <alignment wrapText="1"/>
      <protection/>
    </xf>
    <xf numFmtId="49" fontId="10" fillId="0" borderId="12" xfId="50" applyNumberFormat="1" applyFont="1" applyFill="1" applyBorder="1" applyAlignment="1">
      <alignment horizontal="center" vertical="top"/>
      <protection/>
    </xf>
    <xf numFmtId="3" fontId="10" fillId="0" borderId="12" xfId="50" applyNumberFormat="1" applyFont="1" applyFill="1" applyBorder="1">
      <alignment/>
      <protection/>
    </xf>
    <xf numFmtId="0" fontId="59" fillId="0" borderId="12" xfId="0" applyFont="1" applyBorder="1" applyAlignment="1">
      <alignment horizontal="justify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0" fontId="59" fillId="0" borderId="14" xfId="0" applyFont="1" applyBorder="1" applyAlignment="1">
      <alignment horizontal="justify" vertical="center" wrapText="1"/>
    </xf>
    <xf numFmtId="0" fontId="59" fillId="0" borderId="15" xfId="0" applyFont="1" applyBorder="1" applyAlignment="1">
      <alignment horizontal="justify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10" fillId="0" borderId="12" xfId="50" applyFont="1" applyFill="1" applyBorder="1" applyAlignment="1">
      <alignment horizontal="center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_Займы для Айман 2 кв 2009 ЦБ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3;&#1086;&#1095;&#1080;&#1077;%20&#1092;&#1086;&#1088;&#1084;&#1099;%202%20&#1082;&#1074;%202015%20&#1082;&#1086;&#1085;&#1089;&#1086;&#1083;&#1080;&#1076;&#1072;&#1094;&#1080;&#1103;%20&#1074;&#1093;%20&#1072;&#1091;&#1076;&#1080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баланс"/>
      <sheetName val="ОСВ"/>
      <sheetName val="Лист1"/>
      <sheetName val="ОПиУ"/>
      <sheetName val="фо1"/>
      <sheetName val="фо2"/>
      <sheetName val="фо3"/>
      <sheetName val="деньги"/>
      <sheetName val="1000"/>
      <sheetName val="фо4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нал"/>
      <sheetName val="обл"/>
      <sheetName val="акц"/>
      <sheetName val="дохрас"/>
      <sheetName val="численность"/>
      <sheetName val="АО "/>
      <sheetName val="ДС"/>
      <sheetName val="LCC"/>
      <sheetName val="ТОО"/>
      <sheetName val="О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T66"/>
  <sheetViews>
    <sheetView showZeros="0" zoomScalePageLayoutView="0" workbookViewId="0" topLeftCell="A31">
      <selection activeCell="C3" sqref="C3:D52"/>
    </sheetView>
  </sheetViews>
  <sheetFormatPr defaultColWidth="9.140625" defaultRowHeight="15"/>
  <cols>
    <col min="1" max="1" width="48.140625" style="19" customWidth="1"/>
    <col min="2" max="2" width="9.140625" style="19" customWidth="1"/>
    <col min="3" max="3" width="16.140625" style="19" customWidth="1"/>
    <col min="4" max="4" width="19.57421875" style="19" customWidth="1"/>
    <col min="5" max="5" width="14.8515625" style="19" hidden="1" customWidth="1"/>
    <col min="6" max="6" width="9.140625" style="19" hidden="1" customWidth="1"/>
    <col min="7" max="7" width="12.57421875" style="28" hidden="1" customWidth="1"/>
    <col min="8" max="9" width="14.57421875" style="28" hidden="1" customWidth="1"/>
    <col min="10" max="10" width="9.8515625" style="28" hidden="1" customWidth="1"/>
    <col min="11" max="13" width="9.28125" style="28" hidden="1" customWidth="1"/>
    <col min="14" max="14" width="10.7109375" style="19" hidden="1" customWidth="1"/>
    <col min="15" max="15" width="0" style="19" hidden="1" customWidth="1"/>
    <col min="16" max="16384" width="9.140625" style="19" customWidth="1"/>
  </cols>
  <sheetData>
    <row r="1" spans="1:13" ht="15">
      <c r="A1" s="50" t="s">
        <v>0</v>
      </c>
      <c r="B1" s="50"/>
      <c r="C1" s="51">
        <v>42185</v>
      </c>
      <c r="D1" s="50" t="s">
        <v>185</v>
      </c>
      <c r="G1" s="32"/>
      <c r="H1" s="32"/>
      <c r="I1" s="32"/>
      <c r="J1" s="32"/>
      <c r="K1" s="32"/>
      <c r="L1" s="32"/>
      <c r="M1" s="32"/>
    </row>
    <row r="2" spans="1:13" ht="15">
      <c r="A2" s="52" t="s">
        <v>1</v>
      </c>
      <c r="B2" s="50"/>
      <c r="C2" s="53"/>
      <c r="D2" s="54"/>
      <c r="G2" s="32"/>
      <c r="H2" s="32"/>
      <c r="I2" s="32"/>
      <c r="J2" s="32"/>
      <c r="K2" s="32"/>
      <c r="L2" s="32"/>
      <c r="M2" s="32"/>
    </row>
    <row r="3" spans="1:20" ht="15">
      <c r="A3" s="53" t="s">
        <v>2</v>
      </c>
      <c r="B3" s="54">
        <v>7</v>
      </c>
      <c r="C3" s="55">
        <v>518454</v>
      </c>
      <c r="D3" s="55">
        <v>138900</v>
      </c>
      <c r="F3" s="28"/>
      <c r="G3" s="32" t="e">
        <f aca="true" t="shared" si="0" ref="G3:G9">C3-H3</f>
        <v>#REF!</v>
      </c>
      <c r="H3" s="32" t="e">
        <f aca="true" t="shared" si="1" ref="H3:H9">SUM(I3:N3)</f>
        <v>#REF!</v>
      </c>
      <c r="I3" s="32"/>
      <c r="J3" s="32" t="e">
        <f>#REF!</f>
        <v>#REF!</v>
      </c>
      <c r="K3" s="32" t="e">
        <f>#REF!</f>
        <v>#REF!</v>
      </c>
      <c r="L3" s="32" t="e">
        <f>#REF!</f>
        <v>#REF!</v>
      </c>
      <c r="M3" s="32" t="e">
        <f>#REF!</f>
        <v>#REF!</v>
      </c>
      <c r="T3" s="28"/>
    </row>
    <row r="4" spans="1:20" ht="24">
      <c r="A4" s="53" t="s">
        <v>3</v>
      </c>
      <c r="B4" s="54">
        <v>8</v>
      </c>
      <c r="C4" s="55">
        <v>7244048</v>
      </c>
      <c r="D4" s="55">
        <v>10333792</v>
      </c>
      <c r="F4" s="28"/>
      <c r="G4" s="32" t="e">
        <f t="shared" si="0"/>
        <v>#REF!</v>
      </c>
      <c r="H4" s="32" t="e">
        <f t="shared" si="1"/>
        <v>#REF!</v>
      </c>
      <c r="I4" s="32"/>
      <c r="J4" s="32" t="e">
        <f>#REF!</f>
        <v>#REF!</v>
      </c>
      <c r="K4" s="32" t="e">
        <f>#REF!</f>
        <v>#REF!</v>
      </c>
      <c r="L4" s="32" t="e">
        <f>#REF!</f>
        <v>#REF!</v>
      </c>
      <c r="M4" s="32" t="e">
        <f>#REF!</f>
        <v>#REF!</v>
      </c>
      <c r="N4" s="32" t="e">
        <f>#REF!</f>
        <v>#REF!</v>
      </c>
      <c r="T4" s="28"/>
    </row>
    <row r="5" spans="1:20" ht="15">
      <c r="A5" s="53" t="s">
        <v>4</v>
      </c>
      <c r="B5" s="54">
        <v>9</v>
      </c>
      <c r="C5" s="55">
        <v>4268360</v>
      </c>
      <c r="D5" s="55">
        <v>3448147</v>
      </c>
      <c r="E5" s="28"/>
      <c r="F5" s="28"/>
      <c r="G5" s="32" t="e">
        <f t="shared" si="0"/>
        <v>#REF!</v>
      </c>
      <c r="H5" s="32" t="e">
        <f t="shared" si="1"/>
        <v>#REF!</v>
      </c>
      <c r="I5" s="32"/>
      <c r="J5" s="32"/>
      <c r="K5" s="32" t="e">
        <f>#REF!</f>
        <v>#REF!</v>
      </c>
      <c r="L5" s="32" t="e">
        <f>#REF!</f>
        <v>#REF!</v>
      </c>
      <c r="M5" s="32" t="e">
        <f>#REF!</f>
        <v>#REF!</v>
      </c>
      <c r="T5" s="28"/>
    </row>
    <row r="6" spans="1:20" ht="15">
      <c r="A6" s="53" t="s">
        <v>5</v>
      </c>
      <c r="B6" s="54">
        <v>10</v>
      </c>
      <c r="C6" s="55">
        <v>11465</v>
      </c>
      <c r="D6" s="55">
        <v>11991</v>
      </c>
      <c r="F6" s="28"/>
      <c r="G6" s="32">
        <f t="shared" si="0"/>
        <v>11465</v>
      </c>
      <c r="H6" s="32">
        <f t="shared" si="1"/>
        <v>0</v>
      </c>
      <c r="I6" s="32"/>
      <c r="J6" s="32"/>
      <c r="K6" s="32"/>
      <c r="L6" s="32"/>
      <c r="M6" s="32"/>
      <c r="N6" s="32"/>
      <c r="T6" s="28"/>
    </row>
    <row r="7" spans="1:20" ht="15">
      <c r="A7" s="53" t="s">
        <v>6</v>
      </c>
      <c r="B7" s="54">
        <v>11</v>
      </c>
      <c r="C7" s="55">
        <v>3999860</v>
      </c>
      <c r="D7" s="55">
        <v>5739649</v>
      </c>
      <c r="G7" s="32">
        <f t="shared" si="0"/>
        <v>3999860</v>
      </c>
      <c r="H7" s="32">
        <f t="shared" si="1"/>
        <v>0</v>
      </c>
      <c r="I7" s="32"/>
      <c r="J7" s="32"/>
      <c r="K7" s="32"/>
      <c r="L7" s="32"/>
      <c r="M7" s="32"/>
      <c r="N7" s="32"/>
      <c r="T7" s="28"/>
    </row>
    <row r="8" spans="1:20" ht="15">
      <c r="A8" s="53" t="s">
        <v>7</v>
      </c>
      <c r="B8" s="54">
        <v>12</v>
      </c>
      <c r="C8" s="55">
        <v>131139</v>
      </c>
      <c r="D8" s="55">
        <v>13191</v>
      </c>
      <c r="F8" s="28"/>
      <c r="G8" s="32">
        <f t="shared" si="0"/>
        <v>131139</v>
      </c>
      <c r="H8" s="32">
        <f t="shared" si="1"/>
        <v>0</v>
      </c>
      <c r="I8" s="32"/>
      <c r="J8" s="32"/>
      <c r="K8" s="32"/>
      <c r="L8" s="32"/>
      <c r="M8" s="32"/>
      <c r="N8" s="32"/>
      <c r="T8" s="28"/>
    </row>
    <row r="9" spans="1:20" ht="15">
      <c r="A9" s="52" t="s">
        <v>8</v>
      </c>
      <c r="B9" s="50"/>
      <c r="C9" s="33">
        <v>16173326</v>
      </c>
      <c r="D9" s="33">
        <v>19685670</v>
      </c>
      <c r="G9" s="32" t="e">
        <f t="shared" si="0"/>
        <v>#REF!</v>
      </c>
      <c r="H9" s="32" t="e">
        <f t="shared" si="1"/>
        <v>#REF!</v>
      </c>
      <c r="I9" s="33">
        <f aca="true" t="shared" si="2" ref="I9:N9">SUM(I3:I8)</f>
        <v>0</v>
      </c>
      <c r="J9" s="33" t="e">
        <f t="shared" si="2"/>
        <v>#REF!</v>
      </c>
      <c r="K9" s="33" t="e">
        <f t="shared" si="2"/>
        <v>#REF!</v>
      </c>
      <c r="L9" s="33" t="e">
        <f t="shared" si="2"/>
        <v>#REF!</v>
      </c>
      <c r="M9" s="33" t="e">
        <f t="shared" si="2"/>
        <v>#REF!</v>
      </c>
      <c r="N9" s="33" t="e">
        <f t="shared" si="2"/>
        <v>#REF!</v>
      </c>
      <c r="T9" s="28"/>
    </row>
    <row r="10" spans="1:20" ht="24">
      <c r="A10" s="53" t="s">
        <v>9</v>
      </c>
      <c r="B10" s="54"/>
      <c r="C10" s="56"/>
      <c r="D10" s="56"/>
      <c r="G10" s="32"/>
      <c r="H10" s="32"/>
      <c r="I10" s="32"/>
      <c r="J10" s="32"/>
      <c r="K10" s="32"/>
      <c r="L10" s="34"/>
      <c r="M10" s="32"/>
      <c r="T10" s="28"/>
    </row>
    <row r="11" spans="1:20" ht="15">
      <c r="A11" s="52" t="s">
        <v>10</v>
      </c>
      <c r="B11" s="50"/>
      <c r="C11" s="56"/>
      <c r="D11" s="56"/>
      <c r="G11" s="32"/>
      <c r="H11" s="32"/>
      <c r="I11" s="32"/>
      <c r="J11" s="32"/>
      <c r="K11" s="32"/>
      <c r="L11" s="35"/>
      <c r="M11" s="32"/>
      <c r="T11" s="28"/>
    </row>
    <row r="12" spans="1:20" ht="24">
      <c r="A12" s="53" t="s">
        <v>11</v>
      </c>
      <c r="B12" s="54">
        <v>13</v>
      </c>
      <c r="C12" s="55">
        <v>4421</v>
      </c>
      <c r="D12" s="55">
        <v>599145</v>
      </c>
      <c r="F12" s="28"/>
      <c r="G12" s="32">
        <f aca="true" t="shared" si="3" ref="G12:G20">C12-H12</f>
        <v>4421</v>
      </c>
      <c r="H12" s="32">
        <f aca="true" t="shared" si="4" ref="H12:H20">SUM(I12:N12)</f>
        <v>0</v>
      </c>
      <c r="I12" s="32"/>
      <c r="J12" s="32"/>
      <c r="K12" s="32"/>
      <c r="L12" s="32"/>
      <c r="M12" s="32"/>
      <c r="T12" s="28"/>
    </row>
    <row r="13" spans="1:20" ht="15">
      <c r="A13" s="53" t="s">
        <v>12</v>
      </c>
      <c r="B13" s="54"/>
      <c r="C13" s="56"/>
      <c r="D13" s="56"/>
      <c r="G13" s="32">
        <f t="shared" si="3"/>
        <v>0</v>
      </c>
      <c r="H13" s="32">
        <f t="shared" si="4"/>
        <v>0</v>
      </c>
      <c r="I13" s="32"/>
      <c r="J13" s="32"/>
      <c r="K13" s="32"/>
      <c r="L13" s="34"/>
      <c r="M13" s="32"/>
      <c r="T13" s="28"/>
    </row>
    <row r="14" spans="1:20" ht="15">
      <c r="A14" s="53" t="s">
        <v>13</v>
      </c>
      <c r="B14" s="54">
        <v>14</v>
      </c>
      <c r="C14" s="55">
        <v>73956</v>
      </c>
      <c r="D14" s="55">
        <v>73956</v>
      </c>
      <c r="F14" s="28"/>
      <c r="G14" s="32">
        <f t="shared" si="3"/>
        <v>73956</v>
      </c>
      <c r="H14" s="32">
        <f t="shared" si="4"/>
        <v>0</v>
      </c>
      <c r="I14" s="32"/>
      <c r="J14" s="32"/>
      <c r="K14" s="32"/>
      <c r="L14" s="32"/>
      <c r="M14" s="32"/>
      <c r="T14" s="28"/>
    </row>
    <row r="15" spans="1:20" ht="15">
      <c r="A15" s="53" t="s">
        <v>14</v>
      </c>
      <c r="B15" s="54">
        <v>15</v>
      </c>
      <c r="C15" s="55">
        <v>1808814</v>
      </c>
      <c r="D15" s="55">
        <v>1853890</v>
      </c>
      <c r="E15" s="28"/>
      <c r="F15" s="28"/>
      <c r="G15" s="32" t="e">
        <f t="shared" si="3"/>
        <v>#REF!</v>
      </c>
      <c r="H15" s="32" t="e">
        <f t="shared" si="4"/>
        <v>#REF!</v>
      </c>
      <c r="I15" s="32"/>
      <c r="J15" s="32"/>
      <c r="K15" s="32" t="e">
        <f>#REF!</f>
        <v>#REF!</v>
      </c>
      <c r="L15" s="32" t="e">
        <f>#REF!</f>
        <v>#REF!</v>
      </c>
      <c r="M15" s="32" t="e">
        <f>#REF!</f>
        <v>#REF!</v>
      </c>
      <c r="T15" s="28"/>
    </row>
    <row r="16" spans="1:20" ht="15">
      <c r="A16" s="53" t="s">
        <v>15</v>
      </c>
      <c r="B16" s="54"/>
      <c r="C16" s="56"/>
      <c r="D16" s="56"/>
      <c r="G16" s="32">
        <f t="shared" si="3"/>
        <v>0</v>
      </c>
      <c r="H16" s="32">
        <f t="shared" si="4"/>
        <v>0</v>
      </c>
      <c r="I16" s="32"/>
      <c r="J16" s="32"/>
      <c r="K16" s="32"/>
      <c r="L16" s="34"/>
      <c r="M16" s="32"/>
      <c r="T16" s="28"/>
    </row>
    <row r="17" spans="1:20" ht="15">
      <c r="A17" s="53" t="s">
        <v>16</v>
      </c>
      <c r="B17" s="54"/>
      <c r="C17" s="56"/>
      <c r="D17" s="56"/>
      <c r="G17" s="32">
        <f t="shared" si="3"/>
        <v>0</v>
      </c>
      <c r="H17" s="32">
        <f t="shared" si="4"/>
        <v>0</v>
      </c>
      <c r="I17" s="32"/>
      <c r="J17" s="32"/>
      <c r="K17" s="32"/>
      <c r="L17" s="34"/>
      <c r="M17" s="32"/>
      <c r="T17" s="28"/>
    </row>
    <row r="18" spans="1:20" ht="15">
      <c r="A18" s="53" t="s">
        <v>17</v>
      </c>
      <c r="B18" s="54">
        <v>16</v>
      </c>
      <c r="C18" s="55">
        <v>2728</v>
      </c>
      <c r="D18" s="55">
        <v>2947</v>
      </c>
      <c r="F18" s="28"/>
      <c r="G18" s="32">
        <f t="shared" si="3"/>
        <v>2728</v>
      </c>
      <c r="H18" s="32">
        <f t="shared" si="4"/>
        <v>0</v>
      </c>
      <c r="I18" s="32"/>
      <c r="J18" s="32"/>
      <c r="K18" s="32"/>
      <c r="L18" s="32"/>
      <c r="M18" s="32"/>
      <c r="T18" s="28"/>
    </row>
    <row r="19" spans="1:20" ht="15">
      <c r="A19" s="53" t="s">
        <v>18</v>
      </c>
      <c r="B19" s="54"/>
      <c r="C19" s="56"/>
      <c r="D19" s="56"/>
      <c r="G19" s="32">
        <f t="shared" si="3"/>
        <v>0</v>
      </c>
      <c r="H19" s="32">
        <f t="shared" si="4"/>
        <v>0</v>
      </c>
      <c r="I19" s="32"/>
      <c r="J19" s="32"/>
      <c r="K19" s="32"/>
      <c r="L19" s="34"/>
      <c r="M19" s="32"/>
      <c r="T19" s="28"/>
    </row>
    <row r="20" spans="1:20" ht="15">
      <c r="A20" s="57" t="s">
        <v>19</v>
      </c>
      <c r="B20" s="57"/>
      <c r="C20" s="58"/>
      <c r="D20" s="58">
        <v>0</v>
      </c>
      <c r="G20" s="32">
        <f t="shared" si="3"/>
        <v>0</v>
      </c>
      <c r="H20" s="32">
        <f t="shared" si="4"/>
        <v>0</v>
      </c>
      <c r="I20" s="32"/>
      <c r="J20" s="32"/>
      <c r="K20" s="32"/>
      <c r="L20" s="34"/>
      <c r="M20" s="32"/>
      <c r="T20" s="28"/>
    </row>
    <row r="21" spans="1:20" ht="15">
      <c r="A21" s="52" t="s">
        <v>20</v>
      </c>
      <c r="B21" s="50"/>
      <c r="C21" s="33">
        <v>1889919</v>
      </c>
      <c r="D21" s="33">
        <v>2529938</v>
      </c>
      <c r="G21" s="33" t="e">
        <f aca="true" t="shared" si="5" ref="G21:N21">SUM(G12:G20)</f>
        <v>#REF!</v>
      </c>
      <c r="H21" s="33" t="e">
        <f t="shared" si="5"/>
        <v>#REF!</v>
      </c>
      <c r="I21" s="33">
        <f t="shared" si="5"/>
        <v>0</v>
      </c>
      <c r="J21" s="33">
        <f t="shared" si="5"/>
        <v>0</v>
      </c>
      <c r="K21" s="33" t="e">
        <f t="shared" si="5"/>
        <v>#REF!</v>
      </c>
      <c r="L21" s="33" t="e">
        <f t="shared" si="5"/>
        <v>#REF!</v>
      </c>
      <c r="M21" s="33" t="e">
        <f t="shared" si="5"/>
        <v>#REF!</v>
      </c>
      <c r="N21" s="33">
        <f t="shared" si="5"/>
        <v>0</v>
      </c>
      <c r="T21" s="28"/>
    </row>
    <row r="22" spans="1:20" ht="15">
      <c r="A22" s="52" t="s">
        <v>21</v>
      </c>
      <c r="B22" s="50"/>
      <c r="C22" s="33">
        <v>18063245</v>
      </c>
      <c r="D22" s="33">
        <v>22215608</v>
      </c>
      <c r="E22" s="28"/>
      <c r="F22" s="28"/>
      <c r="G22" s="33" t="e">
        <f aca="true" t="shared" si="6" ref="G22:N22">G9+G21</f>
        <v>#REF!</v>
      </c>
      <c r="H22" s="33" t="e">
        <f t="shared" si="6"/>
        <v>#REF!</v>
      </c>
      <c r="I22" s="33">
        <f t="shared" si="6"/>
        <v>0</v>
      </c>
      <c r="J22" s="33" t="e">
        <f t="shared" si="6"/>
        <v>#REF!</v>
      </c>
      <c r="K22" s="33" t="e">
        <f t="shared" si="6"/>
        <v>#REF!</v>
      </c>
      <c r="L22" s="33" t="e">
        <f t="shared" si="6"/>
        <v>#REF!</v>
      </c>
      <c r="M22" s="33" t="e">
        <f t="shared" si="6"/>
        <v>#REF!</v>
      </c>
      <c r="N22" s="33" t="e">
        <f t="shared" si="6"/>
        <v>#REF!</v>
      </c>
      <c r="T22" s="28"/>
    </row>
    <row r="23" spans="1:20" ht="15">
      <c r="A23" s="50" t="s">
        <v>22</v>
      </c>
      <c r="B23" s="50"/>
      <c r="C23" s="56"/>
      <c r="D23" s="59"/>
      <c r="G23" s="32"/>
      <c r="H23" s="32"/>
      <c r="I23" s="32"/>
      <c r="J23" s="32"/>
      <c r="K23" s="32"/>
      <c r="L23" s="34"/>
      <c r="M23" s="32"/>
      <c r="T23" s="28"/>
    </row>
    <row r="24" spans="1:20" ht="15">
      <c r="A24" s="52" t="s">
        <v>23</v>
      </c>
      <c r="B24" s="50"/>
      <c r="C24" s="56"/>
      <c r="D24" s="56"/>
      <c r="G24" s="32"/>
      <c r="H24" s="32"/>
      <c r="I24" s="32"/>
      <c r="J24" s="32"/>
      <c r="K24" s="32"/>
      <c r="L24" s="34"/>
      <c r="M24" s="32"/>
      <c r="T24" s="28"/>
    </row>
    <row r="25" spans="1:20" ht="15">
      <c r="A25" s="53" t="s">
        <v>24</v>
      </c>
      <c r="B25" s="54">
        <v>17</v>
      </c>
      <c r="C25" s="55">
        <v>11214532</v>
      </c>
      <c r="D25" s="55">
        <v>13965775</v>
      </c>
      <c r="F25" s="28"/>
      <c r="G25" s="32">
        <f aca="true" t="shared" si="7" ref="G25:G31">C25-H25</f>
        <v>11214532</v>
      </c>
      <c r="H25" s="32">
        <f aca="true" t="shared" si="8" ref="H25:H31">SUM(I25:N25)</f>
        <v>0</v>
      </c>
      <c r="I25" s="32"/>
      <c r="J25" s="32"/>
      <c r="K25" s="32"/>
      <c r="L25" s="32"/>
      <c r="M25" s="32"/>
      <c r="T25" s="28"/>
    </row>
    <row r="26" spans="1:20" ht="15">
      <c r="A26" s="53" t="s">
        <v>25</v>
      </c>
      <c r="B26" s="54"/>
      <c r="C26" s="55"/>
      <c r="D26" s="56"/>
      <c r="G26" s="32">
        <f t="shared" si="7"/>
        <v>0</v>
      </c>
      <c r="H26" s="32">
        <f t="shared" si="8"/>
        <v>0</v>
      </c>
      <c r="I26" s="32"/>
      <c r="J26" s="32"/>
      <c r="K26" s="32"/>
      <c r="L26" s="34"/>
      <c r="M26" s="32"/>
      <c r="T26" s="28"/>
    </row>
    <row r="27" spans="1:20" ht="15">
      <c r="A27" s="53" t="s">
        <v>26</v>
      </c>
      <c r="B27" s="54"/>
      <c r="C27" s="55">
        <v>52482</v>
      </c>
      <c r="D27" s="56"/>
      <c r="G27" s="32">
        <f t="shared" si="7"/>
        <v>52482</v>
      </c>
      <c r="H27" s="32">
        <f t="shared" si="8"/>
        <v>0</v>
      </c>
      <c r="I27" s="32"/>
      <c r="J27" s="32"/>
      <c r="K27" s="32"/>
      <c r="L27" s="34"/>
      <c r="M27" s="32"/>
      <c r="T27" s="28"/>
    </row>
    <row r="28" spans="1:20" ht="24">
      <c r="A28" s="53" t="s">
        <v>27</v>
      </c>
      <c r="B28" s="54">
        <v>18</v>
      </c>
      <c r="C28" s="55">
        <v>1455821</v>
      </c>
      <c r="D28" s="55">
        <v>1212530</v>
      </c>
      <c r="F28" s="28"/>
      <c r="G28" s="32">
        <f t="shared" si="7"/>
        <v>1455821</v>
      </c>
      <c r="H28" s="32">
        <f t="shared" si="8"/>
        <v>0</v>
      </c>
      <c r="I28" s="32"/>
      <c r="J28" s="32"/>
      <c r="K28" s="32"/>
      <c r="L28" s="32"/>
      <c r="M28" s="32"/>
      <c r="N28" s="32"/>
      <c r="T28" s="28"/>
    </row>
    <row r="29" spans="1:20" ht="15">
      <c r="A29" s="53" t="s">
        <v>28</v>
      </c>
      <c r="B29" s="54">
        <v>19</v>
      </c>
      <c r="C29" s="55">
        <v>47095</v>
      </c>
      <c r="D29" s="55">
        <v>47095</v>
      </c>
      <c r="F29" s="28"/>
      <c r="G29" s="32">
        <f t="shared" si="7"/>
        <v>47095</v>
      </c>
      <c r="H29" s="32">
        <f t="shared" si="8"/>
        <v>0</v>
      </c>
      <c r="I29" s="32"/>
      <c r="J29" s="32"/>
      <c r="K29" s="32"/>
      <c r="L29" s="32"/>
      <c r="M29" s="32"/>
      <c r="T29" s="28"/>
    </row>
    <row r="30" spans="1:20" ht="15">
      <c r="A30" s="53" t="s">
        <v>29</v>
      </c>
      <c r="B30" s="54"/>
      <c r="C30" s="55">
        <v>179725</v>
      </c>
      <c r="D30" s="55">
        <v>409587</v>
      </c>
      <c r="E30" s="28"/>
      <c r="F30" s="28"/>
      <c r="G30" s="32">
        <f t="shared" si="7"/>
        <v>179725</v>
      </c>
      <c r="H30" s="32">
        <f t="shared" si="8"/>
        <v>0</v>
      </c>
      <c r="I30" s="32"/>
      <c r="J30" s="32"/>
      <c r="K30" s="32"/>
      <c r="L30" s="32"/>
      <c r="M30" s="32"/>
      <c r="T30" s="28"/>
    </row>
    <row r="31" spans="1:20" ht="15">
      <c r="A31" s="53" t="s">
        <v>30</v>
      </c>
      <c r="B31" s="54">
        <v>20</v>
      </c>
      <c r="C31" s="55">
        <v>934092</v>
      </c>
      <c r="D31" s="55">
        <v>1805015</v>
      </c>
      <c r="F31" s="28"/>
      <c r="G31" s="32">
        <f t="shared" si="7"/>
        <v>934092</v>
      </c>
      <c r="H31" s="32">
        <f t="shared" si="8"/>
        <v>0</v>
      </c>
      <c r="I31" s="32"/>
      <c r="J31" s="32"/>
      <c r="K31" s="32"/>
      <c r="L31" s="32"/>
      <c r="M31" s="32"/>
      <c r="N31" s="32"/>
      <c r="T31" s="28"/>
    </row>
    <row r="32" spans="1:20" ht="15.75" thickBot="1">
      <c r="A32" s="52" t="s">
        <v>31</v>
      </c>
      <c r="B32" s="50"/>
      <c r="C32" s="33">
        <v>13883747</v>
      </c>
      <c r="D32" s="33">
        <v>17440002</v>
      </c>
      <c r="G32" s="32"/>
      <c r="H32" s="27">
        <f aca="true" t="shared" si="9" ref="H32:N32">SUM(H25:H31)</f>
        <v>0</v>
      </c>
      <c r="I32" s="27">
        <f t="shared" si="9"/>
        <v>0</v>
      </c>
      <c r="J32" s="27">
        <f t="shared" si="9"/>
        <v>0</v>
      </c>
      <c r="K32" s="27">
        <f t="shared" si="9"/>
        <v>0</v>
      </c>
      <c r="L32" s="27">
        <f t="shared" si="9"/>
        <v>0</v>
      </c>
      <c r="M32" s="27">
        <f t="shared" si="9"/>
        <v>0</v>
      </c>
      <c r="N32" s="27">
        <f t="shared" si="9"/>
        <v>0</v>
      </c>
      <c r="T32" s="28"/>
    </row>
    <row r="33" spans="1:20" ht="24">
      <c r="A33" s="53" t="s">
        <v>32</v>
      </c>
      <c r="B33" s="54"/>
      <c r="C33" s="56"/>
      <c r="D33" s="56"/>
      <c r="G33" s="32"/>
      <c r="H33" s="32"/>
      <c r="I33" s="32"/>
      <c r="J33" s="32"/>
      <c r="K33" s="32"/>
      <c r="L33" s="36"/>
      <c r="M33" s="32"/>
      <c r="T33" s="28"/>
    </row>
    <row r="34" spans="1:20" ht="15">
      <c r="A34" s="52" t="s">
        <v>33</v>
      </c>
      <c r="B34" s="50"/>
      <c r="C34" s="56"/>
      <c r="D34" s="56"/>
      <c r="G34" s="32"/>
      <c r="H34" s="32"/>
      <c r="I34" s="32"/>
      <c r="J34" s="32"/>
      <c r="K34" s="32"/>
      <c r="L34" s="38"/>
      <c r="M34" s="32"/>
      <c r="T34" s="28"/>
    </row>
    <row r="35" spans="1:20" ht="15">
      <c r="A35" s="53" t="s">
        <v>24</v>
      </c>
      <c r="B35" s="54"/>
      <c r="C35" s="56"/>
      <c r="D35" s="56"/>
      <c r="G35" s="32">
        <f aca="true" t="shared" si="10" ref="G35:G40">C35-H35</f>
        <v>0</v>
      </c>
      <c r="H35" s="32">
        <f aca="true" t="shared" si="11" ref="H35:H40">SUM(I35:N35)</f>
        <v>0</v>
      </c>
      <c r="I35" s="32"/>
      <c r="J35" s="32"/>
      <c r="K35" s="32"/>
      <c r="L35" s="32"/>
      <c r="M35" s="32"/>
      <c r="T35" s="28"/>
    </row>
    <row r="36" spans="1:20" ht="15">
      <c r="A36" s="53" t="s">
        <v>25</v>
      </c>
      <c r="B36" s="54"/>
      <c r="C36" s="56"/>
      <c r="D36" s="56"/>
      <c r="G36" s="32">
        <f t="shared" si="10"/>
        <v>0</v>
      </c>
      <c r="H36" s="32">
        <f t="shared" si="11"/>
        <v>0</v>
      </c>
      <c r="I36" s="32"/>
      <c r="J36" s="32"/>
      <c r="K36" s="32"/>
      <c r="L36" s="36"/>
      <c r="M36" s="32"/>
      <c r="T36" s="28"/>
    </row>
    <row r="37" spans="1:20" ht="15">
      <c r="A37" s="53" t="s">
        <v>34</v>
      </c>
      <c r="B37" s="54"/>
      <c r="C37" s="55"/>
      <c r="D37" s="55"/>
      <c r="F37" s="28"/>
      <c r="G37" s="32">
        <f t="shared" si="10"/>
        <v>0</v>
      </c>
      <c r="H37" s="32">
        <f t="shared" si="11"/>
        <v>0</v>
      </c>
      <c r="I37" s="32"/>
      <c r="J37" s="32"/>
      <c r="K37" s="32"/>
      <c r="L37" s="34"/>
      <c r="M37" s="32"/>
      <c r="T37" s="28"/>
    </row>
    <row r="38" spans="1:20" ht="24">
      <c r="A38" s="53" t="s">
        <v>35</v>
      </c>
      <c r="B38" s="54"/>
      <c r="C38" s="56"/>
      <c r="D38" s="56">
        <v>644018</v>
      </c>
      <c r="G38" s="32">
        <f t="shared" si="10"/>
        <v>0</v>
      </c>
      <c r="H38" s="32">
        <f t="shared" si="11"/>
        <v>0</v>
      </c>
      <c r="I38" s="32"/>
      <c r="J38" s="32"/>
      <c r="K38" s="32"/>
      <c r="L38" s="34"/>
      <c r="M38" s="32"/>
      <c r="T38" s="28"/>
    </row>
    <row r="39" spans="1:20" ht="15">
      <c r="A39" s="53" t="s">
        <v>36</v>
      </c>
      <c r="B39" s="53"/>
      <c r="C39" s="55">
        <v>243270</v>
      </c>
      <c r="D39" s="55">
        <v>243268</v>
      </c>
      <c r="F39" s="28"/>
      <c r="G39" s="32">
        <f t="shared" si="10"/>
        <v>243270</v>
      </c>
      <c r="H39" s="32">
        <f t="shared" si="11"/>
        <v>0</v>
      </c>
      <c r="I39" s="32"/>
      <c r="J39" s="32"/>
      <c r="K39" s="32"/>
      <c r="L39" s="34"/>
      <c r="M39" s="32"/>
      <c r="T39" s="28"/>
    </row>
    <row r="40" spans="1:20" ht="15">
      <c r="A40" s="53" t="s">
        <v>37</v>
      </c>
      <c r="B40" s="54"/>
      <c r="C40" s="56"/>
      <c r="D40" s="56"/>
      <c r="G40" s="32">
        <f t="shared" si="10"/>
        <v>0</v>
      </c>
      <c r="H40" s="32">
        <f t="shared" si="11"/>
        <v>0</v>
      </c>
      <c r="I40" s="32"/>
      <c r="J40" s="32"/>
      <c r="K40" s="32"/>
      <c r="L40" s="34"/>
      <c r="M40" s="32"/>
      <c r="T40" s="28"/>
    </row>
    <row r="41" spans="1:20" ht="15.75" thickBot="1">
      <c r="A41" s="52" t="s">
        <v>38</v>
      </c>
      <c r="B41" s="50"/>
      <c r="C41" s="33">
        <v>243270</v>
      </c>
      <c r="D41" s="33">
        <v>887286</v>
      </c>
      <c r="G41" s="27">
        <f aca="true" t="shared" si="12" ref="G41:N41">SUM(G35:G40)</f>
        <v>243270</v>
      </c>
      <c r="H41" s="27">
        <f t="shared" si="12"/>
        <v>0</v>
      </c>
      <c r="I41" s="27">
        <f t="shared" si="12"/>
        <v>0</v>
      </c>
      <c r="J41" s="27">
        <f t="shared" si="12"/>
        <v>0</v>
      </c>
      <c r="K41" s="27">
        <f t="shared" si="12"/>
        <v>0</v>
      </c>
      <c r="L41" s="27">
        <f t="shared" si="12"/>
        <v>0</v>
      </c>
      <c r="M41" s="27">
        <f t="shared" si="12"/>
        <v>0</v>
      </c>
      <c r="N41" s="27">
        <f t="shared" si="12"/>
        <v>0</v>
      </c>
      <c r="T41" s="28"/>
    </row>
    <row r="42" spans="1:20" ht="15">
      <c r="A42" s="52" t="s">
        <v>39</v>
      </c>
      <c r="B42" s="50"/>
      <c r="C42" s="56"/>
      <c r="D42" s="56"/>
      <c r="G42" s="32"/>
      <c r="H42" s="32"/>
      <c r="I42" s="32"/>
      <c r="J42" s="32"/>
      <c r="K42" s="32"/>
      <c r="L42" s="34"/>
      <c r="M42" s="32"/>
      <c r="T42" s="28"/>
    </row>
    <row r="43" spans="1:20" ht="15">
      <c r="A43" s="53" t="s">
        <v>40</v>
      </c>
      <c r="B43" s="54"/>
      <c r="C43" s="55">
        <v>1385514</v>
      </c>
      <c r="D43" s="55">
        <v>1385514</v>
      </c>
      <c r="F43" s="28"/>
      <c r="G43" s="32">
        <f aca="true" t="shared" si="13" ref="G43:G51">C43-H43</f>
        <v>1385514</v>
      </c>
      <c r="H43" s="32">
        <f aca="true" t="shared" si="14" ref="H43:H49">SUM(I43:N43)</f>
        <v>0</v>
      </c>
      <c r="I43" s="32"/>
      <c r="J43" s="32"/>
      <c r="K43" s="32"/>
      <c r="L43" s="34"/>
      <c r="M43" s="32"/>
      <c r="T43" s="28"/>
    </row>
    <row r="44" spans="1:20" ht="15">
      <c r="A44" s="53" t="s">
        <v>41</v>
      </c>
      <c r="B44" s="54"/>
      <c r="C44" s="56"/>
      <c r="D44" s="56"/>
      <c r="G44" s="32">
        <f t="shared" si="13"/>
        <v>0</v>
      </c>
      <c r="H44" s="32">
        <f t="shared" si="14"/>
        <v>0</v>
      </c>
      <c r="I44" s="32"/>
      <c r="J44" s="32"/>
      <c r="K44" s="32"/>
      <c r="L44" s="34"/>
      <c r="M44" s="32"/>
      <c r="T44" s="28"/>
    </row>
    <row r="45" spans="1:20" ht="15">
      <c r="A45" s="53" t="s">
        <v>42</v>
      </c>
      <c r="B45" s="54"/>
      <c r="C45" s="56"/>
      <c r="D45" s="56"/>
      <c r="G45" s="32">
        <f t="shared" si="13"/>
        <v>0</v>
      </c>
      <c r="H45" s="32">
        <f t="shared" si="14"/>
        <v>0</v>
      </c>
      <c r="I45" s="32"/>
      <c r="J45" s="32"/>
      <c r="K45" s="32"/>
      <c r="L45" s="37"/>
      <c r="M45" s="32"/>
      <c r="T45" s="28"/>
    </row>
    <row r="46" spans="1:20" ht="15">
      <c r="A46" s="53" t="s">
        <v>43</v>
      </c>
      <c r="B46" s="54"/>
      <c r="C46" s="55">
        <v>794093</v>
      </c>
      <c r="D46" s="55">
        <v>801895</v>
      </c>
      <c r="E46" s="28">
        <f>C46-D46</f>
        <v>-7802</v>
      </c>
      <c r="F46" s="28"/>
      <c r="G46" s="32">
        <f t="shared" si="13"/>
        <v>794093</v>
      </c>
      <c r="H46" s="32">
        <f t="shared" si="14"/>
        <v>0</v>
      </c>
      <c r="I46" s="32"/>
      <c r="J46" s="32"/>
      <c r="K46" s="32"/>
      <c r="L46" s="34"/>
      <c r="M46" s="32"/>
      <c r="T46" s="28"/>
    </row>
    <row r="47" spans="1:20" ht="15">
      <c r="A47" s="53" t="s">
        <v>44</v>
      </c>
      <c r="B47" s="54"/>
      <c r="C47" s="55">
        <v>1756621</v>
      </c>
      <c r="D47" s="55">
        <v>1700911</v>
      </c>
      <c r="G47" s="32">
        <f t="shared" si="13"/>
        <v>1587797</v>
      </c>
      <c r="H47" s="32">
        <f t="shared" si="14"/>
        <v>168824</v>
      </c>
      <c r="I47" s="32"/>
      <c r="J47" s="32"/>
      <c r="K47" s="32"/>
      <c r="L47" s="39"/>
      <c r="M47" s="32"/>
      <c r="N47" s="28">
        <f>фо2!Q33</f>
        <v>168824</v>
      </c>
      <c r="T47" s="28"/>
    </row>
    <row r="48" spans="1:20" ht="24">
      <c r="A48" s="52" t="s">
        <v>45</v>
      </c>
      <c r="B48" s="50"/>
      <c r="C48" s="59"/>
      <c r="D48" s="59"/>
      <c r="F48" s="28"/>
      <c r="G48" s="32">
        <f t="shared" si="13"/>
        <v>0</v>
      </c>
      <c r="H48" s="32">
        <f t="shared" si="14"/>
        <v>0</v>
      </c>
      <c r="I48" s="32"/>
      <c r="J48" s="32"/>
      <c r="K48" s="32"/>
      <c r="L48" s="34"/>
      <c r="M48" s="32"/>
      <c r="T48" s="28"/>
    </row>
    <row r="49" spans="1:20" ht="15">
      <c r="A49" s="53" t="s">
        <v>46</v>
      </c>
      <c r="B49" s="54"/>
      <c r="C49" s="56"/>
      <c r="D49" s="59"/>
      <c r="G49" s="32">
        <f t="shared" si="13"/>
        <v>0</v>
      </c>
      <c r="H49" s="32">
        <f t="shared" si="14"/>
        <v>0</v>
      </c>
      <c r="I49" s="32"/>
      <c r="J49" s="32"/>
      <c r="K49" s="32"/>
      <c r="L49" s="34"/>
      <c r="M49" s="32"/>
      <c r="T49" s="28"/>
    </row>
    <row r="50" spans="1:20" ht="15.75" thickBot="1">
      <c r="A50" s="52" t="s">
        <v>47</v>
      </c>
      <c r="B50" s="50"/>
      <c r="C50" s="33">
        <v>3936228</v>
      </c>
      <c r="D50" s="33">
        <v>3888320</v>
      </c>
      <c r="G50" s="32">
        <f t="shared" si="13"/>
        <v>3767404</v>
      </c>
      <c r="H50" s="32">
        <f>SUM(I50:N50)</f>
        <v>168824</v>
      </c>
      <c r="I50" s="27">
        <f aca="true" t="shared" si="15" ref="I50:N50">SUM(I43:I48)</f>
        <v>0</v>
      </c>
      <c r="J50" s="27">
        <f t="shared" si="15"/>
        <v>0</v>
      </c>
      <c r="K50" s="27">
        <f t="shared" si="15"/>
        <v>0</v>
      </c>
      <c r="L50" s="27">
        <f t="shared" si="15"/>
        <v>0</v>
      </c>
      <c r="M50" s="27">
        <f t="shared" si="15"/>
        <v>0</v>
      </c>
      <c r="N50" s="27">
        <f t="shared" si="15"/>
        <v>168824</v>
      </c>
      <c r="T50" s="28"/>
    </row>
    <row r="51" spans="1:20" ht="15.75" thickBot="1">
      <c r="A51" s="52" t="s">
        <v>21</v>
      </c>
      <c r="B51" s="50"/>
      <c r="C51" s="33">
        <v>18063245</v>
      </c>
      <c r="D51" s="33">
        <v>22215608</v>
      </c>
      <c r="G51" s="32">
        <f t="shared" si="13"/>
        <v>17894421</v>
      </c>
      <c r="H51" s="32">
        <f>SUM(I51:N51)</f>
        <v>168824</v>
      </c>
      <c r="I51" s="27">
        <f aca="true" t="shared" si="16" ref="I51:N51">I32+I41+I50</f>
        <v>0</v>
      </c>
      <c r="J51" s="27">
        <f t="shared" si="16"/>
        <v>0</v>
      </c>
      <c r="K51" s="27">
        <f t="shared" si="16"/>
        <v>0</v>
      </c>
      <c r="L51" s="27">
        <f t="shared" si="16"/>
        <v>0</v>
      </c>
      <c r="M51" s="27">
        <f t="shared" si="16"/>
        <v>0</v>
      </c>
      <c r="N51" s="27">
        <f t="shared" si="16"/>
        <v>168824</v>
      </c>
      <c r="T51" s="28"/>
    </row>
    <row r="52" spans="1:20" ht="15">
      <c r="A52" s="52" t="s">
        <v>184</v>
      </c>
      <c r="B52" s="61"/>
      <c r="C52" s="33">
        <v>1874</v>
      </c>
      <c r="D52" s="33">
        <v>1851</v>
      </c>
      <c r="G52" s="28" t="e">
        <f>G22-G51</f>
        <v>#REF!</v>
      </c>
      <c r="H52" s="28" t="e">
        <f aca="true" t="shared" si="17" ref="H52:N52">H22-H51</f>
        <v>#REF!</v>
      </c>
      <c r="I52" s="28">
        <f t="shared" si="17"/>
        <v>0</v>
      </c>
      <c r="J52" s="28" t="e">
        <f t="shared" si="17"/>
        <v>#REF!</v>
      </c>
      <c r="K52" s="28" t="e">
        <f t="shared" si="17"/>
        <v>#REF!</v>
      </c>
      <c r="L52" s="28" t="e">
        <f t="shared" si="17"/>
        <v>#REF!</v>
      </c>
      <c r="M52" s="28" t="e">
        <f t="shared" si="17"/>
        <v>#REF!</v>
      </c>
      <c r="N52" s="28" t="e">
        <f t="shared" si="17"/>
        <v>#REF!</v>
      </c>
      <c r="T52" s="28"/>
    </row>
    <row r="53" spans="3:20" ht="15">
      <c r="C53" s="28"/>
      <c r="D53" s="28"/>
      <c r="H53" s="26"/>
      <c r="I53" s="26"/>
      <c r="J53" s="26"/>
      <c r="K53" s="26"/>
      <c r="L53" s="29"/>
      <c r="T53" s="28"/>
    </row>
    <row r="54" spans="3:20" ht="15">
      <c r="C54" s="28"/>
      <c r="H54" s="26"/>
      <c r="I54" s="26"/>
      <c r="J54" s="26"/>
      <c r="K54" s="26"/>
      <c r="L54" s="29"/>
      <c r="T54" s="28"/>
    </row>
    <row r="55" spans="8:20" ht="15">
      <c r="H55" s="26"/>
      <c r="I55" s="26"/>
      <c r="J55" s="26"/>
      <c r="K55" s="26"/>
      <c r="L55" s="30"/>
      <c r="T55" s="28"/>
    </row>
    <row r="56" spans="8:20" ht="15">
      <c r="H56" s="26"/>
      <c r="I56" s="26"/>
      <c r="J56" s="26"/>
      <c r="K56" s="26"/>
      <c r="L56" s="31"/>
      <c r="T56" s="28"/>
    </row>
    <row r="57" spans="8:20" ht="15">
      <c r="H57" s="26"/>
      <c r="I57" s="26"/>
      <c r="J57" s="26"/>
      <c r="K57" s="26"/>
      <c r="L57" s="29"/>
      <c r="T57" s="28"/>
    </row>
    <row r="58" spans="8:20" ht="15">
      <c r="H58" s="26"/>
      <c r="I58" s="26"/>
      <c r="J58" s="26"/>
      <c r="K58" s="26"/>
      <c r="L58" s="29"/>
      <c r="T58" s="28"/>
    </row>
    <row r="59" spans="8:20" ht="15">
      <c r="H59" s="26"/>
      <c r="I59" s="26"/>
      <c r="J59" s="26"/>
      <c r="K59" s="26"/>
      <c r="L59" s="29"/>
      <c r="T59" s="28"/>
    </row>
    <row r="60" spans="8:20" ht="15">
      <c r="H60" s="26"/>
      <c r="I60" s="26"/>
      <c r="J60" s="26"/>
      <c r="K60" s="26"/>
      <c r="L60" s="29"/>
      <c r="T60" s="28"/>
    </row>
    <row r="61" spans="8:20" ht="15">
      <c r="H61" s="26"/>
      <c r="I61" s="26"/>
      <c r="J61" s="26"/>
      <c r="K61" s="26"/>
      <c r="L61" s="29"/>
      <c r="T61" s="28"/>
    </row>
    <row r="62" spans="8:20" ht="15">
      <c r="H62" s="26"/>
      <c r="I62" s="26"/>
      <c r="J62" s="26"/>
      <c r="K62" s="26"/>
      <c r="L62" s="29"/>
      <c r="T62" s="28"/>
    </row>
    <row r="63" spans="8:12" ht="15">
      <c r="H63" s="26"/>
      <c r="I63" s="26"/>
      <c r="J63" s="26"/>
      <c r="K63" s="26"/>
      <c r="L63" s="29"/>
    </row>
    <row r="64" spans="8:12" ht="15">
      <c r="H64" s="26"/>
      <c r="I64" s="26"/>
      <c r="J64" s="26"/>
      <c r="K64" s="26"/>
      <c r="L64" s="29"/>
    </row>
    <row r="65" spans="8:12" ht="15">
      <c r="H65" s="26"/>
      <c r="I65" s="26"/>
      <c r="J65" s="26"/>
      <c r="K65" s="26"/>
      <c r="L65" s="30"/>
    </row>
    <row r="66" spans="8:12" ht="15">
      <c r="H66" s="26"/>
      <c r="I66" s="26"/>
      <c r="J66" s="26"/>
      <c r="K66" s="26"/>
      <c r="L66" s="26"/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47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49.28125" style="0" customWidth="1"/>
    <col min="3" max="3" width="13.57421875" style="0" customWidth="1"/>
    <col min="4" max="4" width="13.00390625" style="0" customWidth="1"/>
    <col min="5" max="5" width="9.28125" style="1" hidden="1" customWidth="1"/>
    <col min="6" max="11" width="0" style="1" hidden="1" customWidth="1"/>
    <col min="12" max="13" width="9.8515625" style="1" hidden="1" customWidth="1"/>
    <col min="14" max="18" width="0" style="1" hidden="1" customWidth="1"/>
    <col min="19" max="19" width="9.8515625" style="1" hidden="1" customWidth="1"/>
    <col min="20" max="20" width="0" style="1" hidden="1" customWidth="1"/>
    <col min="21" max="22" width="9.140625" style="1" customWidth="1"/>
  </cols>
  <sheetData>
    <row r="1" spans="12:17" ht="15">
      <c r="L1" s="1" t="s">
        <v>170</v>
      </c>
      <c r="M1" s="1" t="s">
        <v>177</v>
      </c>
      <c r="N1" s="1" t="s">
        <v>179</v>
      </c>
      <c r="O1" s="1" t="s">
        <v>181</v>
      </c>
      <c r="P1" s="1" t="s">
        <v>180</v>
      </c>
      <c r="Q1" s="43" t="s">
        <v>182</v>
      </c>
    </row>
    <row r="2" spans="1:17" ht="66.75" customHeight="1">
      <c r="A2" s="48" t="s">
        <v>48</v>
      </c>
      <c r="B2" s="48"/>
      <c r="C2" s="48" t="s">
        <v>186</v>
      </c>
      <c r="D2" s="48" t="s">
        <v>187</v>
      </c>
      <c r="E2" s="15"/>
      <c r="L2" s="5"/>
      <c r="M2" s="5"/>
      <c r="N2" s="5"/>
      <c r="O2" s="5"/>
      <c r="P2" s="40"/>
      <c r="Q2" s="43"/>
    </row>
    <row r="3" spans="1:17" ht="15">
      <c r="A3" s="69" t="s">
        <v>49</v>
      </c>
      <c r="B3" s="70">
        <v>27</v>
      </c>
      <c r="C3" s="24">
        <v>9696388</v>
      </c>
      <c r="D3" s="24">
        <v>10562070</v>
      </c>
      <c r="E3" s="15"/>
      <c r="L3" s="5">
        <f>M3+N3+O3+P3+Q3</f>
        <v>179030</v>
      </c>
      <c r="M3" s="5"/>
      <c r="N3" s="5"/>
      <c r="O3" s="5"/>
      <c r="P3" s="40"/>
      <c r="Q3" s="43">
        <f>4684095-4515065+10000</f>
        <v>179030</v>
      </c>
    </row>
    <row r="4" spans="1:17" ht="15">
      <c r="A4" s="69" t="s">
        <v>50</v>
      </c>
      <c r="B4" s="70">
        <v>28</v>
      </c>
      <c r="C4" s="24">
        <v>8393883</v>
      </c>
      <c r="D4" s="24">
        <v>9480000</v>
      </c>
      <c r="E4" s="15"/>
      <c r="L4" s="5">
        <f aca="true" t="shared" si="0" ref="L4:L41">M4+N4+O4+P4+Q4</f>
        <v>10206</v>
      </c>
      <c r="M4" s="5"/>
      <c r="N4" s="5"/>
      <c r="O4" s="5"/>
      <c r="P4" s="40"/>
      <c r="Q4" s="43">
        <f>4161334-4151128</f>
        <v>10206</v>
      </c>
    </row>
    <row r="5" spans="1:17" ht="15.75" thickBot="1">
      <c r="A5" s="49" t="s">
        <v>51</v>
      </c>
      <c r="B5" s="48"/>
      <c r="C5" s="23">
        <v>1302505</v>
      </c>
      <c r="D5" s="23">
        <v>1082070</v>
      </c>
      <c r="E5" s="15"/>
      <c r="F5" s="3"/>
      <c r="L5" s="5">
        <f t="shared" si="0"/>
        <v>168824</v>
      </c>
      <c r="M5" s="23">
        <f>M3-M4</f>
        <v>0</v>
      </c>
      <c r="N5" s="23">
        <f>N3-N4</f>
        <v>0</v>
      </c>
      <c r="O5" s="23">
        <f>O3-O4</f>
        <v>0</v>
      </c>
      <c r="P5" s="41">
        <f>P3-P4</f>
        <v>0</v>
      </c>
      <c r="Q5" s="41">
        <f>Q3-Q4</f>
        <v>168824</v>
      </c>
    </row>
    <row r="6" spans="1:17" ht="15">
      <c r="A6" s="69" t="s">
        <v>52</v>
      </c>
      <c r="B6" s="70">
        <v>29</v>
      </c>
      <c r="C6" s="24">
        <v>213193</v>
      </c>
      <c r="D6" s="24">
        <v>207163</v>
      </c>
      <c r="E6" s="15"/>
      <c r="L6" s="5">
        <f t="shared" si="0"/>
        <v>0</v>
      </c>
      <c r="M6" s="5"/>
      <c r="N6" s="5"/>
      <c r="O6" s="5"/>
      <c r="P6" s="40"/>
      <c r="Q6" s="43"/>
    </row>
    <row r="7" spans="1:17" ht="15">
      <c r="A7" s="69" t="s">
        <v>53</v>
      </c>
      <c r="B7" s="70">
        <v>30</v>
      </c>
      <c r="C7" s="24">
        <v>420909</v>
      </c>
      <c r="D7" s="24">
        <v>386712</v>
      </c>
      <c r="E7" s="15"/>
      <c r="L7" s="5">
        <f t="shared" si="0"/>
        <v>0</v>
      </c>
      <c r="M7" s="5"/>
      <c r="N7" s="5"/>
      <c r="O7" s="5"/>
      <c r="P7" s="40"/>
      <c r="Q7" s="43"/>
    </row>
    <row r="8" spans="1:17" ht="15">
      <c r="A8" s="69" t="s">
        <v>54</v>
      </c>
      <c r="B8" s="70">
        <v>32</v>
      </c>
      <c r="C8" s="24">
        <v>-163724</v>
      </c>
      <c r="D8" s="24">
        <v>-399936</v>
      </c>
      <c r="E8" s="15"/>
      <c r="L8" s="5">
        <f t="shared" si="0"/>
        <v>0</v>
      </c>
      <c r="M8" s="5"/>
      <c r="N8" s="5"/>
      <c r="O8" s="5"/>
      <c r="P8" s="40"/>
      <c r="Q8" s="43"/>
    </row>
    <row r="9" spans="1:17" ht="15.75" thickBot="1">
      <c r="A9" s="49" t="s">
        <v>55</v>
      </c>
      <c r="B9" s="48"/>
      <c r="C9" s="23">
        <v>504679</v>
      </c>
      <c r="D9" s="23">
        <v>88259</v>
      </c>
      <c r="E9" s="15"/>
      <c r="F9" s="3"/>
      <c r="L9" s="5">
        <f t="shared" si="0"/>
        <v>168824</v>
      </c>
      <c r="M9" s="23">
        <f>M5-M6-M7+M8</f>
        <v>0</v>
      </c>
      <c r="N9" s="23">
        <f>N5-N6-N7+N8</f>
        <v>0</v>
      </c>
      <c r="O9" s="23">
        <f>O5-O6-O7+O8</f>
        <v>0</v>
      </c>
      <c r="P9" s="41">
        <f>P5-P6-P7+P8</f>
        <v>0</v>
      </c>
      <c r="Q9" s="41">
        <f>Q5-Q6-Q7+Q8</f>
        <v>168824</v>
      </c>
    </row>
    <row r="10" spans="1:17" ht="15">
      <c r="A10" s="69" t="s">
        <v>56</v>
      </c>
      <c r="B10" s="70"/>
      <c r="C10" s="24"/>
      <c r="D10" s="71">
        <v>0</v>
      </c>
      <c r="E10" s="15"/>
      <c r="L10" s="5">
        <f t="shared" si="0"/>
        <v>0</v>
      </c>
      <c r="M10" s="5"/>
      <c r="N10" s="5"/>
      <c r="O10" s="5"/>
      <c r="P10" s="40"/>
      <c r="Q10" s="43"/>
    </row>
    <row r="11" spans="1:17" ht="15">
      <c r="A11" s="69" t="s">
        <v>57</v>
      </c>
      <c r="B11" s="70">
        <v>33</v>
      </c>
      <c r="C11" s="24">
        <v>369370</v>
      </c>
      <c r="D11" s="24">
        <v>436272</v>
      </c>
      <c r="E11" s="15"/>
      <c r="L11" s="5">
        <f t="shared" si="0"/>
        <v>0</v>
      </c>
      <c r="M11" s="5"/>
      <c r="N11" s="5"/>
      <c r="O11" s="5"/>
      <c r="P11" s="40"/>
      <c r="Q11" s="43"/>
    </row>
    <row r="12" spans="1:17" ht="36">
      <c r="A12" s="72" t="s">
        <v>58</v>
      </c>
      <c r="B12" s="70"/>
      <c r="C12" s="70"/>
      <c r="D12" s="71"/>
      <c r="E12" s="15"/>
      <c r="L12" s="5">
        <f t="shared" si="0"/>
        <v>0</v>
      </c>
      <c r="M12" s="5"/>
      <c r="N12" s="5"/>
      <c r="O12" s="5"/>
      <c r="P12" s="40"/>
      <c r="Q12" s="43"/>
    </row>
    <row r="13" spans="1:17" ht="15">
      <c r="A13" s="69" t="s">
        <v>54</v>
      </c>
      <c r="B13" s="70"/>
      <c r="C13" s="70"/>
      <c r="D13" s="71"/>
      <c r="E13" s="15"/>
      <c r="L13" s="5">
        <f t="shared" si="0"/>
        <v>0</v>
      </c>
      <c r="M13" s="5"/>
      <c r="N13" s="5"/>
      <c r="O13" s="5"/>
      <c r="P13" s="40"/>
      <c r="Q13" s="43"/>
    </row>
    <row r="14" spans="1:17" ht="15.75" thickBot="1">
      <c r="A14" s="49" t="s">
        <v>59</v>
      </c>
      <c r="B14" s="48"/>
      <c r="C14" s="23">
        <v>135309</v>
      </c>
      <c r="D14" s="23">
        <v>-348013</v>
      </c>
      <c r="E14" s="15"/>
      <c r="F14" s="3"/>
      <c r="L14" s="5">
        <f t="shared" si="0"/>
        <v>168824</v>
      </c>
      <c r="M14" s="23">
        <f>M9-M11+M10</f>
        <v>0</v>
      </c>
      <c r="N14" s="23">
        <f>N9-N11+N10</f>
        <v>0</v>
      </c>
      <c r="O14" s="23">
        <f>O9-O11+O10</f>
        <v>0</v>
      </c>
      <c r="P14" s="41">
        <f>P9-P11+P10</f>
        <v>0</v>
      </c>
      <c r="Q14" s="41">
        <f>Q9-Q11+Q10</f>
        <v>168824</v>
      </c>
    </row>
    <row r="15" spans="1:17" ht="15">
      <c r="A15" s="69" t="s">
        <v>60</v>
      </c>
      <c r="B15" s="70">
        <v>34</v>
      </c>
      <c r="C15" s="24">
        <v>34919</v>
      </c>
      <c r="D15" s="24">
        <v>33248</v>
      </c>
      <c r="E15" s="15"/>
      <c r="L15" s="5">
        <f t="shared" si="0"/>
        <v>0</v>
      </c>
      <c r="M15" s="5"/>
      <c r="N15" s="5"/>
      <c r="O15" s="5"/>
      <c r="P15" s="40"/>
      <c r="Q15" s="43"/>
    </row>
    <row r="16" spans="1:17" ht="27">
      <c r="A16" s="49" t="s">
        <v>61</v>
      </c>
      <c r="B16" s="49"/>
      <c r="C16" s="23">
        <v>100390</v>
      </c>
      <c r="D16" s="23">
        <v>-381261</v>
      </c>
      <c r="E16" s="15"/>
      <c r="F16" s="4"/>
      <c r="L16" s="5">
        <f t="shared" si="0"/>
        <v>168824</v>
      </c>
      <c r="M16" s="23">
        <f>M14-M15</f>
        <v>0</v>
      </c>
      <c r="N16" s="23">
        <f>N14-N15</f>
        <v>0</v>
      </c>
      <c r="O16" s="23">
        <f>O14-O15</f>
        <v>0</v>
      </c>
      <c r="P16" s="41">
        <f>P14-P15</f>
        <v>0</v>
      </c>
      <c r="Q16" s="41">
        <f>Q14-Q15</f>
        <v>168824</v>
      </c>
    </row>
    <row r="17" spans="1:17" ht="25.5">
      <c r="A17" s="69" t="s">
        <v>62</v>
      </c>
      <c r="B17" s="70"/>
      <c r="C17" s="70"/>
      <c r="D17" s="71"/>
      <c r="E17" s="15"/>
      <c r="L17" s="5">
        <f t="shared" si="0"/>
        <v>0</v>
      </c>
      <c r="M17" s="5"/>
      <c r="N17" s="5"/>
      <c r="O17" s="5"/>
      <c r="P17" s="40"/>
      <c r="Q17" s="43"/>
    </row>
    <row r="18" spans="1:17" ht="15.75" thickBot="1">
      <c r="A18" s="69" t="s">
        <v>63</v>
      </c>
      <c r="B18" s="70"/>
      <c r="C18" s="23">
        <v>100390</v>
      </c>
      <c r="D18" s="23">
        <v>-381261</v>
      </c>
      <c r="E18" s="15"/>
      <c r="F18" s="3"/>
      <c r="L18" s="5">
        <f t="shared" si="0"/>
        <v>168824</v>
      </c>
      <c r="M18" s="23">
        <f>M16</f>
        <v>0</v>
      </c>
      <c r="N18" s="23">
        <f>N16</f>
        <v>0</v>
      </c>
      <c r="O18" s="23">
        <f>O16</f>
        <v>0</v>
      </c>
      <c r="P18" s="41">
        <f>P16</f>
        <v>0</v>
      </c>
      <c r="Q18" s="41">
        <f>Q16</f>
        <v>168824</v>
      </c>
    </row>
    <row r="19" spans="1:17" ht="15">
      <c r="A19" s="69" t="s">
        <v>64</v>
      </c>
      <c r="B19" s="70"/>
      <c r="C19" s="70"/>
      <c r="D19" s="71"/>
      <c r="E19" s="15"/>
      <c r="L19" s="5">
        <f t="shared" si="0"/>
        <v>0</v>
      </c>
      <c r="M19" s="5"/>
      <c r="N19" s="5"/>
      <c r="O19" s="5"/>
      <c r="P19" s="40"/>
      <c r="Q19" s="43"/>
    </row>
    <row r="20" spans="1:17" ht="15">
      <c r="A20" s="69" t="s">
        <v>65</v>
      </c>
      <c r="B20" s="70"/>
      <c r="C20" s="70"/>
      <c r="D20" s="71"/>
      <c r="E20" s="15"/>
      <c r="L20" s="5">
        <f t="shared" si="0"/>
        <v>0</v>
      </c>
      <c r="M20" s="5"/>
      <c r="N20" s="5"/>
      <c r="O20" s="5"/>
      <c r="P20" s="40"/>
      <c r="Q20" s="43"/>
    </row>
    <row r="21" spans="1:17" ht="15">
      <c r="A21" s="69" t="s">
        <v>66</v>
      </c>
      <c r="B21" s="70"/>
      <c r="C21" s="70"/>
      <c r="D21" s="71"/>
      <c r="E21" s="15"/>
      <c r="L21" s="5">
        <f t="shared" si="0"/>
        <v>0</v>
      </c>
      <c r="M21" s="5"/>
      <c r="N21" s="5"/>
      <c r="O21" s="5"/>
      <c r="P21" s="40"/>
      <c r="Q21" s="43"/>
    </row>
    <row r="22" spans="1:17" ht="15">
      <c r="A22" s="69" t="s">
        <v>67</v>
      </c>
      <c r="B22" s="70"/>
      <c r="C22" s="70"/>
      <c r="D22" s="71"/>
      <c r="E22" s="15"/>
      <c r="L22" s="5">
        <f t="shared" si="0"/>
        <v>0</v>
      </c>
      <c r="M22" s="5"/>
      <c r="N22" s="5"/>
      <c r="O22" s="5"/>
      <c r="P22" s="40"/>
      <c r="Q22" s="43"/>
    </row>
    <row r="23" spans="1:17" ht="25.5">
      <c r="A23" s="69" t="s">
        <v>68</v>
      </c>
      <c r="B23" s="70"/>
      <c r="C23" s="70"/>
      <c r="D23" s="71"/>
      <c r="E23" s="15"/>
      <c r="L23" s="5">
        <f t="shared" si="0"/>
        <v>0</v>
      </c>
      <c r="M23" s="5"/>
      <c r="N23" s="5"/>
      <c r="O23" s="5"/>
      <c r="P23" s="40"/>
      <c r="Q23" s="43"/>
    </row>
    <row r="24" spans="1:17" ht="15" customHeight="1">
      <c r="A24" s="75" t="s">
        <v>69</v>
      </c>
      <c r="B24" s="77"/>
      <c r="C24" s="77"/>
      <c r="D24" s="79"/>
      <c r="E24" s="15"/>
      <c r="L24" s="5">
        <f t="shared" si="0"/>
        <v>0</v>
      </c>
      <c r="M24" s="5"/>
      <c r="N24" s="5"/>
      <c r="O24" s="5"/>
      <c r="P24" s="40"/>
      <c r="Q24" s="43"/>
    </row>
    <row r="25" spans="1:17" ht="28.5" customHeight="1">
      <c r="A25" s="76"/>
      <c r="B25" s="78"/>
      <c r="C25" s="78"/>
      <c r="D25" s="80"/>
      <c r="E25" s="15"/>
      <c r="L25" s="5">
        <f t="shared" si="0"/>
        <v>0</v>
      </c>
      <c r="M25" s="5"/>
      <c r="N25" s="5"/>
      <c r="O25" s="5"/>
      <c r="P25" s="40"/>
      <c r="Q25" s="43"/>
    </row>
    <row r="26" spans="1:17" ht="25.5">
      <c r="A26" s="69" t="s">
        <v>70</v>
      </c>
      <c r="B26" s="70"/>
      <c r="C26" s="70"/>
      <c r="D26" s="71"/>
      <c r="E26" s="15"/>
      <c r="L26" s="5">
        <f t="shared" si="0"/>
        <v>0</v>
      </c>
      <c r="M26" s="5"/>
      <c r="N26" s="5"/>
      <c r="O26" s="5"/>
      <c r="P26" s="40"/>
      <c r="Q26" s="43"/>
    </row>
    <row r="27" spans="1:17" ht="25.5">
      <c r="A27" s="69" t="s">
        <v>71</v>
      </c>
      <c r="B27" s="70"/>
      <c r="C27" s="70"/>
      <c r="D27" s="71"/>
      <c r="E27" s="15"/>
      <c r="L27" s="5">
        <f t="shared" si="0"/>
        <v>0</v>
      </c>
      <c r="M27" s="5"/>
      <c r="N27" s="5"/>
      <c r="O27" s="5"/>
      <c r="P27" s="40"/>
      <c r="Q27" s="43"/>
    </row>
    <row r="28" spans="1:17" ht="15">
      <c r="A28" s="69" t="s">
        <v>72</v>
      </c>
      <c r="B28" s="70"/>
      <c r="C28" s="70"/>
      <c r="D28" s="71"/>
      <c r="E28" s="15"/>
      <c r="L28" s="5">
        <f t="shared" si="0"/>
        <v>0</v>
      </c>
      <c r="M28" s="5"/>
      <c r="N28" s="5"/>
      <c r="O28" s="5"/>
      <c r="P28" s="40"/>
      <c r="Q28" s="43"/>
    </row>
    <row r="29" spans="1:17" ht="25.5">
      <c r="A29" s="69" t="s">
        <v>73</v>
      </c>
      <c r="B29" s="70"/>
      <c r="C29" s="70"/>
      <c r="D29" s="71"/>
      <c r="E29" s="15"/>
      <c r="L29" s="5">
        <f t="shared" si="0"/>
        <v>0</v>
      </c>
      <c r="M29" s="5"/>
      <c r="N29" s="5"/>
      <c r="O29" s="5"/>
      <c r="P29" s="40"/>
      <c r="Q29" s="43"/>
    </row>
    <row r="30" spans="1:17" ht="25.5">
      <c r="A30" s="69" t="s">
        <v>74</v>
      </c>
      <c r="B30" s="70"/>
      <c r="C30" s="70"/>
      <c r="D30" s="71"/>
      <c r="E30" s="15"/>
      <c r="L30" s="5">
        <f t="shared" si="0"/>
        <v>0</v>
      </c>
      <c r="M30" s="5"/>
      <c r="N30" s="5"/>
      <c r="O30" s="5"/>
      <c r="P30" s="40"/>
      <c r="Q30" s="43"/>
    </row>
    <row r="31" spans="1:17" ht="15">
      <c r="A31" s="69" t="s">
        <v>75</v>
      </c>
      <c r="B31" s="70"/>
      <c r="C31" s="70"/>
      <c r="D31" s="71"/>
      <c r="E31" s="15"/>
      <c r="L31" s="5">
        <f t="shared" si="0"/>
        <v>0</v>
      </c>
      <c r="M31" s="5"/>
      <c r="N31" s="5"/>
      <c r="O31" s="5"/>
      <c r="P31" s="40"/>
      <c r="Q31" s="43"/>
    </row>
    <row r="32" spans="1:17" ht="25.5">
      <c r="A32" s="69" t="s">
        <v>76</v>
      </c>
      <c r="B32" s="70"/>
      <c r="C32" s="70"/>
      <c r="D32" s="71"/>
      <c r="E32" s="15"/>
      <c r="L32" s="5">
        <f t="shared" si="0"/>
        <v>0</v>
      </c>
      <c r="M32" s="5"/>
      <c r="N32" s="5"/>
      <c r="O32" s="5"/>
      <c r="P32" s="40"/>
      <c r="Q32" s="43"/>
    </row>
    <row r="33" spans="1:17" ht="15">
      <c r="A33" s="69" t="s">
        <v>77</v>
      </c>
      <c r="B33" s="70"/>
      <c r="C33" s="24">
        <f>C18</f>
        <v>100390</v>
      </c>
      <c r="D33" s="24">
        <f>D18</f>
        <v>-381261</v>
      </c>
      <c r="E33" s="15"/>
      <c r="L33" s="5">
        <f t="shared" si="0"/>
        <v>168824</v>
      </c>
      <c r="M33" s="24">
        <f>M18</f>
        <v>0</v>
      </c>
      <c r="N33" s="24">
        <f>N18</f>
        <v>0</v>
      </c>
      <c r="O33" s="24">
        <f>O18</f>
        <v>0</v>
      </c>
      <c r="P33" s="42">
        <f>P18</f>
        <v>0</v>
      </c>
      <c r="Q33" s="42">
        <f>Q18</f>
        <v>168824</v>
      </c>
    </row>
    <row r="34" spans="1:17" ht="15">
      <c r="A34" s="69" t="s">
        <v>78</v>
      </c>
      <c r="B34" s="70"/>
      <c r="C34" s="70"/>
      <c r="D34" s="71"/>
      <c r="E34" s="15"/>
      <c r="L34" s="5">
        <f t="shared" si="0"/>
        <v>0</v>
      </c>
      <c r="M34" s="5"/>
      <c r="N34" s="5"/>
      <c r="O34" s="5"/>
      <c r="P34" s="40"/>
      <c r="Q34" s="43"/>
    </row>
    <row r="35" spans="1:17" ht="15">
      <c r="A35" s="69" t="s">
        <v>64</v>
      </c>
      <c r="B35" s="70"/>
      <c r="C35" s="70"/>
      <c r="D35" s="71"/>
      <c r="E35" s="15"/>
      <c r="L35" s="5">
        <f t="shared" si="0"/>
        <v>0</v>
      </c>
      <c r="M35" s="5"/>
      <c r="N35" s="5"/>
      <c r="O35" s="5"/>
      <c r="P35" s="40"/>
      <c r="Q35" s="43"/>
    </row>
    <row r="36" spans="1:17" ht="15">
      <c r="A36" s="69" t="s">
        <v>79</v>
      </c>
      <c r="B36" s="70"/>
      <c r="C36" s="70"/>
      <c r="D36" s="71"/>
      <c r="E36" s="15"/>
      <c r="L36" s="5">
        <f t="shared" si="0"/>
        <v>0</v>
      </c>
      <c r="M36" s="5"/>
      <c r="N36" s="5"/>
      <c r="O36" s="5"/>
      <c r="P36" s="40"/>
      <c r="Q36" s="43"/>
    </row>
    <row r="37" spans="1:17" ht="15">
      <c r="A37" s="49" t="s">
        <v>80</v>
      </c>
      <c r="B37" s="48"/>
      <c r="C37" s="25">
        <f>C18/2099264*1000</f>
        <v>47.82</v>
      </c>
      <c r="D37" s="25">
        <f>D18/2099264*1000</f>
        <v>-181.62</v>
      </c>
      <c r="E37" s="15"/>
      <c r="L37" s="5">
        <f t="shared" si="0"/>
        <v>0</v>
      </c>
      <c r="M37" s="25">
        <f>M33/2099263*1000</f>
        <v>0</v>
      </c>
      <c r="N37" s="5"/>
      <c r="O37" s="5"/>
      <c r="P37" s="40"/>
      <c r="Q37" s="43"/>
    </row>
    <row r="38" spans="1:17" ht="15">
      <c r="A38" s="69" t="s">
        <v>81</v>
      </c>
      <c r="B38" s="70"/>
      <c r="C38" s="70"/>
      <c r="D38" s="71"/>
      <c r="E38" s="15"/>
      <c r="L38" s="5">
        <f t="shared" si="0"/>
        <v>0</v>
      </c>
      <c r="M38" s="5"/>
      <c r="N38" s="5"/>
      <c r="O38" s="5"/>
      <c r="P38" s="40"/>
      <c r="Q38" s="43"/>
    </row>
    <row r="39" spans="1:17" ht="15">
      <c r="A39" s="69" t="s">
        <v>82</v>
      </c>
      <c r="B39" s="70"/>
      <c r="C39" s="70"/>
      <c r="D39" s="71"/>
      <c r="E39" s="15"/>
      <c r="L39" s="5">
        <f t="shared" si="0"/>
        <v>0</v>
      </c>
      <c r="M39" s="5"/>
      <c r="N39" s="5"/>
      <c r="O39" s="5"/>
      <c r="P39" s="40"/>
      <c r="Q39" s="43"/>
    </row>
    <row r="40" spans="1:17" ht="15">
      <c r="A40" s="69" t="s">
        <v>83</v>
      </c>
      <c r="B40" s="70"/>
      <c r="C40" s="70"/>
      <c r="D40" s="71"/>
      <c r="E40" s="15"/>
      <c r="L40" s="5">
        <f t="shared" si="0"/>
        <v>0</v>
      </c>
      <c r="M40" s="5"/>
      <c r="N40" s="5"/>
      <c r="O40" s="5"/>
      <c r="P40" s="40"/>
      <c r="Q40" s="43"/>
    </row>
    <row r="41" spans="1:17" ht="15">
      <c r="A41" s="69" t="s">
        <v>84</v>
      </c>
      <c r="B41" s="70"/>
      <c r="C41" s="70"/>
      <c r="D41" s="71"/>
      <c r="E41" s="15"/>
      <c r="L41" s="5">
        <f t="shared" si="0"/>
        <v>0</v>
      </c>
      <c r="M41" s="5"/>
      <c r="N41" s="5"/>
      <c r="O41" s="5"/>
      <c r="P41" s="40"/>
      <c r="Q41" s="43"/>
    </row>
    <row r="44" spans="3:4" ht="15" hidden="1">
      <c r="C44" t="s">
        <v>183</v>
      </c>
      <c r="D44" s="1" t="e">
        <f>#REF!</f>
        <v>#REF!</v>
      </c>
    </row>
    <row r="45" ht="15" hidden="1">
      <c r="D45" s="1" t="e">
        <f>C33-D44</f>
        <v>#REF!</v>
      </c>
    </row>
    <row r="46" ht="15" hidden="1"/>
    <row r="47" ht="15">
      <c r="D47" s="1"/>
    </row>
  </sheetData>
  <sheetProtection/>
  <mergeCells count="4">
    <mergeCell ref="A24:A25"/>
    <mergeCell ref="B24:B25"/>
    <mergeCell ref="C24:C25"/>
    <mergeCell ref="D24:D2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Q69"/>
  <sheetViews>
    <sheetView showZeros="0" tabSelected="1" workbookViewId="0" topLeftCell="A52">
      <selection activeCell="B76" sqref="B76"/>
    </sheetView>
  </sheetViews>
  <sheetFormatPr defaultColWidth="42.7109375" defaultRowHeight="15"/>
  <cols>
    <col min="1" max="1" width="42.7109375" style="0" customWidth="1"/>
    <col min="2" max="2" width="9.7109375" style="0" customWidth="1"/>
    <col min="3" max="3" width="19.00390625" style="0" customWidth="1"/>
    <col min="4" max="4" width="17.140625" style="0" customWidth="1"/>
    <col min="5" max="6" width="0" style="0" hidden="1" customWidth="1"/>
    <col min="7" max="10" width="18.8515625" style="0" hidden="1" customWidth="1"/>
    <col min="11" max="11" width="16.140625" style="0" hidden="1" customWidth="1"/>
    <col min="12" max="12" width="0" style="0" hidden="1" customWidth="1"/>
  </cols>
  <sheetData>
    <row r="1" spans="7:17" ht="15">
      <c r="G1" s="14" t="s">
        <v>170</v>
      </c>
      <c r="H1" s="14" t="s">
        <v>177</v>
      </c>
      <c r="I1" s="14" t="s">
        <v>178</v>
      </c>
      <c r="J1" s="14" t="s">
        <v>179</v>
      </c>
      <c r="K1" s="14" t="s">
        <v>180</v>
      </c>
      <c r="N1" t="s">
        <v>177</v>
      </c>
      <c r="O1" t="s">
        <v>178</v>
      </c>
      <c r="P1" t="s">
        <v>179</v>
      </c>
      <c r="Q1" t="s">
        <v>180</v>
      </c>
    </row>
    <row r="2" spans="1:11" ht="15">
      <c r="A2" s="21" t="s">
        <v>48</v>
      </c>
      <c r="B2" s="21"/>
      <c r="C2" s="20" t="s">
        <v>186</v>
      </c>
      <c r="D2" s="20" t="s">
        <v>187</v>
      </c>
      <c r="G2" s="14"/>
      <c r="H2" s="14"/>
      <c r="I2" s="14"/>
      <c r="J2" s="14"/>
      <c r="K2" s="14"/>
    </row>
    <row r="3" spans="1:11" ht="24">
      <c r="A3" s="45" t="s">
        <v>85</v>
      </c>
      <c r="B3" s="45"/>
      <c r="C3" s="60"/>
      <c r="D3" s="60"/>
      <c r="G3" s="14"/>
      <c r="H3" s="14"/>
      <c r="I3" s="14"/>
      <c r="J3" s="14"/>
      <c r="K3" s="14"/>
    </row>
    <row r="4" spans="1:11" ht="15">
      <c r="A4" s="45" t="s">
        <v>86</v>
      </c>
      <c r="B4" s="21">
        <v>10</v>
      </c>
      <c r="C4" s="20">
        <v>26867262</v>
      </c>
      <c r="D4" s="20">
        <v>19879575</v>
      </c>
      <c r="E4">
        <v>5541637</v>
      </c>
      <c r="G4" s="20">
        <f>SUM(G6:G11)</f>
        <v>0</v>
      </c>
      <c r="H4" s="20">
        <f>SUM(H6:H11)</f>
        <v>0</v>
      </c>
      <c r="I4" s="20">
        <f>SUM(I6:I11)</f>
        <v>0</v>
      </c>
      <c r="J4" s="20">
        <f>SUM(J6:J11)</f>
        <v>0</v>
      </c>
      <c r="K4" s="20">
        <f>SUM(K6:K11)</f>
        <v>0</v>
      </c>
    </row>
    <row r="5" spans="1:11" ht="15">
      <c r="A5" s="46" t="s">
        <v>81</v>
      </c>
      <c r="B5" s="47"/>
      <c r="C5" s="22"/>
      <c r="D5" s="22"/>
      <c r="G5" s="14">
        <f aca="true" t="shared" si="0" ref="G5:G65">H5+I5+J5+K5</f>
        <v>0</v>
      </c>
      <c r="H5" s="14"/>
      <c r="I5" s="14"/>
      <c r="J5" s="14"/>
      <c r="K5" s="14"/>
    </row>
    <row r="6" spans="1:11" ht="15">
      <c r="A6" s="46" t="s">
        <v>87</v>
      </c>
      <c r="B6" s="47">
        <v>11</v>
      </c>
      <c r="C6" s="22">
        <v>7148786</v>
      </c>
      <c r="D6" s="22">
        <v>13312036</v>
      </c>
      <c r="E6">
        <v>4178352</v>
      </c>
      <c r="G6" s="14">
        <f t="shared" si="0"/>
        <v>0</v>
      </c>
      <c r="H6" s="14"/>
      <c r="I6" s="14"/>
      <c r="J6" s="14"/>
      <c r="K6" s="14"/>
    </row>
    <row r="7" spans="1:11" ht="15">
      <c r="A7" s="46" t="s">
        <v>88</v>
      </c>
      <c r="B7" s="47">
        <v>12</v>
      </c>
      <c r="C7" s="20"/>
      <c r="D7" s="20">
        <v>0</v>
      </c>
      <c r="E7">
        <v>0</v>
      </c>
      <c r="G7" s="14">
        <f t="shared" si="0"/>
        <v>0</v>
      </c>
      <c r="H7" s="14"/>
      <c r="I7" s="14"/>
      <c r="J7" s="14"/>
      <c r="K7" s="14"/>
    </row>
    <row r="8" spans="1:11" ht="15">
      <c r="A8" s="46" t="s">
        <v>89</v>
      </c>
      <c r="B8" s="47">
        <v>13</v>
      </c>
      <c r="C8" s="22">
        <v>19474742</v>
      </c>
      <c r="D8" s="22">
        <v>6086780</v>
      </c>
      <c r="E8">
        <v>1307923</v>
      </c>
      <c r="G8" s="14">
        <f t="shared" si="0"/>
        <v>0</v>
      </c>
      <c r="H8" s="14"/>
      <c r="I8" s="14"/>
      <c r="J8" s="14"/>
      <c r="K8" s="14"/>
    </row>
    <row r="9" spans="1:11" ht="15">
      <c r="A9" s="46" t="s">
        <v>90</v>
      </c>
      <c r="B9" s="47">
        <v>14</v>
      </c>
      <c r="C9" s="22"/>
      <c r="D9" s="22">
        <v>0</v>
      </c>
      <c r="E9">
        <v>0</v>
      </c>
      <c r="G9" s="14">
        <f t="shared" si="0"/>
        <v>0</v>
      </c>
      <c r="H9" s="14"/>
      <c r="I9" s="14"/>
      <c r="J9" s="14"/>
      <c r="K9" s="14"/>
    </row>
    <row r="10" spans="1:11" ht="15">
      <c r="A10" s="46" t="s">
        <v>91</v>
      </c>
      <c r="B10" s="47">
        <v>15</v>
      </c>
      <c r="C10" s="22"/>
      <c r="D10" s="22">
        <v>0</v>
      </c>
      <c r="E10">
        <v>0</v>
      </c>
      <c r="G10" s="14">
        <f t="shared" si="0"/>
        <v>0</v>
      </c>
      <c r="H10" s="14"/>
      <c r="I10" s="14"/>
      <c r="J10" s="14"/>
      <c r="K10" s="14"/>
    </row>
    <row r="11" spans="1:11" ht="15">
      <c r="A11" s="46" t="s">
        <v>92</v>
      </c>
      <c r="B11" s="47">
        <v>16</v>
      </c>
      <c r="C11" s="22">
        <v>243734</v>
      </c>
      <c r="D11" s="22">
        <v>480759</v>
      </c>
      <c r="E11">
        <v>55362</v>
      </c>
      <c r="G11" s="14">
        <f t="shared" si="0"/>
        <v>0</v>
      </c>
      <c r="H11" s="14"/>
      <c r="I11" s="14"/>
      <c r="J11" s="14"/>
      <c r="K11" s="14"/>
    </row>
    <row r="12" spans="1:11" ht="15">
      <c r="A12" s="45" t="s">
        <v>93</v>
      </c>
      <c r="B12" s="21">
        <v>20</v>
      </c>
      <c r="C12" s="20">
        <v>23592667</v>
      </c>
      <c r="D12" s="20">
        <v>16641989</v>
      </c>
      <c r="E12">
        <v>5427598</v>
      </c>
      <c r="G12" s="20">
        <f>SUM(G14:G20)</f>
        <v>0</v>
      </c>
      <c r="H12" s="20">
        <f>SUM(H14:H20)</f>
        <v>0</v>
      </c>
      <c r="I12" s="20">
        <f>SUM(I14:I20)</f>
        <v>0</v>
      </c>
      <c r="J12" s="20">
        <f>SUM(J14:J20)</f>
        <v>0</v>
      </c>
      <c r="K12" s="20">
        <f>SUM(K14:K20)</f>
        <v>0</v>
      </c>
    </row>
    <row r="13" spans="1:11" ht="15">
      <c r="A13" s="46" t="s">
        <v>81</v>
      </c>
      <c r="B13" s="47"/>
      <c r="C13" s="22"/>
      <c r="D13" s="22"/>
      <c r="G13" s="14">
        <f t="shared" si="0"/>
        <v>0</v>
      </c>
      <c r="H13" s="14"/>
      <c r="I13" s="14"/>
      <c r="J13" s="14"/>
      <c r="K13" s="14"/>
    </row>
    <row r="14" spans="1:11" ht="15">
      <c r="A14" s="46" t="s">
        <v>94</v>
      </c>
      <c r="B14" s="47">
        <v>21</v>
      </c>
      <c r="C14" s="22">
        <v>2327795</v>
      </c>
      <c r="D14" s="22">
        <v>3518029</v>
      </c>
      <c r="E14">
        <v>4560690</v>
      </c>
      <c r="G14" s="14">
        <f t="shared" si="0"/>
        <v>0</v>
      </c>
      <c r="H14" s="14"/>
      <c r="I14" s="14"/>
      <c r="J14" s="14"/>
      <c r="K14" s="14"/>
    </row>
    <row r="15" spans="1:11" ht="15">
      <c r="A15" s="46" t="s">
        <v>95</v>
      </c>
      <c r="B15" s="47">
        <v>22</v>
      </c>
      <c r="C15" s="22">
        <v>19420554</v>
      </c>
      <c r="D15" s="22">
        <v>11323094</v>
      </c>
      <c r="E15">
        <v>291721</v>
      </c>
      <c r="G15" s="14">
        <f t="shared" si="0"/>
        <v>0</v>
      </c>
      <c r="H15" s="14"/>
      <c r="I15" s="14"/>
      <c r="J15" s="14"/>
      <c r="K15" s="14"/>
    </row>
    <row r="16" spans="1:11" ht="15">
      <c r="A16" s="46" t="s">
        <v>96</v>
      </c>
      <c r="B16" s="47">
        <v>23</v>
      </c>
      <c r="C16" s="22">
        <v>219348</v>
      </c>
      <c r="D16" s="22">
        <v>241366</v>
      </c>
      <c r="E16">
        <v>86481</v>
      </c>
      <c r="G16" s="14">
        <f t="shared" si="0"/>
        <v>0</v>
      </c>
      <c r="H16" s="14"/>
      <c r="I16" s="14"/>
      <c r="J16" s="14"/>
      <c r="K16" s="14"/>
    </row>
    <row r="17" spans="1:11" ht="15">
      <c r="A17" s="46" t="s">
        <v>97</v>
      </c>
      <c r="B17" s="47">
        <v>24</v>
      </c>
      <c r="C17" s="22">
        <v>494825</v>
      </c>
      <c r="D17" s="22">
        <v>412260</v>
      </c>
      <c r="E17">
        <v>93762</v>
      </c>
      <c r="G17" s="14">
        <f t="shared" si="0"/>
        <v>0</v>
      </c>
      <c r="H17" s="14"/>
      <c r="I17" s="14"/>
      <c r="J17" s="14"/>
      <c r="K17" s="14"/>
    </row>
    <row r="18" spans="1:11" ht="15">
      <c r="A18" s="46" t="s">
        <v>98</v>
      </c>
      <c r="B18" s="47">
        <v>25</v>
      </c>
      <c r="C18" s="22"/>
      <c r="D18" s="22">
        <v>0</v>
      </c>
      <c r="E18">
        <v>0</v>
      </c>
      <c r="G18" s="14">
        <f t="shared" si="0"/>
        <v>0</v>
      </c>
      <c r="H18" s="14"/>
      <c r="I18" s="14"/>
      <c r="J18" s="14"/>
      <c r="K18" s="14"/>
    </row>
    <row r="19" spans="1:11" ht="15">
      <c r="A19" s="46" t="s">
        <v>99</v>
      </c>
      <c r="B19" s="47">
        <v>26</v>
      </c>
      <c r="C19" s="22">
        <v>678589</v>
      </c>
      <c r="D19" s="22">
        <v>410772</v>
      </c>
      <c r="E19">
        <v>125990</v>
      </c>
      <c r="G19" s="14">
        <f t="shared" si="0"/>
        <v>0</v>
      </c>
      <c r="H19" s="14"/>
      <c r="I19" s="14"/>
      <c r="J19" s="14"/>
      <c r="K19" s="14"/>
    </row>
    <row r="20" spans="1:11" ht="15">
      <c r="A20" s="46" t="s">
        <v>100</v>
      </c>
      <c r="B20" s="47">
        <v>27</v>
      </c>
      <c r="C20" s="22">
        <v>451556</v>
      </c>
      <c r="D20" s="22">
        <v>736468</v>
      </c>
      <c r="E20">
        <v>268954</v>
      </c>
      <c r="G20" s="14">
        <f t="shared" si="0"/>
        <v>0</v>
      </c>
      <c r="H20" s="14"/>
      <c r="I20" s="14"/>
      <c r="J20" s="14"/>
      <c r="K20" s="14"/>
    </row>
    <row r="21" spans="1:11" ht="24">
      <c r="A21" s="21" t="s">
        <v>101</v>
      </c>
      <c r="B21" s="21">
        <v>30</v>
      </c>
      <c r="C21" s="20">
        <v>3274595</v>
      </c>
      <c r="D21" s="20">
        <v>3237586</v>
      </c>
      <c r="E21">
        <v>114039</v>
      </c>
      <c r="G21" s="20">
        <f>G4-G12</f>
        <v>0</v>
      </c>
      <c r="H21" s="20">
        <f>H4-H12</f>
        <v>0</v>
      </c>
      <c r="I21" s="20">
        <f>I4-I12</f>
        <v>0</v>
      </c>
      <c r="J21" s="20">
        <f>J4-J12</f>
        <v>0</v>
      </c>
      <c r="K21" s="20">
        <f>K4-K12</f>
        <v>0</v>
      </c>
    </row>
    <row r="22" spans="1:11" ht="34.5" customHeight="1">
      <c r="A22" s="45" t="s">
        <v>102</v>
      </c>
      <c r="B22" s="45"/>
      <c r="C22" s="20"/>
      <c r="D22" s="20"/>
      <c r="G22" s="14">
        <f t="shared" si="0"/>
        <v>0</v>
      </c>
      <c r="H22" s="14"/>
      <c r="I22" s="14"/>
      <c r="J22" s="14"/>
      <c r="K22" s="14"/>
    </row>
    <row r="23" spans="1:11" ht="15">
      <c r="A23" s="45" t="s">
        <v>86</v>
      </c>
      <c r="B23" s="21">
        <v>40</v>
      </c>
      <c r="C23" s="20">
        <v>0</v>
      </c>
      <c r="D23" s="20">
        <v>198</v>
      </c>
      <c r="E23">
        <v>0</v>
      </c>
      <c r="G23" s="21">
        <f>SUM(G25:G35)</f>
        <v>0</v>
      </c>
      <c r="H23" s="21">
        <f>SUM(H25:H35)</f>
        <v>0</v>
      </c>
      <c r="I23" s="21">
        <f>SUM(I25:I35)</f>
        <v>0</v>
      </c>
      <c r="J23" s="21">
        <f>SUM(J25:J35)</f>
        <v>0</v>
      </c>
      <c r="K23" s="21">
        <f>SUM(K25:K35)</f>
        <v>0</v>
      </c>
    </row>
    <row r="24" spans="1:11" ht="15">
      <c r="A24" s="46" t="s">
        <v>81</v>
      </c>
      <c r="B24" s="47"/>
      <c r="C24" s="20"/>
      <c r="D24" s="22">
        <v>0</v>
      </c>
      <c r="G24" s="14">
        <f t="shared" si="0"/>
        <v>0</v>
      </c>
      <c r="H24" s="14"/>
      <c r="I24" s="14"/>
      <c r="J24" s="14"/>
      <c r="K24" s="14"/>
    </row>
    <row r="25" spans="1:11" ht="15">
      <c r="A25" s="46" t="s">
        <v>103</v>
      </c>
      <c r="B25" s="47">
        <v>41</v>
      </c>
      <c r="C25" s="22"/>
      <c r="D25" s="22">
        <v>198</v>
      </c>
      <c r="G25" s="14">
        <f t="shared" si="0"/>
        <v>0</v>
      </c>
      <c r="H25" s="14"/>
      <c r="I25" s="14"/>
      <c r="J25" s="14"/>
      <c r="K25" s="14"/>
    </row>
    <row r="26" spans="1:11" ht="15">
      <c r="A26" s="46" t="s">
        <v>104</v>
      </c>
      <c r="B26" s="47">
        <v>42</v>
      </c>
      <c r="C26" s="20"/>
      <c r="D26" s="22">
        <v>0</v>
      </c>
      <c r="G26" s="14">
        <f t="shared" si="0"/>
        <v>0</v>
      </c>
      <c r="H26" s="14">
        <v>0</v>
      </c>
      <c r="I26" s="14"/>
      <c r="J26" s="14"/>
      <c r="K26" s="14"/>
    </row>
    <row r="27" spans="1:11" ht="15">
      <c r="A27" s="46" t="s">
        <v>105</v>
      </c>
      <c r="B27" s="47">
        <v>43</v>
      </c>
      <c r="C27" s="20"/>
      <c r="D27" s="22">
        <v>0</v>
      </c>
      <c r="G27" s="14">
        <f t="shared" si="0"/>
        <v>0</v>
      </c>
      <c r="H27" s="14">
        <v>0</v>
      </c>
      <c r="I27" s="14"/>
      <c r="J27" s="14"/>
      <c r="K27" s="14"/>
    </row>
    <row r="28" spans="1:11" ht="41.25" customHeight="1">
      <c r="A28" s="74" t="s">
        <v>106</v>
      </c>
      <c r="B28" s="73">
        <v>44</v>
      </c>
      <c r="C28" s="20"/>
      <c r="D28" s="22">
        <v>0</v>
      </c>
      <c r="G28" s="14">
        <f t="shared" si="0"/>
        <v>0</v>
      </c>
      <c r="H28" s="14">
        <v>0</v>
      </c>
      <c r="I28" s="14"/>
      <c r="J28" s="14"/>
      <c r="K28" s="14"/>
    </row>
    <row r="29" spans="1:11" ht="24">
      <c r="A29" s="46" t="s">
        <v>107</v>
      </c>
      <c r="B29" s="47">
        <v>45</v>
      </c>
      <c r="C29" s="20"/>
      <c r="D29" s="22">
        <v>0</v>
      </c>
      <c r="G29" s="14">
        <f t="shared" si="0"/>
        <v>0</v>
      </c>
      <c r="H29" s="14">
        <v>0</v>
      </c>
      <c r="I29" s="14"/>
      <c r="J29" s="14"/>
      <c r="K29" s="14"/>
    </row>
    <row r="30" spans="1:11" ht="24">
      <c r="A30" s="46" t="s">
        <v>108</v>
      </c>
      <c r="B30" s="47">
        <v>46</v>
      </c>
      <c r="C30" s="20"/>
      <c r="D30" s="22">
        <v>0</v>
      </c>
      <c r="G30" s="14">
        <f t="shared" si="0"/>
        <v>0</v>
      </c>
      <c r="H30" s="14">
        <v>0</v>
      </c>
      <c r="I30" s="14"/>
      <c r="J30" s="14"/>
      <c r="K30" s="14"/>
    </row>
    <row r="31" spans="1:11" ht="15">
      <c r="A31" s="46" t="s">
        <v>109</v>
      </c>
      <c r="B31" s="47">
        <v>47</v>
      </c>
      <c r="C31" s="20"/>
      <c r="D31" s="22">
        <v>0</v>
      </c>
      <c r="G31" s="14">
        <f t="shared" si="0"/>
        <v>0</v>
      </c>
      <c r="H31" s="14">
        <v>0</v>
      </c>
      <c r="I31" s="14"/>
      <c r="J31" s="14"/>
      <c r="K31" s="14"/>
    </row>
    <row r="32" spans="1:11" ht="24">
      <c r="A32" s="46" t="s">
        <v>110</v>
      </c>
      <c r="B32" s="47">
        <v>48</v>
      </c>
      <c r="C32" s="20"/>
      <c r="D32" s="22">
        <v>0</v>
      </c>
      <c r="G32" s="14"/>
      <c r="H32" s="14"/>
      <c r="I32" s="14"/>
      <c r="J32" s="14"/>
      <c r="K32" s="14"/>
    </row>
    <row r="33" spans="1:11" ht="15">
      <c r="A33" s="46" t="s">
        <v>111</v>
      </c>
      <c r="B33" s="47">
        <v>49</v>
      </c>
      <c r="C33" s="20"/>
      <c r="D33" s="22">
        <v>0</v>
      </c>
      <c r="G33" s="14">
        <f t="shared" si="0"/>
        <v>0</v>
      </c>
      <c r="H33" s="14"/>
      <c r="I33" s="14"/>
      <c r="J33" s="14"/>
      <c r="K33" s="14"/>
    </row>
    <row r="34" spans="1:11" ht="15">
      <c r="A34" s="46" t="s">
        <v>91</v>
      </c>
      <c r="B34" s="47">
        <v>50</v>
      </c>
      <c r="C34" s="20"/>
      <c r="D34" s="22">
        <v>0</v>
      </c>
      <c r="G34" s="14">
        <f t="shared" si="0"/>
        <v>0</v>
      </c>
      <c r="H34" s="14">
        <v>0</v>
      </c>
      <c r="I34" s="14"/>
      <c r="J34" s="14"/>
      <c r="K34" s="14"/>
    </row>
    <row r="35" spans="1:11" ht="15">
      <c r="A35" s="46" t="s">
        <v>92</v>
      </c>
      <c r="B35" s="47">
        <v>51</v>
      </c>
      <c r="C35" s="20"/>
      <c r="D35" s="22">
        <v>0</v>
      </c>
      <c r="G35" s="14">
        <f t="shared" si="0"/>
        <v>0</v>
      </c>
      <c r="H35" s="14"/>
      <c r="I35" s="14"/>
      <c r="J35" s="14"/>
      <c r="K35" s="14"/>
    </row>
    <row r="36" spans="1:11" ht="15.75" thickBot="1">
      <c r="A36" s="45" t="s">
        <v>112</v>
      </c>
      <c r="B36" s="21">
        <v>60</v>
      </c>
      <c r="C36" s="20">
        <v>7130</v>
      </c>
      <c r="D36" s="20">
        <v>3898</v>
      </c>
      <c r="E36">
        <v>8303</v>
      </c>
      <c r="G36" s="2">
        <f>SUM(G38:G48)</f>
        <v>0</v>
      </c>
      <c r="H36" s="2">
        <f>SUM(H38:H48)</f>
        <v>0</v>
      </c>
      <c r="I36" s="2">
        <f>SUM(I38:I48)</f>
        <v>0</v>
      </c>
      <c r="J36" s="2">
        <f>SUM(J38:J48)</f>
        <v>0</v>
      </c>
      <c r="K36" s="2">
        <f>SUM(K38:K48)</f>
        <v>0</v>
      </c>
    </row>
    <row r="37" spans="1:11" ht="15">
      <c r="A37" s="46" t="s">
        <v>81</v>
      </c>
      <c r="B37" s="47"/>
      <c r="C37" s="22"/>
      <c r="D37" s="22"/>
      <c r="G37" s="14">
        <f t="shared" si="0"/>
        <v>0</v>
      </c>
      <c r="H37" s="14"/>
      <c r="I37" s="14"/>
      <c r="J37" s="14"/>
      <c r="K37" s="14"/>
    </row>
    <row r="38" spans="1:11" ht="15">
      <c r="A38" s="46" t="s">
        <v>113</v>
      </c>
      <c r="B38" s="47">
        <v>61</v>
      </c>
      <c r="C38" s="22">
        <v>6743</v>
      </c>
      <c r="D38" s="22">
        <v>3296</v>
      </c>
      <c r="E38">
        <v>2066</v>
      </c>
      <c r="G38" s="14">
        <f t="shared" si="0"/>
        <v>0</v>
      </c>
      <c r="H38" s="14"/>
      <c r="I38" s="14"/>
      <c r="J38" s="14"/>
      <c r="K38" s="14"/>
    </row>
    <row r="39" spans="1:11" ht="15">
      <c r="A39" s="46" t="s">
        <v>114</v>
      </c>
      <c r="B39" s="47">
        <v>62</v>
      </c>
      <c r="C39" s="22">
        <v>387</v>
      </c>
      <c r="D39" s="22">
        <v>602</v>
      </c>
      <c r="E39">
        <v>205</v>
      </c>
      <c r="G39" s="14">
        <f t="shared" si="0"/>
        <v>0</v>
      </c>
      <c r="H39" s="14"/>
      <c r="I39" s="14"/>
      <c r="J39" s="14"/>
      <c r="K39" s="14"/>
    </row>
    <row r="40" spans="1:11" ht="15">
      <c r="A40" s="46" t="s">
        <v>115</v>
      </c>
      <c r="B40" s="47">
        <v>63</v>
      </c>
      <c r="C40" s="22"/>
      <c r="D40" s="22">
        <v>0</v>
      </c>
      <c r="E40">
        <v>6032</v>
      </c>
      <c r="G40" s="14">
        <f t="shared" si="0"/>
        <v>0</v>
      </c>
      <c r="H40" s="14"/>
      <c r="I40" s="14"/>
      <c r="J40" s="14"/>
      <c r="K40" s="14"/>
    </row>
    <row r="41" spans="1:11" ht="39.75" customHeight="1">
      <c r="A41" s="74" t="s">
        <v>116</v>
      </c>
      <c r="B41" s="73">
        <v>64</v>
      </c>
      <c r="C41" s="20"/>
      <c r="D41" s="20">
        <v>0</v>
      </c>
      <c r="E41">
        <v>0</v>
      </c>
      <c r="G41" s="14">
        <f t="shared" si="0"/>
        <v>0</v>
      </c>
      <c r="H41" s="14"/>
      <c r="I41" s="14"/>
      <c r="J41" s="14"/>
      <c r="K41" s="14"/>
    </row>
    <row r="42" spans="1:11" ht="24">
      <c r="A42" s="46" t="s">
        <v>117</v>
      </c>
      <c r="B42" s="47">
        <v>65</v>
      </c>
      <c r="C42" s="20"/>
      <c r="D42" s="20">
        <v>0</v>
      </c>
      <c r="E42">
        <v>0</v>
      </c>
      <c r="G42" s="14">
        <f t="shared" si="0"/>
        <v>0</v>
      </c>
      <c r="H42" s="14"/>
      <c r="I42" s="14"/>
      <c r="J42" s="14"/>
      <c r="K42" s="14"/>
    </row>
    <row r="43" spans="1:11" ht="24">
      <c r="A43" s="46" t="s">
        <v>118</v>
      </c>
      <c r="B43" s="47">
        <v>66</v>
      </c>
      <c r="C43" s="20"/>
      <c r="D43" s="20">
        <v>0</v>
      </c>
      <c r="E43">
        <v>0</v>
      </c>
      <c r="G43" s="14">
        <f t="shared" si="0"/>
        <v>0</v>
      </c>
      <c r="H43" s="14">
        <v>0</v>
      </c>
      <c r="I43" s="14"/>
      <c r="J43" s="14"/>
      <c r="K43" s="14"/>
    </row>
    <row r="44" spans="1:11" ht="15">
      <c r="A44" s="46" t="s">
        <v>119</v>
      </c>
      <c r="B44" s="47">
        <v>67</v>
      </c>
      <c r="C44" s="20"/>
      <c r="D44" s="20">
        <v>0</v>
      </c>
      <c r="E44">
        <v>0</v>
      </c>
      <c r="G44" s="14">
        <f t="shared" si="0"/>
        <v>0</v>
      </c>
      <c r="H44" s="14">
        <v>0</v>
      </c>
      <c r="I44" s="14"/>
      <c r="J44" s="14"/>
      <c r="K44" s="14"/>
    </row>
    <row r="45" spans="1:11" ht="15">
      <c r="A45" s="46" t="s">
        <v>120</v>
      </c>
      <c r="B45" s="47">
        <v>68</v>
      </c>
      <c r="C45" s="20"/>
      <c r="D45" s="20">
        <v>0</v>
      </c>
      <c r="E45">
        <v>0</v>
      </c>
      <c r="G45" s="14">
        <f t="shared" si="0"/>
        <v>0</v>
      </c>
      <c r="H45" s="14">
        <v>0</v>
      </c>
      <c r="I45" s="14"/>
      <c r="J45" s="14"/>
      <c r="K45" s="14"/>
    </row>
    <row r="46" spans="1:11" ht="24">
      <c r="A46" s="46" t="s">
        <v>110</v>
      </c>
      <c r="B46" s="47">
        <v>69</v>
      </c>
      <c r="C46" s="20"/>
      <c r="D46" s="20">
        <v>0</v>
      </c>
      <c r="E46">
        <v>0</v>
      </c>
      <c r="G46" s="14">
        <f t="shared" si="0"/>
        <v>0</v>
      </c>
      <c r="H46" s="14">
        <v>0</v>
      </c>
      <c r="I46" s="14"/>
      <c r="J46" s="14"/>
      <c r="K46" s="14"/>
    </row>
    <row r="47" spans="1:11" ht="24">
      <c r="A47" s="46" t="s">
        <v>121</v>
      </c>
      <c r="B47" s="47">
        <v>70</v>
      </c>
      <c r="C47" s="20"/>
      <c r="D47" s="20">
        <v>0</v>
      </c>
      <c r="E47">
        <v>0</v>
      </c>
      <c r="G47" s="14">
        <f t="shared" si="0"/>
        <v>0</v>
      </c>
      <c r="H47" s="14"/>
      <c r="I47" s="14"/>
      <c r="J47" s="14"/>
      <c r="K47" s="14"/>
    </row>
    <row r="48" spans="1:11" ht="15">
      <c r="A48" s="46" t="s">
        <v>100</v>
      </c>
      <c r="B48" s="47">
        <v>71</v>
      </c>
      <c r="C48" s="20"/>
      <c r="D48" s="20">
        <v>0</v>
      </c>
      <c r="G48" s="14">
        <f t="shared" si="0"/>
        <v>0</v>
      </c>
      <c r="H48" s="14"/>
      <c r="I48" s="14"/>
      <c r="J48" s="14"/>
      <c r="K48" s="14"/>
    </row>
    <row r="49" spans="1:11" ht="24">
      <c r="A49" s="47" t="s">
        <v>123</v>
      </c>
      <c r="B49" s="47">
        <v>80</v>
      </c>
      <c r="C49" s="20">
        <v>-7130</v>
      </c>
      <c r="D49" s="20">
        <v>-3700</v>
      </c>
      <c r="E49">
        <v>-8303</v>
      </c>
      <c r="G49" s="20">
        <f>G23-G36</f>
        <v>0</v>
      </c>
      <c r="H49" s="20">
        <f>H23-H36</f>
        <v>0</v>
      </c>
      <c r="I49" s="20">
        <f>I23-I36</f>
        <v>0</v>
      </c>
      <c r="J49" s="20">
        <f>J23-J36</f>
        <v>0</v>
      </c>
      <c r="K49" s="20">
        <f>K23-K36</f>
        <v>0</v>
      </c>
    </row>
    <row r="50" spans="1:11" ht="30" customHeight="1">
      <c r="A50" s="45" t="s">
        <v>124</v>
      </c>
      <c r="B50" s="45"/>
      <c r="C50" s="20"/>
      <c r="D50" s="20"/>
      <c r="G50" s="14">
        <f t="shared" si="0"/>
        <v>0</v>
      </c>
      <c r="H50" s="14"/>
      <c r="I50" s="14"/>
      <c r="J50" s="14"/>
      <c r="K50" s="14"/>
    </row>
    <row r="51" spans="1:11" ht="15">
      <c r="A51" s="45" t="s">
        <v>86</v>
      </c>
      <c r="B51" s="21">
        <v>90</v>
      </c>
      <c r="C51" s="20">
        <v>24615568</v>
      </c>
      <c r="D51" s="20">
        <v>22376952</v>
      </c>
      <c r="E51" t="s">
        <v>125</v>
      </c>
      <c r="G51" s="21">
        <f>SUM(G53:G56)</f>
        <v>0</v>
      </c>
      <c r="H51" s="21">
        <f>SUM(H53:H56)</f>
        <v>0</v>
      </c>
      <c r="I51" s="21">
        <f>SUM(I53:I56)</f>
        <v>0</v>
      </c>
      <c r="J51" s="21">
        <f>SUM(J53:J56)</f>
        <v>0</v>
      </c>
      <c r="K51" s="21">
        <f>SUM(K53:K56)</f>
        <v>0</v>
      </c>
    </row>
    <row r="52" spans="1:11" ht="15.75">
      <c r="A52" s="46" t="s">
        <v>81</v>
      </c>
      <c r="B52" s="47"/>
      <c r="C52" s="22"/>
      <c r="D52" s="22"/>
      <c r="G52" s="14">
        <f t="shared" si="0"/>
        <v>0</v>
      </c>
      <c r="H52" s="17"/>
      <c r="I52" s="14"/>
      <c r="J52" s="14"/>
      <c r="K52" s="14"/>
    </row>
    <row r="53" spans="1:11" ht="15.75">
      <c r="A53" s="46" t="s">
        <v>126</v>
      </c>
      <c r="B53" s="47">
        <v>91</v>
      </c>
      <c r="C53" s="20"/>
      <c r="D53" s="22">
        <v>0</v>
      </c>
      <c r="E53" t="s">
        <v>122</v>
      </c>
      <c r="G53" s="14">
        <f t="shared" si="0"/>
        <v>0</v>
      </c>
      <c r="H53" s="17">
        <f>K53+M53+O53+Q53</f>
        <v>0</v>
      </c>
      <c r="I53" s="14"/>
      <c r="J53" s="14"/>
      <c r="K53" s="14"/>
    </row>
    <row r="54" spans="1:11" ht="15.75">
      <c r="A54" s="46" t="s">
        <v>127</v>
      </c>
      <c r="B54" s="47">
        <v>92</v>
      </c>
      <c r="C54" s="20">
        <v>24615568</v>
      </c>
      <c r="D54" s="22">
        <v>22376952</v>
      </c>
      <c r="E54" t="s">
        <v>125</v>
      </c>
      <c r="G54" s="14">
        <f t="shared" si="0"/>
        <v>0</v>
      </c>
      <c r="H54" s="18"/>
      <c r="I54" s="14"/>
      <c r="J54" s="14"/>
      <c r="K54" s="14"/>
    </row>
    <row r="55" spans="1:11" ht="15.75">
      <c r="A55" s="46" t="s">
        <v>91</v>
      </c>
      <c r="B55" s="47">
        <v>93</v>
      </c>
      <c r="C55" s="20"/>
      <c r="D55" s="22">
        <v>0</v>
      </c>
      <c r="E55" t="s">
        <v>122</v>
      </c>
      <c r="G55" s="14">
        <f t="shared" si="0"/>
        <v>0</v>
      </c>
      <c r="H55" s="17"/>
      <c r="I55" s="14"/>
      <c r="J55" s="14"/>
      <c r="K55" s="14"/>
    </row>
    <row r="56" spans="1:11" ht="15.75">
      <c r="A56" s="46" t="s">
        <v>92</v>
      </c>
      <c r="B56" s="47">
        <v>94</v>
      </c>
      <c r="C56" s="20"/>
      <c r="D56" s="22">
        <v>0</v>
      </c>
      <c r="E56" t="s">
        <v>122</v>
      </c>
      <c r="G56" s="14">
        <f t="shared" si="0"/>
        <v>0</v>
      </c>
      <c r="H56" s="17"/>
      <c r="I56" s="14"/>
      <c r="J56" s="14"/>
      <c r="K56" s="14"/>
    </row>
    <row r="57" spans="1:11" ht="15">
      <c r="A57" s="45" t="s">
        <v>93</v>
      </c>
      <c r="B57" s="21">
        <v>100</v>
      </c>
      <c r="C57" s="20">
        <v>27503479</v>
      </c>
      <c r="D57" s="20">
        <v>24357351</v>
      </c>
      <c r="E57" t="s">
        <v>128</v>
      </c>
      <c r="G57" s="21">
        <f>SUM(G59:G63)</f>
        <v>0</v>
      </c>
      <c r="H57" s="21">
        <f>SUM(H59:H63)</f>
        <v>0</v>
      </c>
      <c r="I57" s="21">
        <f>SUM(I59:I63)</f>
        <v>0</v>
      </c>
      <c r="J57" s="21">
        <f>SUM(J59:J63)</f>
        <v>0</v>
      </c>
      <c r="K57" s="21">
        <f>SUM(K59:K63)</f>
        <v>0</v>
      </c>
    </row>
    <row r="58" spans="1:11" ht="15.75">
      <c r="A58" s="46" t="s">
        <v>81</v>
      </c>
      <c r="B58" s="47"/>
      <c r="C58" s="22"/>
      <c r="D58" s="22"/>
      <c r="G58" s="14">
        <f t="shared" si="0"/>
        <v>0</v>
      </c>
      <c r="H58" s="17"/>
      <c r="I58" s="14"/>
      <c r="J58" s="14"/>
      <c r="K58" s="14"/>
    </row>
    <row r="59" spans="1:11" ht="15.75">
      <c r="A59" s="46" t="s">
        <v>129</v>
      </c>
      <c r="B59" s="47">
        <v>101</v>
      </c>
      <c r="C59" s="20">
        <v>27503479</v>
      </c>
      <c r="D59" s="22">
        <v>24036681</v>
      </c>
      <c r="E59" t="s">
        <v>128</v>
      </c>
      <c r="G59" s="14">
        <f t="shared" si="0"/>
        <v>0</v>
      </c>
      <c r="H59" s="18"/>
      <c r="I59" s="14"/>
      <c r="J59" s="14"/>
      <c r="K59" s="14"/>
    </row>
    <row r="60" spans="1:11" ht="15.75">
      <c r="A60" s="46" t="s">
        <v>97</v>
      </c>
      <c r="B60" s="47">
        <v>102</v>
      </c>
      <c r="C60" s="20"/>
      <c r="D60" s="22">
        <v>0</v>
      </c>
      <c r="E60" t="s">
        <v>122</v>
      </c>
      <c r="G60" s="14">
        <f t="shared" si="0"/>
        <v>0</v>
      </c>
      <c r="H60" s="17"/>
      <c r="I60" s="14"/>
      <c r="J60" s="14"/>
      <c r="K60" s="14"/>
    </row>
    <row r="61" spans="1:11" ht="15.75">
      <c r="A61" s="46" t="s">
        <v>130</v>
      </c>
      <c r="B61" s="47">
        <v>103</v>
      </c>
      <c r="C61" s="20"/>
      <c r="D61" s="22">
        <v>0</v>
      </c>
      <c r="G61" s="14">
        <f t="shared" si="0"/>
        <v>0</v>
      </c>
      <c r="H61" s="17"/>
      <c r="I61" s="14"/>
      <c r="J61" s="14"/>
      <c r="K61" s="14"/>
    </row>
    <row r="62" spans="1:11" ht="15.75">
      <c r="A62" s="46" t="s">
        <v>131</v>
      </c>
      <c r="B62" s="47">
        <v>104</v>
      </c>
      <c r="C62" s="20"/>
      <c r="D62" s="22">
        <v>0</v>
      </c>
      <c r="E62" t="s">
        <v>122</v>
      </c>
      <c r="G62" s="14">
        <f t="shared" si="0"/>
        <v>0</v>
      </c>
      <c r="H62" s="17"/>
      <c r="I62" s="14"/>
      <c r="J62" s="14"/>
      <c r="K62" s="14"/>
    </row>
    <row r="63" spans="1:11" ht="15.75">
      <c r="A63" s="46" t="s">
        <v>132</v>
      </c>
      <c r="B63" s="47">
        <v>105</v>
      </c>
      <c r="C63" s="20">
        <v>0</v>
      </c>
      <c r="D63" s="22">
        <v>320670</v>
      </c>
      <c r="E63" t="s">
        <v>122</v>
      </c>
      <c r="G63" s="14">
        <f t="shared" si="0"/>
        <v>0</v>
      </c>
      <c r="H63" s="17"/>
      <c r="I63" s="14"/>
      <c r="J63" s="14"/>
      <c r="K63" s="14"/>
    </row>
    <row r="64" spans="1:11" ht="24">
      <c r="A64" s="47" t="s">
        <v>133</v>
      </c>
      <c r="B64" s="47">
        <v>110</v>
      </c>
      <c r="C64" s="22">
        <v>-2887911</v>
      </c>
      <c r="D64" s="22">
        <v>-1980399</v>
      </c>
      <c r="E64" t="s">
        <v>134</v>
      </c>
      <c r="G64" s="22">
        <f>G51-G57</f>
        <v>0</v>
      </c>
      <c r="H64" s="22">
        <f>H51-H57</f>
        <v>0</v>
      </c>
      <c r="I64" s="22">
        <f>I51-I57</f>
        <v>0</v>
      </c>
      <c r="J64" s="22">
        <f>J51-J57</f>
        <v>0</v>
      </c>
      <c r="K64" s="22">
        <f>K51-K57</f>
        <v>0</v>
      </c>
    </row>
    <row r="65" spans="1:11" ht="15.75">
      <c r="A65" s="46" t="s">
        <v>135</v>
      </c>
      <c r="B65" s="47">
        <v>120</v>
      </c>
      <c r="C65" s="22"/>
      <c r="D65" s="22"/>
      <c r="G65" s="14">
        <f t="shared" si="0"/>
        <v>0</v>
      </c>
      <c r="H65" s="16"/>
      <c r="I65" s="14"/>
      <c r="J65" s="14"/>
      <c r="K65" s="14"/>
    </row>
    <row r="66" spans="1:11" ht="15">
      <c r="A66" s="45" t="s">
        <v>136</v>
      </c>
      <c r="B66" s="21">
        <v>130</v>
      </c>
      <c r="C66" s="20">
        <v>379554</v>
      </c>
      <c r="D66" s="20">
        <v>1253487</v>
      </c>
      <c r="E66">
        <v>-331547</v>
      </c>
      <c r="G66" s="20">
        <f>G21+G49+G64</f>
        <v>0</v>
      </c>
      <c r="H66" s="20">
        <f>H21+H49+H64</f>
        <v>0</v>
      </c>
      <c r="I66" s="20">
        <f>I21+I49+I64</f>
        <v>0</v>
      </c>
      <c r="J66" s="20">
        <f>J21+J49+J64</f>
        <v>0</v>
      </c>
      <c r="K66" s="20">
        <f>K21+K49+K64</f>
        <v>0</v>
      </c>
    </row>
    <row r="67" spans="1:11" ht="24">
      <c r="A67" s="46" t="s">
        <v>137</v>
      </c>
      <c r="B67" s="47">
        <v>140</v>
      </c>
      <c r="C67" s="20">
        <v>138900</v>
      </c>
      <c r="D67" s="20">
        <v>509208</v>
      </c>
      <c r="E67">
        <v>376047</v>
      </c>
      <c r="G67" s="14"/>
      <c r="H67" s="17"/>
      <c r="I67" s="14"/>
      <c r="J67" s="14"/>
      <c r="K67" s="14"/>
    </row>
    <row r="68" spans="1:11" ht="30.75" customHeight="1">
      <c r="A68" s="46" t="s">
        <v>138</v>
      </c>
      <c r="B68" s="47">
        <v>150</v>
      </c>
      <c r="C68" s="20">
        <v>518454</v>
      </c>
      <c r="D68" s="20">
        <v>1762695</v>
      </c>
      <c r="E68">
        <v>44500</v>
      </c>
      <c r="G68" s="14">
        <f>H68+I68+J68+K68</f>
        <v>0</v>
      </c>
      <c r="H68" s="20">
        <f>H66+H67</f>
        <v>0</v>
      </c>
      <c r="I68" s="20">
        <f>I66+I67</f>
        <v>0</v>
      </c>
      <c r="J68" s="20">
        <f>J66+J67</f>
        <v>0</v>
      </c>
      <c r="K68" s="20">
        <f>K66+K67</f>
        <v>0</v>
      </c>
    </row>
    <row r="69" spans="1:3" ht="15">
      <c r="A69" s="44"/>
      <c r="C69" s="28">
        <f>фо1!C3-C68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8" r:id="rId1"/>
  <colBreaks count="2" manualBreakCount="2">
    <brk id="4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Q18"/>
  <sheetViews>
    <sheetView showZeros="0" zoomScalePageLayoutView="0" workbookViewId="0" topLeftCell="A1">
      <selection activeCell="C4" sqref="C4:H17"/>
    </sheetView>
  </sheetViews>
  <sheetFormatPr defaultColWidth="9.140625" defaultRowHeight="15"/>
  <cols>
    <col min="1" max="1" width="30.421875" style="0" customWidth="1"/>
    <col min="2" max="2" width="9.140625" style="0" customWidth="1"/>
    <col min="3" max="3" width="9.28125" style="0" customWidth="1"/>
    <col min="4" max="4" width="8.421875" style="0" customWidth="1"/>
    <col min="5" max="5" width="10.28125" style="0" customWidth="1"/>
    <col min="6" max="6" width="8.28125" style="0" customWidth="1"/>
    <col min="7" max="7" width="5.8515625" style="0" customWidth="1"/>
    <col min="8" max="8" width="8.140625" style="0" customWidth="1"/>
    <col min="9" max="9" width="13.00390625" style="0" hidden="1" customWidth="1"/>
    <col min="10" max="10" width="11.421875" style="0" hidden="1" customWidth="1"/>
    <col min="11" max="14" width="0" style="0" hidden="1" customWidth="1"/>
  </cols>
  <sheetData>
    <row r="2" spans="1:8" ht="15">
      <c r="A2" s="81"/>
      <c r="B2" s="82" t="s">
        <v>139</v>
      </c>
      <c r="C2" s="83" t="s">
        <v>140</v>
      </c>
      <c r="D2" s="83"/>
      <c r="E2" s="83"/>
      <c r="F2" s="83"/>
      <c r="G2" s="82" t="s">
        <v>141</v>
      </c>
      <c r="H2" s="82" t="s">
        <v>142</v>
      </c>
    </row>
    <row r="3" spans="1:8" ht="33.75">
      <c r="A3" s="81"/>
      <c r="B3" s="82"/>
      <c r="C3" s="62" t="s">
        <v>143</v>
      </c>
      <c r="D3" s="62" t="s">
        <v>144</v>
      </c>
      <c r="E3" s="62" t="s">
        <v>145</v>
      </c>
      <c r="F3" s="62" t="s">
        <v>146</v>
      </c>
      <c r="G3" s="82"/>
      <c r="H3" s="82"/>
    </row>
    <row r="4" spans="1:9" ht="22.5">
      <c r="A4" s="63" t="s">
        <v>171</v>
      </c>
      <c r="B4" s="64" t="s">
        <v>147</v>
      </c>
      <c r="C4" s="65">
        <v>1385514</v>
      </c>
      <c r="D4" s="65">
        <v>801895</v>
      </c>
      <c r="E4" s="65">
        <v>1700911</v>
      </c>
      <c r="F4" s="65">
        <v>3888320</v>
      </c>
      <c r="G4" s="65"/>
      <c r="H4" s="65">
        <v>3888320</v>
      </c>
      <c r="I4" s="6">
        <f>фо1!D50-H4</f>
        <v>0</v>
      </c>
    </row>
    <row r="5" spans="1:9" ht="15.75">
      <c r="A5" s="66" t="s">
        <v>148</v>
      </c>
      <c r="B5" s="67" t="s">
        <v>149</v>
      </c>
      <c r="C5" s="68">
        <v>0</v>
      </c>
      <c r="D5" s="68"/>
      <c r="E5" s="68"/>
      <c r="F5" s="65">
        <v>0</v>
      </c>
      <c r="G5" s="65"/>
      <c r="H5" s="65">
        <v>0</v>
      </c>
      <c r="I5" s="6"/>
    </row>
    <row r="6" spans="1:9" ht="23.25">
      <c r="A6" s="66" t="s">
        <v>150</v>
      </c>
      <c r="B6" s="67" t="s">
        <v>151</v>
      </c>
      <c r="C6" s="65">
        <v>1385514</v>
      </c>
      <c r="D6" s="65">
        <v>801895</v>
      </c>
      <c r="E6" s="65">
        <v>1700911</v>
      </c>
      <c r="F6" s="65">
        <v>3888320</v>
      </c>
      <c r="G6" s="65"/>
      <c r="H6" s="65">
        <v>3888320</v>
      </c>
      <c r="I6" s="6"/>
    </row>
    <row r="7" spans="1:10" ht="30" customHeight="1">
      <c r="A7" s="66" t="s">
        <v>152</v>
      </c>
      <c r="B7" s="67" t="s">
        <v>153</v>
      </c>
      <c r="C7" s="68">
        <v>0</v>
      </c>
      <c r="D7" s="68">
        <v>-7802</v>
      </c>
      <c r="E7" s="68">
        <v>7802</v>
      </c>
      <c r="F7" s="65">
        <v>0</v>
      </c>
      <c r="G7" s="65"/>
      <c r="H7" s="65">
        <v>0</v>
      </c>
      <c r="I7" s="6"/>
      <c r="J7" s="9"/>
    </row>
    <row r="8" spans="1:9" ht="15.75">
      <c r="A8" s="66" t="s">
        <v>72</v>
      </c>
      <c r="B8" s="67" t="s">
        <v>154</v>
      </c>
      <c r="C8" s="68">
        <v>0</v>
      </c>
      <c r="D8" s="68">
        <v>0</v>
      </c>
      <c r="E8" s="68">
        <v>0</v>
      </c>
      <c r="F8" s="65">
        <v>0</v>
      </c>
      <c r="G8" s="65"/>
      <c r="H8" s="65">
        <v>0</v>
      </c>
      <c r="I8" s="6"/>
    </row>
    <row r="9" spans="1:9" ht="23.25">
      <c r="A9" s="66" t="s">
        <v>155</v>
      </c>
      <c r="B9" s="67" t="s">
        <v>156</v>
      </c>
      <c r="C9" s="68">
        <v>0</v>
      </c>
      <c r="D9" s="68">
        <v>0</v>
      </c>
      <c r="E9" s="68">
        <v>0</v>
      </c>
      <c r="F9" s="65">
        <v>0</v>
      </c>
      <c r="G9" s="65"/>
      <c r="H9" s="65">
        <v>0</v>
      </c>
      <c r="I9" s="6"/>
    </row>
    <row r="10" spans="1:10" ht="34.5">
      <c r="A10" s="66" t="s">
        <v>157</v>
      </c>
      <c r="B10" s="67" t="s">
        <v>158</v>
      </c>
      <c r="C10" s="68">
        <v>0</v>
      </c>
      <c r="D10" s="68">
        <v>-7802</v>
      </c>
      <c r="E10" s="68">
        <v>7802</v>
      </c>
      <c r="F10" s="65">
        <v>0</v>
      </c>
      <c r="G10" s="65"/>
      <c r="H10" s="65">
        <v>0</v>
      </c>
      <c r="I10" s="6"/>
      <c r="J10" s="10" t="s">
        <v>173</v>
      </c>
    </row>
    <row r="11" spans="1:17" ht="15.75">
      <c r="A11" s="66" t="s">
        <v>159</v>
      </c>
      <c r="B11" s="67" t="s">
        <v>160</v>
      </c>
      <c r="C11" s="68">
        <v>0</v>
      </c>
      <c r="D11" s="68">
        <v>0</v>
      </c>
      <c r="E11" s="68">
        <v>100390</v>
      </c>
      <c r="F11" s="65">
        <v>100390</v>
      </c>
      <c r="G11" s="65"/>
      <c r="H11" s="65">
        <v>100390</v>
      </c>
      <c r="I11" s="6"/>
      <c r="J11" s="11" t="s">
        <v>174</v>
      </c>
      <c r="P11" s="1"/>
      <c r="Q11" s="1"/>
    </row>
    <row r="12" spans="1:10" ht="23.25">
      <c r="A12" s="66" t="s">
        <v>161</v>
      </c>
      <c r="B12" s="67"/>
      <c r="C12" s="68"/>
      <c r="D12" s="68"/>
      <c r="E12" s="68"/>
      <c r="F12" s="65">
        <v>0</v>
      </c>
      <c r="G12" s="65"/>
      <c r="H12" s="65">
        <v>0</v>
      </c>
      <c r="I12" s="6"/>
      <c r="J12" s="12" t="s">
        <v>175</v>
      </c>
    </row>
    <row r="13" spans="1:9" ht="23.25">
      <c r="A13" s="66" t="s">
        <v>162</v>
      </c>
      <c r="B13" s="67" t="s">
        <v>163</v>
      </c>
      <c r="C13" s="65">
        <v>1385514</v>
      </c>
      <c r="D13" s="65">
        <v>-7802</v>
      </c>
      <c r="E13" s="65">
        <v>108192</v>
      </c>
      <c r="F13" s="65">
        <v>100390</v>
      </c>
      <c r="G13" s="65">
        <v>0</v>
      </c>
      <c r="H13" s="65">
        <v>100390</v>
      </c>
      <c r="I13" s="6"/>
    </row>
    <row r="14" spans="1:10" ht="15.75">
      <c r="A14" s="66" t="s">
        <v>164</v>
      </c>
      <c r="B14" s="67" t="s">
        <v>165</v>
      </c>
      <c r="C14" s="68">
        <v>0</v>
      </c>
      <c r="D14" s="68">
        <v>0</v>
      </c>
      <c r="E14" s="68">
        <v>-52482</v>
      </c>
      <c r="F14" s="65">
        <v>-52482</v>
      </c>
      <c r="G14" s="65"/>
      <c r="H14" s="65">
        <v>-52482</v>
      </c>
      <c r="I14" s="6"/>
      <c r="J14" s="13" t="s">
        <v>176</v>
      </c>
    </row>
    <row r="15" spans="1:9" ht="15.75">
      <c r="A15" s="66" t="s">
        <v>166</v>
      </c>
      <c r="B15" s="67" t="s">
        <v>167</v>
      </c>
      <c r="C15" s="65"/>
      <c r="D15" s="65">
        <v>0</v>
      </c>
      <c r="E15" s="65">
        <v>0</v>
      </c>
      <c r="F15" s="65">
        <v>0</v>
      </c>
      <c r="G15" s="65"/>
      <c r="H15" s="65">
        <v>0</v>
      </c>
      <c r="I15" s="6"/>
    </row>
    <row r="16" spans="1:9" ht="23.25">
      <c r="A16" s="66" t="s">
        <v>42</v>
      </c>
      <c r="B16" s="67" t="s">
        <v>168</v>
      </c>
      <c r="C16" s="65">
        <v>0</v>
      </c>
      <c r="D16" s="65">
        <v>0</v>
      </c>
      <c r="E16" s="65">
        <v>0</v>
      </c>
      <c r="F16" s="65">
        <v>0</v>
      </c>
      <c r="G16" s="65"/>
      <c r="H16" s="65">
        <v>0</v>
      </c>
      <c r="I16" s="6"/>
    </row>
    <row r="17" spans="1:9" ht="33">
      <c r="A17" s="63" t="s">
        <v>172</v>
      </c>
      <c r="B17" s="64" t="s">
        <v>169</v>
      </c>
      <c r="C17" s="65">
        <v>1385514</v>
      </c>
      <c r="D17" s="65">
        <v>794093</v>
      </c>
      <c r="E17" s="65">
        <v>1756621</v>
      </c>
      <c r="F17" s="65">
        <v>3936228</v>
      </c>
      <c r="G17" s="65"/>
      <c r="H17" s="65">
        <v>3936228</v>
      </c>
      <c r="I17" s="6">
        <f>H17-фо1!C50</f>
        <v>0</v>
      </c>
    </row>
    <row r="18" spans="3:8" s="7" customFormat="1" ht="15.75">
      <c r="C18" s="8"/>
      <c r="D18" s="8"/>
      <c r="E18" s="8"/>
      <c r="F18" s="8"/>
      <c r="G18" s="8"/>
      <c r="H18" s="8"/>
    </row>
  </sheetData>
  <sheetProtection/>
  <mergeCells count="5">
    <mergeCell ref="A2:A3"/>
    <mergeCell ref="B2:B3"/>
    <mergeCell ref="C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Demidenko</dc:creator>
  <cp:keywords/>
  <dc:description/>
  <cp:lastModifiedBy>Natalya Demidenko</cp:lastModifiedBy>
  <cp:lastPrinted>2014-08-12T03:06:22Z</cp:lastPrinted>
  <dcterms:created xsi:type="dcterms:W3CDTF">2013-05-16T02:10:44Z</dcterms:created>
  <dcterms:modified xsi:type="dcterms:W3CDTF">2015-08-11T04:56:13Z</dcterms:modified>
  <cp:category/>
  <cp:version/>
  <cp:contentType/>
  <cp:contentStatus/>
</cp:coreProperties>
</file>