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mussin\Documents\Отчеты\2018\2018_2Q\"/>
    </mc:Choice>
  </mc:AlternateContent>
  <bookViews>
    <workbookView xWindow="0" yWindow="0" windowWidth="28800" windowHeight="12045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'1'!$A$19</definedName>
    <definedName name="_xlnm.Print_Titles" localSheetId="3">'4'!$4:$9</definedName>
    <definedName name="_xlnm.Print_Area" localSheetId="0">'1'!$A$1:$D$63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E18" i="3" s="1"/>
  <c r="E11" i="3"/>
  <c r="E13" i="3"/>
  <c r="D31" i="1"/>
  <c r="C31" i="1"/>
  <c r="C38" i="1"/>
  <c r="C54" i="1"/>
  <c r="D45" i="1"/>
  <c r="C45" i="1"/>
  <c r="C55" i="4" l="1"/>
  <c r="C48" i="4"/>
  <c r="C22" i="4"/>
  <c r="C33" i="4" s="1"/>
  <c r="D55" i="4" l="1"/>
  <c r="D48" i="4" l="1"/>
  <c r="D38" i="1" l="1"/>
  <c r="C20" i="1"/>
  <c r="C55" i="1" l="1"/>
  <c r="C56" i="1" s="1"/>
  <c r="C32" i="1"/>
  <c r="C21" i="3"/>
  <c r="E14" i="3"/>
  <c r="E16" i="3" s="1"/>
  <c r="D14" i="3"/>
  <c r="D16" i="3" s="1"/>
  <c r="D22" i="4"/>
  <c r="D12" i="2"/>
  <c r="C12" i="2"/>
  <c r="D54" i="1"/>
  <c r="D20" i="1"/>
  <c r="D20" i="2" l="1"/>
  <c r="C20" i="2"/>
  <c r="C23" i="2" s="1"/>
  <c r="D55" i="1"/>
  <c r="D56" i="1" s="1"/>
  <c r="D33" i="4"/>
  <c r="D32" i="1"/>
  <c r="D37" i="4" l="1"/>
  <c r="C37" i="4"/>
  <c r="D23" i="2"/>
  <c r="C58" i="4" l="1"/>
  <c r="C61" i="4" s="1"/>
  <c r="D58" i="4"/>
  <c r="D24" i="2"/>
  <c r="D27" i="2" s="1"/>
  <c r="C24" i="2"/>
  <c r="C27" i="2" l="1"/>
  <c r="D19" i="3"/>
  <c r="D61" i="4"/>
  <c r="E19" i="3" l="1"/>
  <c r="E20" i="3" s="1"/>
  <c r="E21" i="3" s="1"/>
  <c r="D20" i="3"/>
  <c r="D21" i="3" s="1"/>
</calcChain>
</file>

<file path=xl/sharedStrings.xml><?xml version="1.0" encoding="utf-8"?>
<sst xmlns="http://schemas.openxmlformats.org/spreadsheetml/2006/main" count="200" uniqueCount="138">
  <si>
    <t xml:space="preserve">КОНСОЛИДИРОВАННЫЙ ОТЧЕТ О ФИНАНСОВОМ ПОЛОЖЕНИИ </t>
  </si>
  <si>
    <t>в тысячах тенге</t>
  </si>
  <si>
    <t>АКТИВЫ</t>
  </si>
  <si>
    <t>Долгосрочные 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</si>
  <si>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</si>
  <si>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</si>
  <si>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</si>
  <si>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</si>
  <si>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</si>
  <si>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Прочие долгосрочные активы</t>
  </si>
  <si>
    <t xml:space="preserve">Денежные средства, ограниченные в использовании </t>
  </si>
  <si>
    <t>Займ предоставленный</t>
  </si>
  <si>
    <t>Текущие активы</t>
  </si>
  <si>
    <t>Товарно-материальные запасы</t>
  </si>
  <si>
    <t>Торговая дебиторская задолженность</t>
  </si>
  <si>
    <t xml:space="preserve">Займ предоставленный 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</si>
  <si>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</si>
  <si>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</si>
  <si>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</si>
  <si>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</si>
  <si>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>Предоплата по подоходному налогу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</si>
  <si>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</si>
  <si>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</si>
  <si>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</si>
  <si>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</si>
  <si>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</si>
  <si>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Обязательство по отсроченному налогу</t>
  </si>
  <si>
    <t xml:space="preserve">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</si>
  <si>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</si>
  <si>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</si>
  <si>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</si>
  <si>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Торговая кредиторская задолженность</t>
  </si>
  <si>
    <t>Авансы полученные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</si>
  <si>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</si>
  <si>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</si>
  <si>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</si>
  <si>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</si>
  <si>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</si>
  <si>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</si>
  <si>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</si>
  <si>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r>
      <t>КОНСОЛИДИРОВАННЫЙ</t>
    </r>
    <r>
      <rPr>
        <b/>
        <sz val="12"/>
        <color theme="1"/>
        <rFont val="Times New Roman"/>
        <family val="1"/>
        <charset val="204"/>
      </rPr>
      <t xml:space="preserve"> ОТЧЕТ О СОВОКУПНОМ ДОХОДЕ</t>
    </r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</si>
  <si>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</si>
  <si>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</si>
  <si>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</si>
  <si>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</si>
  <si>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</si>
  <si>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</si>
  <si>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</si>
  <si>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</si>
  <si>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Чистый (убыток) / прибыль за год</t>
  </si>
  <si>
    <t>Итого совокупный (убыток) / доход за год</t>
  </si>
  <si>
    <t xml:space="preserve">Акционерный </t>
  </si>
  <si>
    <t>капитал</t>
  </si>
  <si>
    <t>Нераспре-делённая</t>
  </si>
  <si>
    <t>прибыль</t>
  </si>
  <si>
    <t>Итого собственный капитал</t>
  </si>
  <si>
    <t>Чистая прибыль за год</t>
  </si>
  <si>
    <t>Итого совокупный доход за год</t>
  </si>
  <si>
    <t>Чистый убыток за год</t>
  </si>
  <si>
    <t>Итого совокупный убыток за год</t>
  </si>
  <si>
    <t>Денежные потоки от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</si>
  <si>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</si>
  <si>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</si>
  <si>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</si>
  <si>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Убыток от изменения в оценке обязательств по ликвидации и восстановлению месторождений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</si>
  <si>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</si>
  <si>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</si>
  <si>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</si>
  <si>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</si>
  <si>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</si>
  <si>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</si>
  <si>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</si>
  <si>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</si>
  <si>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</si>
  <si>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</si>
  <si>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Налог на сверхприбыль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</si>
  <si>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</si>
  <si>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</si>
  <si>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Займы работникам, за минусом погашений</t>
  </si>
  <si>
    <t>Приобретение нефтегазовых активов</t>
  </si>
  <si>
    <t>Приобретение основных средств</t>
  </si>
  <si>
    <t>Затраты на незавершённое строительство</t>
  </si>
  <si>
    <t>Приобретение нематериальных активов</t>
  </si>
  <si>
    <t>Приобретение разведочных и оценочных активов</t>
  </si>
  <si>
    <t>Предоставление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</si>
  <si>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</si>
  <si>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</si>
  <si>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</si>
  <si>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Выплата вознаграждений</t>
  </si>
  <si>
    <t>Чистые денежные средства, полученные от / (использованные) в финансовой деятельности</t>
  </si>
  <si>
    <t>Влияние изменения курса иностранной валюты на денежные средства и их эквиваленты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</si>
  <si>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</si>
  <si>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</si>
  <si>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</si>
  <si>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31 декабря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</si>
  <si>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</si>
  <si>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</si>
  <si>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</si>
  <si>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</si>
  <si>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-</t>
  </si>
  <si>
    <t>30 июня</t>
  </si>
  <si>
    <t>Генеральный директор</t>
  </si>
  <si>
    <t>За 1 полугодие, закончившихся</t>
  </si>
  <si>
    <t>30 июня 2017</t>
  </si>
  <si>
    <t xml:space="preserve">На 1 января 2017 года </t>
  </si>
  <si>
    <t>За 1 полугодие, закончившееся</t>
  </si>
  <si>
    <t>30 июня 2017 года</t>
  </si>
  <si>
    <t>__________________</t>
  </si>
  <si>
    <t>Прибыль/(убыток) до налогообложения</t>
  </si>
  <si>
    <t xml:space="preserve"> </t>
  </si>
  <si>
    <t>26, 27, 28, 31</t>
  </si>
  <si>
    <t>Отрицательная/(полождительная) курсовая разница, нетто</t>
  </si>
  <si>
    <t>Резерв на обесценение дебиторской задолженности,авансов выданных и займов выданных</t>
  </si>
  <si>
    <t>Изменения в торговой дебиторской задолженности, авансах выданных и прочих краткосрочных активах</t>
  </si>
  <si>
    <t>Изменения в авансах полученных</t>
  </si>
  <si>
    <t>Поступления по займам</t>
  </si>
  <si>
    <t>Погашение займов</t>
  </si>
  <si>
    <r>
      <t xml:space="preserve">За 1 полугодие, закончившихся 30 июня 2018 </t>
    </r>
    <r>
      <rPr>
        <b/>
        <sz val="10"/>
        <color theme="1"/>
        <rFont val="Times New Roman"/>
        <family val="1"/>
        <charset val="204"/>
      </rPr>
      <t>года</t>
    </r>
  </si>
  <si>
    <t>Накопленный убыток</t>
  </si>
  <si>
    <t>Подоходный налог к уплате</t>
  </si>
  <si>
    <t>Положительная/(отрицательная) курсовая разница, нетто</t>
  </si>
  <si>
    <t>Прочие доходы/(расходы), нетто</t>
  </si>
  <si>
    <t>Базовая прибыль/(убыток) на акцию</t>
  </si>
  <si>
    <t xml:space="preserve">На 30 июня 2017 года </t>
  </si>
  <si>
    <t xml:space="preserve">На 1 января 2018 года </t>
  </si>
  <si>
    <t>На 30 июня 2018 года</t>
  </si>
  <si>
    <r>
      <t xml:space="preserve">На 30 июня 2018 </t>
    </r>
    <r>
      <rPr>
        <b/>
        <sz val="10"/>
        <color theme="1"/>
        <rFont val="Times New Roman"/>
        <family val="1"/>
        <charset val="204"/>
      </rPr>
      <t>года</t>
    </r>
  </si>
  <si>
    <t>30 июня 2018</t>
  </si>
  <si>
    <t>30 июня 2018года</t>
  </si>
  <si>
    <t xml:space="preserve">Консолидированная финансовая отчетность АО "Матен Петролеум", </t>
  </si>
  <si>
    <t>за 6 месяцев, закончившихся 30 июня 2018 года</t>
  </si>
  <si>
    <t>____________</t>
  </si>
  <si>
    <t>Сяо Хуаньцинь</t>
  </si>
  <si>
    <t xml:space="preserve">Главный </t>
  </si>
  <si>
    <t>генерального директора</t>
  </si>
  <si>
    <t xml:space="preserve">бухгалтер </t>
  </si>
  <si>
    <t>2018 года</t>
  </si>
  <si>
    <t>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</si>
</sst>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/>
  </cellStyleXfs>
  <cellXfs count="16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9" fillId="0" borderId="0" xfId="1" applyNumberFormat="1" applyFont="1" applyAlignment="1">
      <alignment vertical="center" wrapText="1"/>
    </xf>
    <xf numFmtId="165" fontId="10" fillId="0" borderId="0" xfId="1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165" fontId="9" fillId="0" borderId="1" xfId="1" applyNumberFormat="1" applyFont="1" applyBorder="1" applyAlignment="1">
      <alignment vertical="center" wrapText="1"/>
    </xf>
    <xf numFmtId="165" fontId="9" fillId="0" borderId="0" xfId="1" applyNumberFormat="1" applyFont="1" applyAlignment="1">
      <alignment horizontal="right" vertical="center" wrapText="1"/>
    </xf>
    <xf numFmtId="165" fontId="11" fillId="0" borderId="1" xfId="1" applyNumberFormat="1" applyFont="1" applyBorder="1" applyAlignment="1">
      <alignment vertical="center" wrapText="1"/>
    </xf>
    <xf numFmtId="165" fontId="11" fillId="0" borderId="0" xfId="1" applyNumberFormat="1" applyFont="1" applyAlignment="1">
      <alignment vertical="center" wrapText="1"/>
    </xf>
    <xf numFmtId="165" fontId="14" fillId="0" borderId="1" xfId="1" applyNumberFormat="1" applyFont="1" applyBorder="1" applyAlignment="1">
      <alignment vertical="center" wrapText="1"/>
    </xf>
    <xf numFmtId="165" fontId="14" fillId="0" borderId="0" xfId="1" applyNumberFormat="1" applyFont="1" applyAlignment="1">
      <alignment vertical="center" wrapText="1"/>
    </xf>
    <xf numFmtId="165" fontId="14" fillId="0" borderId="2" xfId="1" applyNumberFormat="1" applyFont="1" applyBorder="1" applyAlignment="1">
      <alignment vertical="center" wrapText="1"/>
    </xf>
    <xf numFmtId="0" fontId="0" fillId="0" borderId="0" xfId="0" applyBorder="1"/>
    <xf numFmtId="165" fontId="0" fillId="0" borderId="0" xfId="1" applyNumberFormat="1" applyFont="1"/>
    <xf numFmtId="165" fontId="9" fillId="0" borderId="2" xfId="1" applyNumberFormat="1" applyFont="1" applyFill="1" applyBorder="1" applyAlignment="1">
      <alignment vertical="center" wrapText="1"/>
    </xf>
    <xf numFmtId="165" fontId="14" fillId="0" borderId="0" xfId="1" applyNumberFormat="1" applyFont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5" fontId="11" fillId="0" borderId="4" xfId="1" applyNumberFormat="1" applyFont="1" applyBorder="1" applyAlignment="1">
      <alignment vertical="center" wrapText="1"/>
    </xf>
    <xf numFmtId="165" fontId="0" fillId="0" borderId="0" xfId="0" applyNumberFormat="1" applyBorder="1"/>
    <xf numFmtId="165" fontId="0" fillId="0" borderId="0" xfId="1" applyNumberFormat="1" applyFont="1" applyAlignment="1">
      <alignment horizontal="right"/>
    </xf>
    <xf numFmtId="165" fontId="9" fillId="0" borderId="1" xfId="1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/>
    <xf numFmtId="165" fontId="0" fillId="0" borderId="0" xfId="1" applyNumberFormat="1" applyFont="1" applyFill="1" applyAlignment="1"/>
    <xf numFmtId="165" fontId="0" fillId="0" borderId="0" xfId="1" applyNumberFormat="1" applyFont="1" applyFill="1"/>
    <xf numFmtId="0" fontId="2" fillId="0" borderId="0" xfId="0" applyFont="1" applyFill="1" applyAlignment="1">
      <alignment vertical="center"/>
    </xf>
    <xf numFmtId="165" fontId="9" fillId="0" borderId="0" xfId="1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165" fontId="9" fillId="0" borderId="0" xfId="1" applyNumberFormat="1" applyFont="1" applyFill="1" applyAlignment="1">
      <alignment vertical="center" wrapText="1"/>
    </xf>
    <xf numFmtId="165" fontId="9" fillId="0" borderId="3" xfId="1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1" applyNumberFormat="1" applyFont="1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5" fontId="10" fillId="0" borderId="3" xfId="1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65" fontId="9" fillId="0" borderId="4" xfId="1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7" fillId="0" borderId="0" xfId="1" applyNumberFormat="1" applyFont="1" applyFill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0" fillId="0" borderId="0" xfId="1" applyFont="1" applyAlignment="1">
      <alignment horizontal="left" vertical="center" wrapText="1"/>
    </xf>
    <xf numFmtId="164" fontId="9" fillId="0" borderId="0" xfId="1" applyFont="1" applyAlignment="1">
      <alignment horizontal="left" vertical="center" wrapText="1"/>
    </xf>
    <xf numFmtId="164" fontId="10" fillId="0" borderId="1" xfId="1" applyFont="1" applyBorder="1" applyAlignment="1">
      <alignment horizontal="left" vertical="center" wrapText="1"/>
    </xf>
    <xf numFmtId="0" fontId="0" fillId="0" borderId="0" xfId="0" applyFill="1" applyBorder="1"/>
    <xf numFmtId="43" fontId="0" fillId="0" borderId="0" xfId="0" applyNumberFormat="1" applyFill="1" applyBorder="1"/>
    <xf numFmtId="165" fontId="10" fillId="0" borderId="0" xfId="1" applyNumberFormat="1" applyFont="1" applyAlignment="1">
      <alignment horizontal="left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165" fontId="9" fillId="0" borderId="0" xfId="1" applyNumberFormat="1" applyFont="1" applyAlignment="1">
      <alignment horizontal="left" vertical="center" wrapText="1"/>
    </xf>
    <xf numFmtId="165" fontId="9" fillId="0" borderId="0" xfId="1" applyNumberFormat="1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left" vertical="center" wrapText="1"/>
    </xf>
    <xf numFmtId="165" fontId="9" fillId="0" borderId="0" xfId="1" applyNumberFormat="1" applyFont="1" applyBorder="1" applyAlignment="1">
      <alignment horizontal="center" vertical="center" wrapText="1"/>
    </xf>
    <xf numFmtId="165" fontId="9" fillId="0" borderId="0" xfId="1" applyNumberFormat="1" applyFont="1" applyAlignment="1">
      <alignment horizontal="justify" vertical="center" wrapText="1"/>
    </xf>
    <xf numFmtId="165" fontId="9" fillId="0" borderId="1" xfId="1" applyNumberFormat="1" applyFont="1" applyBorder="1" applyAlignment="1">
      <alignment horizontal="justify" vertical="center" wrapText="1"/>
    </xf>
    <xf numFmtId="165" fontId="0" fillId="0" borderId="0" xfId="0" applyNumberFormat="1"/>
    <xf numFmtId="165" fontId="9" fillId="0" borderId="0" xfId="1" applyNumberFormat="1" applyFont="1" applyBorder="1" applyAlignment="1">
      <alignment horizontal="justify" vertical="center" wrapText="1"/>
    </xf>
    <xf numFmtId="165" fontId="14" fillId="0" borderId="0" xfId="1" applyNumberFormat="1" applyFont="1" applyBorder="1" applyAlignment="1">
      <alignment horizontal="right" vertical="center" wrapText="1"/>
    </xf>
    <xf numFmtId="165" fontId="0" fillId="0" borderId="0" xfId="1" applyNumberFormat="1" applyFont="1" applyAlignment="1">
      <alignment horizontal="left"/>
    </xf>
    <xf numFmtId="165" fontId="10" fillId="0" borderId="5" xfId="1" applyNumberFormat="1" applyFont="1" applyBorder="1" applyAlignment="1">
      <alignment horizontal="left" vertical="center" wrapText="1"/>
    </xf>
    <xf numFmtId="165" fontId="9" fillId="0" borderId="6" xfId="1" applyNumberFormat="1" applyFont="1" applyBorder="1" applyAlignment="1">
      <alignment horizontal="left" vertical="center" wrapText="1"/>
    </xf>
    <xf numFmtId="165" fontId="9" fillId="0" borderId="5" xfId="1" applyNumberFormat="1" applyFont="1" applyBorder="1" applyAlignment="1">
      <alignment horizontal="left" vertical="center" wrapText="1"/>
    </xf>
    <xf numFmtId="165" fontId="0" fillId="0" borderId="0" xfId="1" applyNumberFormat="1" applyFont="1" applyFill="1" applyAlignment="1">
      <alignment horizontal="left"/>
    </xf>
    <xf numFmtId="165" fontId="9" fillId="0" borderId="5" xfId="1" applyNumberFormat="1" applyFont="1" applyFill="1" applyBorder="1" applyAlignment="1">
      <alignment horizontal="center" vertical="center" wrapText="1"/>
    </xf>
    <xf numFmtId="165" fontId="9" fillId="0" borderId="6" xfId="1" applyNumberFormat="1" applyFont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0" fontId="19" fillId="0" borderId="0" xfId="2" applyFont="1" applyFill="1" applyBorder="1" applyAlignment="1">
      <alignment vertical="center"/>
    </xf>
    <xf numFmtId="165" fontId="1" fillId="0" borderId="0" xfId="1" applyNumberFormat="1" applyFont="1"/>
    <xf numFmtId="165" fontId="1" fillId="0" borderId="0" xfId="1" applyNumberFormat="1" applyFont="1" applyBorder="1"/>
    <xf numFmtId="165" fontId="17" fillId="0" borderId="0" xfId="1" applyNumberFormat="1" applyFont="1" applyBorder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165" fontId="17" fillId="0" borderId="0" xfId="1" applyNumberFormat="1" applyFont="1"/>
    <xf numFmtId="0" fontId="14" fillId="0" borderId="0" xfId="0" applyFont="1"/>
    <xf numFmtId="165" fontId="1" fillId="0" borderId="0" xfId="1" applyNumberFormat="1" applyFont="1" applyFill="1"/>
    <xf numFmtId="165" fontId="17" fillId="0" borderId="0" xfId="1" applyNumberFormat="1" applyFont="1" applyFill="1"/>
    <xf numFmtId="165" fontId="1" fillId="0" borderId="0" xfId="1" applyNumberFormat="1" applyFont="1" applyFill="1" applyBorder="1"/>
    <xf numFmtId="165" fontId="17" fillId="0" borderId="0" xfId="1" applyNumberFormat="1" applyFont="1" applyFill="1" applyBorder="1"/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165" fontId="10" fillId="0" borderId="1" xfId="1" applyNumberFormat="1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165" fontId="9" fillId="0" borderId="4" xfId="1" applyNumberFormat="1" applyFont="1" applyFill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left" vertical="center" wrapText="1"/>
    </xf>
    <xf numFmtId="165" fontId="9" fillId="0" borderId="5" xfId="1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165" fontId="10" fillId="0" borderId="8" xfId="1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164" fontId="11" fillId="0" borderId="8" xfId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65" fontId="10" fillId="0" borderId="8" xfId="1" applyNumberFormat="1" applyFont="1" applyBorder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 wrapText="1"/>
    </xf>
    <xf numFmtId="0" fontId="10" fillId="0" borderId="8" xfId="1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165" fontId="10" fillId="0" borderId="1" xfId="1" applyNumberFormat="1" applyFont="1" applyBorder="1" applyAlignment="1">
      <alignment horizontal="justify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10" fillId="0" borderId="2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0" xfId="1" applyNumberFormat="1" applyFont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7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/>
  </sheetViews>
  <sheetFormatPr defaultRowHeight="15" x14ac:dyDescent="0.25"/>
  <cols>
    <col min="1" max="1" width="45.7109375" customWidth="1"/>
    <col min="2" max="2" width="15.5703125" customWidth="1"/>
    <col min="3" max="3" width="15.5703125" style="42" customWidth="1"/>
    <col min="4" max="4" width="15.5703125" style="96" customWidth="1"/>
    <col min="5" max="5" width="13.140625" bestFit="1" customWidth="1"/>
    <col min="7" max="7" width="27.42578125" style="35" customWidth="1"/>
    <col min="8" max="8" width="9.28515625" style="35" bestFit="1" customWidth="1"/>
    <col min="9" max="10" width="15.140625" style="35" bestFit="1" customWidth="1"/>
  </cols>
  <sheetData>
    <row r="1" spans="1:10" x14ac:dyDescent="0.25">
      <c r="A1" s="104" t="s">
        <v>129</v>
      </c>
    </row>
    <row r="2" spans="1:10" x14ac:dyDescent="0.25">
      <c r="A2" s="104" t="s">
        <v>130</v>
      </c>
    </row>
    <row r="4" spans="1:10" ht="15.75" x14ac:dyDescent="0.25">
      <c r="A4" s="1" t="s">
        <v>0</v>
      </c>
    </row>
    <row r="5" spans="1:10" x14ac:dyDescent="0.25">
      <c r="A5" s="2" t="s">
        <v>126</v>
      </c>
    </row>
    <row r="7" spans="1:10" x14ac:dyDescent="0.25">
      <c r="A7" s="149" t="s">
        <v>1</v>
      </c>
      <c r="B7" s="151" t="s">
        <v>39</v>
      </c>
      <c r="C7" s="80" t="s">
        <v>100</v>
      </c>
      <c r="D7" s="80" t="s">
        <v>94</v>
      </c>
    </row>
    <row r="8" spans="1:10" ht="15.75" thickBot="1" x14ac:dyDescent="0.3">
      <c r="A8" s="150"/>
      <c r="B8" s="152"/>
      <c r="C8" s="78" t="s">
        <v>136</v>
      </c>
      <c r="D8" s="78" t="s">
        <v>137</v>
      </c>
    </row>
    <row r="9" spans="1:10" x14ac:dyDescent="0.25">
      <c r="A9" s="4"/>
      <c r="B9" s="3"/>
      <c r="C9" s="29"/>
      <c r="D9" s="79"/>
    </row>
    <row r="10" spans="1:10" x14ac:dyDescent="0.25">
      <c r="A10" s="4" t="s">
        <v>2</v>
      </c>
      <c r="B10" s="5"/>
      <c r="C10" s="29"/>
      <c r="D10" s="79"/>
    </row>
    <row r="11" spans="1:10" x14ac:dyDescent="0.25">
      <c r="A11" s="4" t="s">
        <v>3</v>
      </c>
      <c r="B11" s="5"/>
      <c r="C11" s="80"/>
      <c r="D11" s="79"/>
    </row>
    <row r="12" spans="1:10" x14ac:dyDescent="0.25">
      <c r="A12" s="6" t="s">
        <v>4</v>
      </c>
      <c r="B12" s="5">
        <v>4</v>
      </c>
      <c r="C12" s="76">
        <v>136391818</v>
      </c>
      <c r="D12" s="75">
        <v>130889640</v>
      </c>
      <c r="G12" s="83"/>
      <c r="H12" s="88"/>
      <c r="I12" s="83"/>
      <c r="J12" s="83"/>
    </row>
    <row r="13" spans="1:10" x14ac:dyDescent="0.25">
      <c r="A13" s="6" t="s">
        <v>5</v>
      </c>
      <c r="B13" s="5">
        <v>5</v>
      </c>
      <c r="C13" s="76">
        <v>2127519</v>
      </c>
      <c r="D13" s="75">
        <v>1922714</v>
      </c>
      <c r="G13" s="83"/>
      <c r="H13" s="88"/>
      <c r="I13" s="83"/>
      <c r="J13" s="83"/>
    </row>
    <row r="14" spans="1:10" x14ac:dyDescent="0.25">
      <c r="A14" s="6" t="s">
        <v>6</v>
      </c>
      <c r="B14" s="5">
        <v>6</v>
      </c>
      <c r="C14" s="76">
        <v>13540816</v>
      </c>
      <c r="D14" s="75">
        <v>13563694</v>
      </c>
      <c r="G14" s="83"/>
      <c r="H14" s="88"/>
      <c r="I14" s="83"/>
      <c r="J14" s="83"/>
    </row>
    <row r="15" spans="1:10" x14ac:dyDescent="0.25">
      <c r="A15" s="6" t="s">
        <v>7</v>
      </c>
      <c r="B15" s="5"/>
      <c r="C15" s="76">
        <v>73798</v>
      </c>
      <c r="D15" s="75">
        <v>49558</v>
      </c>
      <c r="G15" s="83"/>
      <c r="H15" s="88"/>
      <c r="I15" s="83"/>
      <c r="J15" s="83"/>
    </row>
    <row r="16" spans="1:10" x14ac:dyDescent="0.25">
      <c r="A16" s="6" t="s">
        <v>8</v>
      </c>
      <c r="B16" s="5">
        <v>7</v>
      </c>
      <c r="C16" s="76">
        <v>2431918</v>
      </c>
      <c r="D16" s="75">
        <v>2668783</v>
      </c>
      <c r="G16" s="83"/>
      <c r="H16" s="88"/>
      <c r="I16" s="83"/>
      <c r="J16" s="83"/>
    </row>
    <row r="17" spans="1:10" x14ac:dyDescent="0.25">
      <c r="A17" s="6" t="s">
        <v>9</v>
      </c>
      <c r="B17" s="5"/>
      <c r="C17" s="76">
        <v>50324</v>
      </c>
      <c r="D17" s="75">
        <v>32859</v>
      </c>
      <c r="G17" s="83"/>
      <c r="H17" s="88"/>
      <c r="I17" s="83"/>
      <c r="J17" s="83"/>
    </row>
    <row r="18" spans="1:10" x14ac:dyDescent="0.25">
      <c r="A18" s="81" t="s">
        <v>11</v>
      </c>
      <c r="B18" s="82">
        <v>8</v>
      </c>
      <c r="C18" s="76">
        <v>1306556</v>
      </c>
      <c r="D18" s="75">
        <v>924130</v>
      </c>
      <c r="G18" s="83"/>
      <c r="H18" s="88"/>
      <c r="I18" s="83"/>
      <c r="J18" s="83"/>
    </row>
    <row r="19" spans="1:10" x14ac:dyDescent="0.25">
      <c r="A19" s="6" t="s">
        <v>10</v>
      </c>
      <c r="B19" s="5">
        <v>14</v>
      </c>
      <c r="C19" s="88">
        <v>1250167</v>
      </c>
      <c r="D19" s="83">
        <v>1174947</v>
      </c>
      <c r="G19" s="83"/>
      <c r="H19" s="88"/>
      <c r="I19" s="83"/>
      <c r="J19" s="83"/>
    </row>
    <row r="20" spans="1:10" ht="15.75" thickBot="1" x14ac:dyDescent="0.3">
      <c r="A20" s="84"/>
      <c r="B20" s="85"/>
      <c r="C20" s="101">
        <f>SUM(C12:C19)</f>
        <v>157172916</v>
      </c>
      <c r="D20" s="97">
        <f>SUM(D12:D19)</f>
        <v>151226325</v>
      </c>
      <c r="G20" s="89"/>
      <c r="H20" s="90"/>
      <c r="I20" s="89"/>
      <c r="J20" s="89"/>
    </row>
    <row r="21" spans="1:10" ht="6.75" customHeight="1" x14ac:dyDescent="0.25">
      <c r="A21" s="6"/>
      <c r="B21" s="5"/>
      <c r="C21" s="80"/>
      <c r="D21" s="75"/>
      <c r="G21" s="83"/>
      <c r="H21" s="88"/>
      <c r="I21" s="89"/>
      <c r="J21" s="83"/>
    </row>
    <row r="22" spans="1:10" x14ac:dyDescent="0.25">
      <c r="A22" s="4" t="s">
        <v>12</v>
      </c>
      <c r="B22" s="5"/>
      <c r="C22" s="80"/>
      <c r="D22" s="75"/>
      <c r="G22" s="89"/>
      <c r="H22" s="88"/>
      <c r="I22" s="89"/>
      <c r="J22" s="83"/>
    </row>
    <row r="23" spans="1:10" x14ac:dyDescent="0.25">
      <c r="A23" s="6" t="s">
        <v>15</v>
      </c>
      <c r="B23" s="5">
        <v>8</v>
      </c>
      <c r="C23" s="76">
        <v>3451580</v>
      </c>
      <c r="D23" s="75">
        <v>3129591</v>
      </c>
      <c r="G23" s="83"/>
      <c r="H23" s="88"/>
      <c r="I23" s="83"/>
      <c r="J23" s="83"/>
    </row>
    <row r="24" spans="1:10" x14ac:dyDescent="0.25">
      <c r="A24" s="6" t="s">
        <v>13</v>
      </c>
      <c r="B24" s="5">
        <v>9</v>
      </c>
      <c r="C24" s="76">
        <v>2458940</v>
      </c>
      <c r="D24" s="75">
        <v>2021405</v>
      </c>
      <c r="G24" s="83"/>
      <c r="H24" s="88"/>
      <c r="I24" s="83"/>
      <c r="J24" s="83"/>
    </row>
    <row r="25" spans="1:10" x14ac:dyDescent="0.25">
      <c r="A25" s="6" t="s">
        <v>14</v>
      </c>
      <c r="B25" s="5">
        <v>10</v>
      </c>
      <c r="C25" s="76">
        <v>14416606</v>
      </c>
      <c r="D25" s="75">
        <v>9681045</v>
      </c>
      <c r="G25" s="83"/>
      <c r="H25" s="88"/>
      <c r="I25" s="83"/>
      <c r="J25" s="83"/>
    </row>
    <row r="26" spans="1:10" x14ac:dyDescent="0.25">
      <c r="A26" s="6" t="s">
        <v>16</v>
      </c>
      <c r="B26" s="5">
        <v>11</v>
      </c>
      <c r="C26" s="76">
        <v>2529517</v>
      </c>
      <c r="D26" s="75">
        <v>2819757</v>
      </c>
      <c r="G26" s="83"/>
      <c r="H26" s="88"/>
      <c r="I26" s="83"/>
      <c r="J26" s="83"/>
    </row>
    <row r="27" spans="1:10" x14ac:dyDescent="0.25">
      <c r="A27" s="6" t="s">
        <v>17</v>
      </c>
      <c r="B27" s="5">
        <v>12</v>
      </c>
      <c r="C27" s="76">
        <v>3586440</v>
      </c>
      <c r="D27" s="75">
        <v>2378293</v>
      </c>
      <c r="G27" s="83"/>
      <c r="H27" s="88"/>
      <c r="I27" s="83"/>
      <c r="J27" s="83"/>
    </row>
    <row r="28" spans="1:10" x14ac:dyDescent="0.25">
      <c r="A28" s="81" t="s">
        <v>20</v>
      </c>
      <c r="B28" s="82"/>
      <c r="C28" s="76" t="s">
        <v>99</v>
      </c>
      <c r="D28" s="75">
        <v>144374</v>
      </c>
      <c r="G28" s="83"/>
      <c r="H28" s="88"/>
      <c r="I28" s="83"/>
      <c r="J28" s="83"/>
    </row>
    <row r="29" spans="1:10" x14ac:dyDescent="0.25">
      <c r="A29" s="6" t="s">
        <v>18</v>
      </c>
      <c r="B29" s="5">
        <v>13</v>
      </c>
      <c r="C29" s="76">
        <v>436405</v>
      </c>
      <c r="D29" s="75">
        <v>247465</v>
      </c>
      <c r="G29" s="83"/>
      <c r="H29" s="88"/>
      <c r="I29" s="83"/>
      <c r="J29" s="83"/>
    </row>
    <row r="30" spans="1:10" x14ac:dyDescent="0.25">
      <c r="A30" s="6" t="s">
        <v>19</v>
      </c>
      <c r="B30" s="5">
        <v>14</v>
      </c>
      <c r="C30" s="88">
        <v>1203021</v>
      </c>
      <c r="D30" s="83">
        <v>3885318</v>
      </c>
      <c r="G30" s="83"/>
      <c r="H30" s="88"/>
      <c r="I30" s="83"/>
      <c r="J30" s="83"/>
    </row>
    <row r="31" spans="1:10" ht="15.75" thickBot="1" x14ac:dyDescent="0.3">
      <c r="A31" s="86"/>
      <c r="B31" s="87"/>
      <c r="C31" s="102">
        <f>SUM(C23:C30)</f>
        <v>28082509</v>
      </c>
      <c r="D31" s="98">
        <f>SUM(D23:D30)</f>
        <v>24307248</v>
      </c>
      <c r="G31" s="89"/>
      <c r="H31" s="90"/>
      <c r="I31" s="89"/>
      <c r="J31" s="89"/>
    </row>
    <row r="32" spans="1:10" ht="15.75" thickBot="1" x14ac:dyDescent="0.3">
      <c r="A32" s="119" t="s">
        <v>21</v>
      </c>
      <c r="B32" s="120"/>
      <c r="C32" s="121">
        <f>C31+C20</f>
        <v>185255425</v>
      </c>
      <c r="D32" s="122">
        <f>D31+D20</f>
        <v>175533573</v>
      </c>
      <c r="G32" s="89"/>
      <c r="H32" s="90"/>
      <c r="I32" s="89"/>
      <c r="J32" s="89"/>
    </row>
    <row r="33" spans="1:10" x14ac:dyDescent="0.25">
      <c r="A33" s="127"/>
      <c r="B33" s="82"/>
      <c r="C33" s="128"/>
      <c r="D33" s="89"/>
      <c r="G33" s="89"/>
      <c r="H33" s="90"/>
      <c r="I33" s="89"/>
      <c r="J33" s="89"/>
    </row>
    <row r="34" spans="1:10" x14ac:dyDescent="0.25">
      <c r="A34" s="4" t="s">
        <v>22</v>
      </c>
      <c r="B34" s="5"/>
      <c r="C34" s="80"/>
      <c r="D34" s="75"/>
      <c r="G34" s="89"/>
      <c r="H34" s="88"/>
      <c r="I34" s="83"/>
      <c r="J34" s="83"/>
    </row>
    <row r="35" spans="1:10" x14ac:dyDescent="0.25">
      <c r="A35" s="4" t="s">
        <v>23</v>
      </c>
      <c r="B35" s="5"/>
      <c r="C35" s="80"/>
      <c r="D35" s="75"/>
      <c r="G35" s="83"/>
      <c r="H35" s="88"/>
      <c r="I35" s="83"/>
      <c r="J35" s="83"/>
    </row>
    <row r="36" spans="1:10" x14ac:dyDescent="0.25">
      <c r="A36" s="75" t="s">
        <v>24</v>
      </c>
      <c r="B36" s="5">
        <v>15</v>
      </c>
      <c r="C36" s="76">
        <v>80000</v>
      </c>
      <c r="D36" s="75">
        <v>80000</v>
      </c>
      <c r="G36" s="83"/>
      <c r="H36" s="88"/>
      <c r="I36" s="83"/>
      <c r="J36" s="83"/>
    </row>
    <row r="37" spans="1:10" x14ac:dyDescent="0.25">
      <c r="A37" s="83" t="s">
        <v>118</v>
      </c>
      <c r="B37" s="82"/>
      <c r="C37" s="88">
        <v>-13104027</v>
      </c>
      <c r="D37" s="83">
        <v>-24260656</v>
      </c>
      <c r="E37" s="93"/>
      <c r="G37" s="83"/>
      <c r="H37" s="88"/>
      <c r="I37" s="83"/>
      <c r="J37" s="83"/>
    </row>
    <row r="38" spans="1:10" ht="15.75" thickBot="1" x14ac:dyDescent="0.3">
      <c r="A38" s="84"/>
      <c r="B38" s="85"/>
      <c r="C38" s="123">
        <f>SUM(C36:C37)</f>
        <v>-13024027</v>
      </c>
      <c r="D38" s="99">
        <f>SUM(D36:D37)</f>
        <v>-24180656</v>
      </c>
      <c r="G38" s="89"/>
      <c r="H38" s="90"/>
      <c r="I38" s="89"/>
      <c r="J38" s="89"/>
    </row>
    <row r="39" spans="1:10" ht="6.75" customHeight="1" x14ac:dyDescent="0.25">
      <c r="A39" s="11"/>
      <c r="B39" s="12"/>
      <c r="C39" s="80"/>
      <c r="D39" s="75"/>
      <c r="G39" s="83"/>
      <c r="H39" s="88"/>
      <c r="I39" s="83"/>
      <c r="J39" s="83"/>
    </row>
    <row r="40" spans="1:10" x14ac:dyDescent="0.25">
      <c r="A40" s="4" t="s">
        <v>25</v>
      </c>
      <c r="B40" s="3"/>
      <c r="C40" s="80"/>
      <c r="D40" s="79"/>
      <c r="G40" s="89"/>
      <c r="H40" s="88"/>
      <c r="I40" s="83"/>
      <c r="J40" s="83"/>
    </row>
    <row r="41" spans="1:10" x14ac:dyDescent="0.25">
      <c r="A41" s="75" t="s">
        <v>27</v>
      </c>
      <c r="B41" s="5">
        <v>16</v>
      </c>
      <c r="C41" s="76">
        <v>123885214</v>
      </c>
      <c r="D41" s="75">
        <v>18671392</v>
      </c>
      <c r="G41" s="83"/>
      <c r="H41" s="88"/>
      <c r="I41" s="83"/>
      <c r="J41" s="83"/>
    </row>
    <row r="42" spans="1:10" ht="24" x14ac:dyDescent="0.25">
      <c r="A42" s="75" t="s">
        <v>28</v>
      </c>
      <c r="B42" s="5">
        <v>17</v>
      </c>
      <c r="C42" s="76">
        <v>2182582</v>
      </c>
      <c r="D42" s="75">
        <v>2105883</v>
      </c>
      <c r="G42" s="83"/>
      <c r="H42" s="88"/>
      <c r="I42" s="83"/>
      <c r="J42" s="83"/>
    </row>
    <row r="43" spans="1:10" x14ac:dyDescent="0.25">
      <c r="A43" s="75" t="s">
        <v>26</v>
      </c>
      <c r="B43" s="5">
        <v>18</v>
      </c>
      <c r="C43" s="76">
        <v>21641036</v>
      </c>
      <c r="D43" s="75">
        <v>21618899</v>
      </c>
      <c r="G43" s="83"/>
      <c r="H43" s="88"/>
      <c r="I43" s="83"/>
      <c r="J43" s="83"/>
    </row>
    <row r="44" spans="1:10" x14ac:dyDescent="0.25">
      <c r="A44" s="83" t="s">
        <v>29</v>
      </c>
      <c r="B44" s="5">
        <v>19</v>
      </c>
      <c r="C44" s="88">
        <v>2037598</v>
      </c>
      <c r="D44" s="83">
        <v>1954199</v>
      </c>
      <c r="G44" s="83"/>
      <c r="H44" s="88"/>
      <c r="I44" s="83"/>
      <c r="J44" s="83"/>
    </row>
    <row r="45" spans="1:10" ht="15.75" thickBot="1" x14ac:dyDescent="0.3">
      <c r="A45" s="84"/>
      <c r="B45" s="85"/>
      <c r="C45" s="123">
        <f>SUM(C41:C44)</f>
        <v>149746430</v>
      </c>
      <c r="D45" s="99">
        <f>SUM(D41:D44)</f>
        <v>44350373</v>
      </c>
      <c r="G45" s="89"/>
      <c r="H45" s="90"/>
      <c r="I45" s="89"/>
      <c r="J45" s="89"/>
    </row>
    <row r="46" spans="1:10" ht="6.75" customHeight="1" x14ac:dyDescent="0.25">
      <c r="A46" s="4"/>
      <c r="B46" s="67"/>
      <c r="C46" s="80"/>
      <c r="D46" s="75"/>
      <c r="G46" s="89"/>
      <c r="H46" s="90"/>
      <c r="I46" s="83"/>
      <c r="J46" s="83"/>
    </row>
    <row r="47" spans="1:10" x14ac:dyDescent="0.25">
      <c r="A47" s="4" t="s">
        <v>30</v>
      </c>
      <c r="B47" s="5"/>
      <c r="C47" s="80"/>
      <c r="D47" s="75"/>
      <c r="G47" s="89"/>
      <c r="H47" s="88"/>
      <c r="I47" s="83"/>
      <c r="J47" s="83"/>
    </row>
    <row r="48" spans="1:10" x14ac:dyDescent="0.25">
      <c r="A48" s="75" t="s">
        <v>27</v>
      </c>
      <c r="B48" s="5">
        <v>16</v>
      </c>
      <c r="C48" s="76">
        <v>14743574</v>
      </c>
      <c r="D48" s="75">
        <v>115675252</v>
      </c>
      <c r="G48" s="83"/>
      <c r="H48" s="88"/>
      <c r="I48" s="83"/>
      <c r="J48" s="83"/>
    </row>
    <row r="49" spans="1:10" x14ac:dyDescent="0.25">
      <c r="A49" s="75" t="s">
        <v>31</v>
      </c>
      <c r="B49" s="5">
        <v>20</v>
      </c>
      <c r="C49" s="76">
        <v>15485438</v>
      </c>
      <c r="D49" s="75">
        <v>15841761</v>
      </c>
      <c r="G49" s="83"/>
      <c r="H49" s="88"/>
      <c r="I49" s="83"/>
      <c r="J49" s="83"/>
    </row>
    <row r="50" spans="1:10" x14ac:dyDescent="0.25">
      <c r="A50" s="75" t="s">
        <v>32</v>
      </c>
      <c r="B50" s="5">
        <v>21</v>
      </c>
      <c r="C50" s="76">
        <v>5049728</v>
      </c>
      <c r="D50" s="75">
        <v>16770229</v>
      </c>
      <c r="G50" s="83"/>
      <c r="H50" s="88"/>
      <c r="I50" s="83"/>
      <c r="J50" s="83"/>
    </row>
    <row r="51" spans="1:10" x14ac:dyDescent="0.25">
      <c r="A51" s="75" t="s">
        <v>119</v>
      </c>
      <c r="B51" s="5">
        <v>22</v>
      </c>
      <c r="C51" s="76">
        <v>4461569</v>
      </c>
      <c r="D51" s="75">
        <v>1307674</v>
      </c>
      <c r="G51" s="83"/>
      <c r="H51" s="88"/>
      <c r="I51" s="83"/>
      <c r="J51" s="83"/>
    </row>
    <row r="52" spans="1:10" x14ac:dyDescent="0.25">
      <c r="A52" s="75" t="s">
        <v>33</v>
      </c>
      <c r="B52" s="5">
        <v>23</v>
      </c>
      <c r="C52" s="76">
        <v>8128268</v>
      </c>
      <c r="D52" s="75">
        <v>4841645</v>
      </c>
      <c r="G52" s="83"/>
      <c r="H52" s="88"/>
      <c r="I52" s="83"/>
      <c r="J52" s="83"/>
    </row>
    <row r="53" spans="1:10" ht="24" x14ac:dyDescent="0.25">
      <c r="A53" s="83" t="s">
        <v>34</v>
      </c>
      <c r="B53" s="5">
        <v>24</v>
      </c>
      <c r="C53" s="88">
        <v>664445</v>
      </c>
      <c r="D53" s="83">
        <v>927295</v>
      </c>
      <c r="G53" s="83"/>
      <c r="H53" s="88"/>
      <c r="I53" s="83"/>
      <c r="J53" s="83"/>
    </row>
    <row r="54" spans="1:10" ht="15.75" thickBot="1" x14ac:dyDescent="0.3">
      <c r="A54" s="84"/>
      <c r="B54" s="85"/>
      <c r="C54" s="123">
        <f>SUM(C48:C53)</f>
        <v>48533022</v>
      </c>
      <c r="D54" s="97">
        <f>SUM(D48:D53)</f>
        <v>155363856</v>
      </c>
      <c r="G54" s="89"/>
      <c r="H54" s="90"/>
      <c r="I54" s="89"/>
      <c r="J54" s="89"/>
    </row>
    <row r="55" spans="1:10" ht="15.75" thickBot="1" x14ac:dyDescent="0.3">
      <c r="A55" s="13" t="s">
        <v>35</v>
      </c>
      <c r="B55" s="68"/>
      <c r="C55" s="78">
        <f>C38+C45+C54</f>
        <v>185255425</v>
      </c>
      <c r="D55" s="77">
        <f>D38+D45+D54</f>
        <v>175533573</v>
      </c>
      <c r="G55" s="89"/>
      <c r="H55" s="90"/>
      <c r="I55" s="89"/>
      <c r="J55" s="89"/>
    </row>
    <row r="56" spans="1:10" x14ac:dyDescent="0.25">
      <c r="A56" s="124" t="s">
        <v>36</v>
      </c>
      <c r="B56" s="125">
        <v>15</v>
      </c>
      <c r="C56" s="126">
        <f>(C55-C15-C45-C54)/80000</f>
        <v>-163.7228125</v>
      </c>
      <c r="D56" s="126">
        <f>(D55-D15-D45-D54)/8</f>
        <v>-3028776.75</v>
      </c>
      <c r="G56" s="89"/>
      <c r="H56" s="90"/>
      <c r="I56" s="83"/>
      <c r="J56" s="83"/>
    </row>
    <row r="57" spans="1:10" x14ac:dyDescent="0.25">
      <c r="A57" s="16"/>
      <c r="G57" s="83"/>
      <c r="H57" s="88"/>
      <c r="I57" s="83"/>
      <c r="J57" s="83"/>
    </row>
    <row r="58" spans="1:10" x14ac:dyDescent="0.25">
      <c r="C58" s="105"/>
      <c r="D58" s="105"/>
      <c r="G58"/>
      <c r="H58"/>
      <c r="I58"/>
      <c r="J58"/>
    </row>
    <row r="59" spans="1:10" x14ac:dyDescent="0.25">
      <c r="A59" s="35" t="s">
        <v>107</v>
      </c>
      <c r="B59" s="35" t="s">
        <v>131</v>
      </c>
      <c r="C59" s="106"/>
      <c r="D59" s="107" t="s">
        <v>131</v>
      </c>
      <c r="G59"/>
      <c r="H59"/>
      <c r="I59"/>
      <c r="J59"/>
    </row>
    <row r="60" spans="1:10" x14ac:dyDescent="0.25">
      <c r="A60" s="108" t="s">
        <v>132</v>
      </c>
      <c r="B60" s="108" t="s">
        <v>97</v>
      </c>
      <c r="C60" s="105"/>
      <c r="D60" s="108" t="s">
        <v>98</v>
      </c>
      <c r="G60"/>
      <c r="H60"/>
      <c r="I60"/>
      <c r="J60"/>
    </row>
    <row r="61" spans="1:10" x14ac:dyDescent="0.25">
      <c r="A61" s="108" t="s">
        <v>101</v>
      </c>
      <c r="B61" s="108" t="s">
        <v>37</v>
      </c>
      <c r="C61" s="105"/>
      <c r="D61" s="108" t="s">
        <v>133</v>
      </c>
      <c r="G61"/>
      <c r="H61"/>
      <c r="I61"/>
      <c r="J61"/>
    </row>
    <row r="62" spans="1:10" x14ac:dyDescent="0.25">
      <c r="B62" s="109" t="s">
        <v>134</v>
      </c>
      <c r="C62" s="105"/>
      <c r="D62" s="108" t="s">
        <v>135</v>
      </c>
      <c r="G62"/>
      <c r="H62"/>
      <c r="I62"/>
      <c r="J62"/>
    </row>
    <row r="63" spans="1:10" x14ac:dyDescent="0.25">
      <c r="B63" s="109" t="s">
        <v>38</v>
      </c>
      <c r="C63"/>
      <c r="D63" s="110"/>
      <c r="G63"/>
      <c r="H63"/>
      <c r="I63"/>
      <c r="J63"/>
    </row>
    <row r="64" spans="1:10" s="45" customFormat="1" x14ac:dyDescent="0.25">
      <c r="A64" s="66"/>
      <c r="C64" s="46"/>
      <c r="D64" s="100"/>
      <c r="G64" s="73"/>
      <c r="H64" s="73"/>
      <c r="I64" s="73"/>
      <c r="J64" s="73"/>
    </row>
    <row r="65" spans="7:11" x14ac:dyDescent="0.25">
      <c r="G65" s="73"/>
      <c r="H65" s="73"/>
      <c r="I65" s="73"/>
      <c r="J65" s="73"/>
      <c r="K65" s="45"/>
    </row>
    <row r="66" spans="7:11" x14ac:dyDescent="0.25">
      <c r="G66" s="73"/>
      <c r="H66" s="73"/>
      <c r="I66" s="73"/>
      <c r="J66" s="73"/>
      <c r="K66" s="45"/>
    </row>
    <row r="67" spans="7:11" x14ac:dyDescent="0.25">
      <c r="G67" s="73"/>
      <c r="H67" s="73"/>
      <c r="I67" s="73"/>
      <c r="J67" s="73"/>
    </row>
  </sheetData>
  <mergeCells count="2">
    <mergeCell ref="A7:A8"/>
    <mergeCell ref="B7:B8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41.85546875" customWidth="1"/>
    <col min="2" max="2" width="15.7109375" customWidth="1"/>
    <col min="3" max="4" width="15.7109375" style="36" customWidth="1"/>
    <col min="5" max="6" width="9.140625" style="35"/>
    <col min="7" max="7" width="9" style="35" customWidth="1"/>
    <col min="8" max="8" width="9.28515625" style="35" bestFit="1" customWidth="1"/>
    <col min="9" max="10" width="14.28515625" style="35" bestFit="1" customWidth="1"/>
    <col min="11" max="11" width="15.85546875" style="35" customWidth="1"/>
    <col min="14" max="14" width="16.85546875" customWidth="1"/>
  </cols>
  <sheetData>
    <row r="1" spans="1:10" x14ac:dyDescent="0.25">
      <c r="A1" s="104" t="s">
        <v>129</v>
      </c>
    </row>
    <row r="2" spans="1:10" x14ac:dyDescent="0.25">
      <c r="A2" s="104" t="s">
        <v>130</v>
      </c>
    </row>
    <row r="4" spans="1:10" ht="15.75" x14ac:dyDescent="0.25">
      <c r="A4" s="1" t="s">
        <v>40</v>
      </c>
    </row>
    <row r="5" spans="1:10" x14ac:dyDescent="0.25">
      <c r="A5" s="2" t="s">
        <v>117</v>
      </c>
    </row>
    <row r="7" spans="1:10" ht="24" x14ac:dyDescent="0.25">
      <c r="A7" s="149" t="s">
        <v>1</v>
      </c>
      <c r="B7" s="151" t="s">
        <v>39</v>
      </c>
      <c r="C7" s="80" t="s">
        <v>102</v>
      </c>
      <c r="D7" s="80" t="s">
        <v>102</v>
      </c>
    </row>
    <row r="8" spans="1:10" ht="15.75" thickBot="1" x14ac:dyDescent="0.3">
      <c r="A8" s="150"/>
      <c r="B8" s="152"/>
      <c r="C8" s="78" t="s">
        <v>127</v>
      </c>
      <c r="D8" s="78" t="s">
        <v>103</v>
      </c>
    </row>
    <row r="9" spans="1:10" x14ac:dyDescent="0.25">
      <c r="A9" s="6"/>
      <c r="B9" s="5"/>
      <c r="C9" s="18"/>
      <c r="D9" s="19"/>
    </row>
    <row r="10" spans="1:10" x14ac:dyDescent="0.25">
      <c r="A10" s="6" t="s">
        <v>41</v>
      </c>
      <c r="B10" s="134">
        <v>25</v>
      </c>
      <c r="C10" s="76">
        <v>61984339</v>
      </c>
      <c r="D10" s="76">
        <v>35280657</v>
      </c>
      <c r="E10" s="41"/>
      <c r="G10" s="83"/>
      <c r="H10" s="88"/>
      <c r="I10" s="83"/>
      <c r="J10" s="94"/>
    </row>
    <row r="11" spans="1:10" x14ac:dyDescent="0.25">
      <c r="A11" s="132" t="s">
        <v>42</v>
      </c>
      <c r="B11" s="135">
        <v>26</v>
      </c>
      <c r="C11" s="133">
        <v>-13022851</v>
      </c>
      <c r="D11" s="133">
        <v>-8957447</v>
      </c>
      <c r="E11" s="41"/>
      <c r="G11" s="83"/>
      <c r="H11" s="88"/>
      <c r="I11" s="83"/>
      <c r="J11" s="94"/>
    </row>
    <row r="12" spans="1:10" x14ac:dyDescent="0.25">
      <c r="A12" s="4" t="s">
        <v>43</v>
      </c>
      <c r="B12" s="136"/>
      <c r="C12" s="80">
        <f>SUM(C10:C11)</f>
        <v>48961488</v>
      </c>
      <c r="D12" s="80">
        <f>SUM(D10:D11)</f>
        <v>26323210</v>
      </c>
      <c r="E12" s="41"/>
      <c r="G12" s="89"/>
      <c r="H12" s="90"/>
      <c r="I12" s="89"/>
      <c r="J12" s="94"/>
    </row>
    <row r="13" spans="1:10" x14ac:dyDescent="0.25">
      <c r="A13" s="6"/>
      <c r="B13" s="137"/>
      <c r="C13" s="80"/>
      <c r="D13" s="76"/>
      <c r="E13" s="41"/>
      <c r="G13" s="83"/>
      <c r="H13" s="88"/>
      <c r="I13" s="83"/>
      <c r="J13" s="94"/>
    </row>
    <row r="14" spans="1:10" x14ac:dyDescent="0.25">
      <c r="A14" s="75" t="s">
        <v>44</v>
      </c>
      <c r="B14" s="134">
        <v>27</v>
      </c>
      <c r="C14" s="76">
        <v>-21396419</v>
      </c>
      <c r="D14" s="76">
        <v>-12012275</v>
      </c>
      <c r="E14" s="41"/>
      <c r="G14" s="83"/>
      <c r="H14" s="88"/>
      <c r="I14" s="83"/>
      <c r="J14" s="94"/>
    </row>
    <row r="15" spans="1:10" x14ac:dyDescent="0.25">
      <c r="A15" s="75" t="s">
        <v>45</v>
      </c>
      <c r="B15" s="134">
        <v>28</v>
      </c>
      <c r="C15" s="76">
        <v>-2163658</v>
      </c>
      <c r="D15" s="76">
        <v>-1701077</v>
      </c>
      <c r="E15" s="41"/>
      <c r="G15" s="83"/>
      <c r="H15" s="88"/>
      <c r="I15" s="83"/>
      <c r="J15" s="94"/>
    </row>
    <row r="16" spans="1:10" x14ac:dyDescent="0.25">
      <c r="A16" s="75" t="s">
        <v>46</v>
      </c>
      <c r="B16" s="134">
        <v>29</v>
      </c>
      <c r="C16" s="76">
        <v>393095</v>
      </c>
      <c r="D16" s="76">
        <v>172501</v>
      </c>
      <c r="E16" s="41"/>
      <c r="G16" s="83"/>
      <c r="H16" s="88"/>
      <c r="I16" s="83"/>
      <c r="J16" s="94"/>
    </row>
    <row r="17" spans="1:11" x14ac:dyDescent="0.25">
      <c r="A17" s="75" t="s">
        <v>47</v>
      </c>
      <c r="B17" s="134">
        <v>30</v>
      </c>
      <c r="C17" s="76">
        <v>-5162810</v>
      </c>
      <c r="D17" s="76">
        <v>-4131936</v>
      </c>
      <c r="E17" s="41"/>
      <c r="G17" s="83"/>
      <c r="H17" s="88"/>
      <c r="I17" s="83"/>
      <c r="J17" s="94"/>
    </row>
    <row r="18" spans="1:11" ht="24" x14ac:dyDescent="0.25">
      <c r="A18" s="75" t="s">
        <v>120</v>
      </c>
      <c r="B18" s="134"/>
      <c r="C18" s="76">
        <v>-2913108</v>
      </c>
      <c r="D18" s="76">
        <v>5103593</v>
      </c>
      <c r="E18" s="41"/>
      <c r="G18" s="83"/>
      <c r="H18" s="88"/>
      <c r="I18" s="83"/>
      <c r="J18" s="94"/>
    </row>
    <row r="19" spans="1:11" x14ac:dyDescent="0.25">
      <c r="A19" s="129" t="s">
        <v>121</v>
      </c>
      <c r="B19" s="135">
        <v>31</v>
      </c>
      <c r="C19" s="133">
        <v>-217670</v>
      </c>
      <c r="D19" s="133">
        <v>-205813</v>
      </c>
      <c r="E19" s="41"/>
      <c r="G19" s="83"/>
      <c r="H19" s="88"/>
      <c r="I19" s="83"/>
      <c r="J19" s="94"/>
    </row>
    <row r="20" spans="1:11" x14ac:dyDescent="0.25">
      <c r="A20" s="79" t="s">
        <v>108</v>
      </c>
      <c r="B20" s="137"/>
      <c r="C20" s="80">
        <f>SUM(C12:C19)</f>
        <v>17500918</v>
      </c>
      <c r="D20" s="80">
        <f>SUM(D12:D19)</f>
        <v>13548203</v>
      </c>
      <c r="E20" s="41"/>
      <c r="G20" s="89"/>
      <c r="H20" s="90"/>
      <c r="I20" s="89"/>
      <c r="J20" s="94"/>
    </row>
    <row r="21" spans="1:11" x14ac:dyDescent="0.25">
      <c r="A21" s="6"/>
      <c r="B21" s="137"/>
      <c r="C21" s="80"/>
      <c r="D21" s="76"/>
      <c r="E21" s="41"/>
      <c r="G21" s="83"/>
      <c r="H21" s="88"/>
      <c r="I21" s="83"/>
      <c r="J21" s="94"/>
    </row>
    <row r="22" spans="1:11" x14ac:dyDescent="0.25">
      <c r="A22" s="132" t="s">
        <v>48</v>
      </c>
      <c r="B22" s="130">
        <v>16</v>
      </c>
      <c r="C22" s="133">
        <v>-6344289</v>
      </c>
      <c r="D22" s="133">
        <v>-2226696</v>
      </c>
      <c r="E22" s="41"/>
      <c r="G22" s="83"/>
      <c r="H22" s="88"/>
      <c r="I22" s="83"/>
      <c r="J22" s="94"/>
    </row>
    <row r="23" spans="1:11" ht="15.75" thickBot="1" x14ac:dyDescent="0.3">
      <c r="A23" s="10" t="s">
        <v>49</v>
      </c>
      <c r="B23" s="9"/>
      <c r="C23" s="78">
        <f>SUM(C20:C22)</f>
        <v>11156629</v>
      </c>
      <c r="D23" s="78">
        <f t="shared" ref="D23" si="0">SUM(D20:D22)</f>
        <v>11321507</v>
      </c>
      <c r="E23" s="41"/>
      <c r="G23" s="89"/>
      <c r="H23" s="90"/>
      <c r="I23" s="89"/>
      <c r="J23" s="94"/>
    </row>
    <row r="24" spans="1:11" ht="15.75" thickBot="1" x14ac:dyDescent="0.3">
      <c r="A24" s="10" t="s">
        <v>50</v>
      </c>
      <c r="B24" s="14"/>
      <c r="C24" s="78">
        <f>C23</f>
        <v>11156629</v>
      </c>
      <c r="D24" s="78">
        <f>D23</f>
        <v>11321507</v>
      </c>
      <c r="E24" s="41"/>
      <c r="G24" s="89"/>
      <c r="H24" s="90"/>
      <c r="I24" s="89"/>
      <c r="J24" s="94"/>
    </row>
    <row r="25" spans="1:11" x14ac:dyDescent="0.25">
      <c r="A25" s="4"/>
      <c r="B25" s="3"/>
      <c r="C25" s="80"/>
      <c r="D25" s="76"/>
      <c r="E25" s="41"/>
      <c r="G25" s="89"/>
      <c r="H25" s="88"/>
      <c r="I25" s="83"/>
      <c r="J25" s="94"/>
    </row>
    <row r="26" spans="1:11" x14ac:dyDescent="0.25">
      <c r="A26" s="79" t="s">
        <v>122</v>
      </c>
      <c r="B26" s="5"/>
      <c r="C26" s="80"/>
      <c r="D26" s="80"/>
      <c r="E26" s="41"/>
      <c r="G26" s="89"/>
      <c r="H26" s="88"/>
      <c r="I26" s="83"/>
      <c r="J26" s="94"/>
    </row>
    <row r="27" spans="1:11" x14ac:dyDescent="0.25">
      <c r="A27" s="129" t="s">
        <v>122</v>
      </c>
      <c r="B27" s="130">
        <v>15</v>
      </c>
      <c r="C27" s="131">
        <f>C24/80000000</f>
        <v>0.1394578625</v>
      </c>
      <c r="D27" s="131">
        <f>D24/8000</f>
        <v>1415.188375</v>
      </c>
      <c r="E27" s="41"/>
      <c r="G27" s="83"/>
      <c r="H27" s="88"/>
      <c r="I27" s="95"/>
      <c r="J27" s="94"/>
    </row>
    <row r="28" spans="1:11" x14ac:dyDescent="0.25">
      <c r="A28" s="17"/>
      <c r="C28" s="103"/>
      <c r="D28" s="103"/>
    </row>
    <row r="29" spans="1:11" x14ac:dyDescent="0.25">
      <c r="C29" s="105"/>
      <c r="D29" s="111"/>
      <c r="E29"/>
      <c r="F29"/>
      <c r="G29"/>
      <c r="H29"/>
      <c r="I29"/>
      <c r="J29"/>
      <c r="K29"/>
    </row>
    <row r="30" spans="1:11" x14ac:dyDescent="0.25">
      <c r="A30" s="35" t="s">
        <v>107</v>
      </c>
      <c r="B30" s="35" t="s">
        <v>131</v>
      </c>
      <c r="C30" s="106"/>
      <c r="D30" s="107" t="s">
        <v>131</v>
      </c>
      <c r="E30"/>
      <c r="F30"/>
      <c r="G30"/>
      <c r="H30"/>
      <c r="I30"/>
      <c r="J30"/>
      <c r="K30"/>
    </row>
    <row r="31" spans="1:11" x14ac:dyDescent="0.25">
      <c r="A31" s="108" t="s">
        <v>132</v>
      </c>
      <c r="B31" s="108" t="s">
        <v>97</v>
      </c>
      <c r="C31" s="105"/>
      <c r="D31" s="108" t="s">
        <v>98</v>
      </c>
      <c r="E31"/>
      <c r="F31"/>
      <c r="G31"/>
      <c r="H31"/>
      <c r="I31"/>
      <c r="J31"/>
      <c r="K31"/>
    </row>
    <row r="32" spans="1:11" x14ac:dyDescent="0.25">
      <c r="A32" s="108" t="s">
        <v>101</v>
      </c>
      <c r="B32" s="108" t="s">
        <v>37</v>
      </c>
      <c r="C32" s="105"/>
      <c r="D32" s="108" t="s">
        <v>133</v>
      </c>
      <c r="E32"/>
      <c r="F32"/>
      <c r="G32"/>
      <c r="H32"/>
      <c r="I32"/>
      <c r="J32"/>
      <c r="K32"/>
    </row>
    <row r="33" spans="2:11" x14ac:dyDescent="0.25">
      <c r="B33" s="109" t="s">
        <v>134</v>
      </c>
      <c r="C33" s="105"/>
      <c r="D33" s="108" t="s">
        <v>135</v>
      </c>
      <c r="E33"/>
      <c r="F33"/>
      <c r="G33"/>
      <c r="H33"/>
      <c r="I33"/>
      <c r="J33"/>
      <c r="K33"/>
    </row>
    <row r="34" spans="2:11" x14ac:dyDescent="0.25">
      <c r="B34" s="109" t="s">
        <v>38</v>
      </c>
      <c r="C34"/>
      <c r="D34" s="110"/>
      <c r="E34"/>
      <c r="F34"/>
      <c r="G34"/>
      <c r="H34"/>
      <c r="I34"/>
      <c r="J34"/>
      <c r="K34"/>
    </row>
  </sheetData>
  <mergeCells count="2">
    <mergeCell ref="A7:A8"/>
    <mergeCell ref="B7:B8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view="pageBreakPreview" zoomScaleNormal="100" zoomScaleSheetLayoutView="100" workbookViewId="0">
      <selection activeCell="A14" sqref="A14"/>
    </sheetView>
  </sheetViews>
  <sheetFormatPr defaultRowHeight="15" x14ac:dyDescent="0.25"/>
  <cols>
    <col min="1" max="1" width="55.85546875" customWidth="1"/>
    <col min="2" max="2" width="5.42578125" bestFit="1" customWidth="1"/>
    <col min="3" max="5" width="17.7109375" style="36" customWidth="1"/>
  </cols>
  <sheetData>
    <row r="1" spans="1:5" x14ac:dyDescent="0.25">
      <c r="A1" s="104" t="s">
        <v>129</v>
      </c>
    </row>
    <row r="2" spans="1:5" x14ac:dyDescent="0.25">
      <c r="A2" s="104" t="s">
        <v>130</v>
      </c>
    </row>
    <row r="4" spans="1:5" ht="15.75" x14ac:dyDescent="0.25">
      <c r="A4" s="1" t="s">
        <v>95</v>
      </c>
    </row>
    <row r="5" spans="1:5" x14ac:dyDescent="0.25">
      <c r="A5" s="2" t="s">
        <v>117</v>
      </c>
    </row>
    <row r="7" spans="1:5" ht="15.75" x14ac:dyDescent="0.25">
      <c r="A7" s="15"/>
    </row>
    <row r="8" spans="1:5" ht="24" x14ac:dyDescent="0.25">
      <c r="A8" s="153" t="s">
        <v>1</v>
      </c>
      <c r="B8" s="155" t="s">
        <v>39</v>
      </c>
      <c r="C8" s="38" t="s">
        <v>51</v>
      </c>
      <c r="D8" s="38" t="s">
        <v>53</v>
      </c>
      <c r="E8" s="157" t="s">
        <v>55</v>
      </c>
    </row>
    <row r="9" spans="1:5" ht="15.75" thickBot="1" x14ac:dyDescent="0.3">
      <c r="A9" s="154"/>
      <c r="B9" s="156"/>
      <c r="C9" s="39" t="s">
        <v>52</v>
      </c>
      <c r="D9" s="39" t="s">
        <v>54</v>
      </c>
      <c r="E9" s="158"/>
    </row>
    <row r="10" spans="1:5" x14ac:dyDescent="0.25">
      <c r="A10" s="20"/>
      <c r="B10" s="21"/>
      <c r="C10" s="31"/>
      <c r="D10" s="31"/>
      <c r="E10" s="31"/>
    </row>
    <row r="11" spans="1:5" ht="15.75" thickBot="1" x14ac:dyDescent="0.3">
      <c r="A11" s="10" t="s">
        <v>104</v>
      </c>
      <c r="B11" s="69"/>
      <c r="C11" s="32">
        <v>80000</v>
      </c>
      <c r="D11" s="92">
        <v>-41696130</v>
      </c>
      <c r="E11" s="32">
        <f>SUM(C11:D11)</f>
        <v>-41616130</v>
      </c>
    </row>
    <row r="12" spans="1:5" x14ac:dyDescent="0.25">
      <c r="A12" s="22"/>
      <c r="B12" s="21"/>
      <c r="C12" s="31"/>
      <c r="D12" s="91"/>
      <c r="E12" s="31"/>
    </row>
    <row r="13" spans="1:5" ht="15.75" thickBot="1" x14ac:dyDescent="0.3">
      <c r="A13" s="24" t="s">
        <v>56</v>
      </c>
      <c r="B13" s="23"/>
      <c r="C13" s="30"/>
      <c r="D13" s="138">
        <v>11321507</v>
      </c>
      <c r="E13" s="30">
        <f>SUM(D13)</f>
        <v>11321507</v>
      </c>
    </row>
    <row r="14" spans="1:5" ht="15.75" thickBot="1" x14ac:dyDescent="0.3">
      <c r="A14" s="24" t="s">
        <v>57</v>
      </c>
      <c r="B14" s="23"/>
      <c r="C14" s="30"/>
      <c r="D14" s="30">
        <f>SUM(D13)</f>
        <v>11321507</v>
      </c>
      <c r="E14" s="30">
        <f>SUM(E13)</f>
        <v>11321507</v>
      </c>
    </row>
    <row r="15" spans="1:5" ht="15.75" thickBot="1" x14ac:dyDescent="0.3">
      <c r="A15" s="22"/>
      <c r="B15" s="21"/>
      <c r="C15" s="40"/>
      <c r="D15" s="40"/>
      <c r="E15" s="40"/>
    </row>
    <row r="16" spans="1:5" ht="15.75" thickBot="1" x14ac:dyDescent="0.3">
      <c r="A16" s="27" t="s">
        <v>123</v>
      </c>
      <c r="B16" s="139"/>
      <c r="C16" s="32">
        <v>80000</v>
      </c>
      <c r="D16" s="32">
        <f>D11+D14</f>
        <v>-30374623</v>
      </c>
      <c r="E16" s="32">
        <f>E11+E14</f>
        <v>-30294623</v>
      </c>
    </row>
    <row r="17" spans="1:5" x14ac:dyDescent="0.25">
      <c r="A17" s="20"/>
      <c r="B17" s="21"/>
      <c r="C17" s="31"/>
      <c r="D17" s="33"/>
      <c r="E17" s="31"/>
    </row>
    <row r="18" spans="1:5" ht="15.75" thickBot="1" x14ac:dyDescent="0.3">
      <c r="A18" s="10" t="s">
        <v>124</v>
      </c>
      <c r="B18" s="23"/>
      <c r="C18" s="32">
        <v>80000</v>
      </c>
      <c r="D18" s="28">
        <f>'1'!D37</f>
        <v>-24260656</v>
      </c>
      <c r="E18" s="28">
        <f>SUM(C18:D18)</f>
        <v>-24180656</v>
      </c>
    </row>
    <row r="19" spans="1:5" ht="15.75" thickBot="1" x14ac:dyDescent="0.3">
      <c r="A19" s="24" t="s">
        <v>58</v>
      </c>
      <c r="B19" s="23"/>
      <c r="C19" s="30"/>
      <c r="D19" s="30">
        <f>'2'!C24</f>
        <v>11156629</v>
      </c>
      <c r="E19" s="30">
        <f>SUM(C19:D19)</f>
        <v>11156629</v>
      </c>
    </row>
    <row r="20" spans="1:5" ht="15.75" thickBot="1" x14ac:dyDescent="0.3">
      <c r="A20" s="8" t="s">
        <v>59</v>
      </c>
      <c r="B20" s="23"/>
      <c r="C20" s="30"/>
      <c r="D20" s="30">
        <f>D19</f>
        <v>11156629</v>
      </c>
      <c r="E20" s="30">
        <f>E19</f>
        <v>11156629</v>
      </c>
    </row>
    <row r="21" spans="1:5" ht="15.75" thickBot="1" x14ac:dyDescent="0.3">
      <c r="A21" s="7" t="s">
        <v>125</v>
      </c>
      <c r="B21" s="25"/>
      <c r="C21" s="34">
        <f>C18+C20</f>
        <v>80000</v>
      </c>
      <c r="D21" s="34">
        <f>D18+D20</f>
        <v>-13104027</v>
      </c>
      <c r="E21" s="34">
        <f>E18+E20</f>
        <v>-13024027</v>
      </c>
    </row>
    <row r="22" spans="1:5" ht="15.75" thickTop="1" x14ac:dyDescent="0.25">
      <c r="A22" s="26"/>
    </row>
    <row r="23" spans="1:5" x14ac:dyDescent="0.25">
      <c r="C23" s="105"/>
      <c r="D23" s="110"/>
      <c r="E23"/>
    </row>
    <row r="24" spans="1:5" x14ac:dyDescent="0.25">
      <c r="A24" s="35" t="s">
        <v>107</v>
      </c>
      <c r="B24" s="35"/>
      <c r="C24" s="35" t="s">
        <v>131</v>
      </c>
      <c r="D24" s="106"/>
      <c r="E24" s="107" t="s">
        <v>131</v>
      </c>
    </row>
    <row r="25" spans="1:5" x14ac:dyDescent="0.25">
      <c r="A25" s="108" t="s">
        <v>132</v>
      </c>
      <c r="B25" s="108"/>
      <c r="C25" s="108" t="s">
        <v>97</v>
      </c>
      <c r="D25" s="105"/>
      <c r="E25" s="108" t="s">
        <v>98</v>
      </c>
    </row>
    <row r="26" spans="1:5" x14ac:dyDescent="0.25">
      <c r="A26" s="108" t="s">
        <v>101</v>
      </c>
      <c r="B26" s="108"/>
      <c r="C26" s="108" t="s">
        <v>37</v>
      </c>
      <c r="D26" s="105"/>
      <c r="E26" s="108" t="s">
        <v>133</v>
      </c>
    </row>
    <row r="27" spans="1:5" x14ac:dyDescent="0.25">
      <c r="C27" s="109" t="s">
        <v>134</v>
      </c>
      <c r="D27" s="105"/>
      <c r="E27" s="108" t="s">
        <v>135</v>
      </c>
    </row>
    <row r="28" spans="1:5" x14ac:dyDescent="0.25">
      <c r="C28" s="109" t="s">
        <v>38</v>
      </c>
      <c r="D28"/>
      <c r="E28" s="110"/>
    </row>
  </sheetData>
  <mergeCells count="3">
    <mergeCell ref="A8:A9"/>
    <mergeCell ref="B8:B9"/>
    <mergeCell ref="E8:E9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view="pageBreakPreview" zoomScaleNormal="85" zoomScaleSheetLayoutView="100" workbookViewId="0">
      <selection activeCell="G57" sqref="G57"/>
    </sheetView>
  </sheetViews>
  <sheetFormatPr defaultRowHeight="15" x14ac:dyDescent="0.25"/>
  <cols>
    <col min="1" max="1" width="51.140625" style="45" customWidth="1"/>
    <col min="2" max="2" width="17.140625" style="45" customWidth="1"/>
    <col min="3" max="3" width="17.140625" style="46" customWidth="1"/>
    <col min="4" max="4" width="17.140625" style="47" customWidth="1"/>
    <col min="5" max="5" width="9.140625" style="73"/>
    <col min="6" max="16384" width="9.140625" style="45"/>
  </cols>
  <sheetData>
    <row r="1" spans="1:5" x14ac:dyDescent="0.25">
      <c r="A1" s="104" t="s">
        <v>129</v>
      </c>
    </row>
    <row r="2" spans="1:5" x14ac:dyDescent="0.25">
      <c r="A2" s="104" t="s">
        <v>130</v>
      </c>
    </row>
    <row r="4" spans="1:5" ht="15.75" x14ac:dyDescent="0.25">
      <c r="A4" s="44" t="s">
        <v>96</v>
      </c>
    </row>
    <row r="5" spans="1:5" x14ac:dyDescent="0.25">
      <c r="A5" s="2" t="s">
        <v>117</v>
      </c>
    </row>
    <row r="7" spans="1:5" ht="15.75" x14ac:dyDescent="0.25">
      <c r="A7" s="48"/>
    </row>
    <row r="8" spans="1:5" ht="24" x14ac:dyDescent="0.25">
      <c r="A8" s="159" t="s">
        <v>1</v>
      </c>
      <c r="B8" s="161" t="s">
        <v>39</v>
      </c>
      <c r="C8" s="49" t="s">
        <v>105</v>
      </c>
      <c r="D8" s="50" t="s">
        <v>105</v>
      </c>
    </row>
    <row r="9" spans="1:5" ht="15.75" thickBot="1" x14ac:dyDescent="0.3">
      <c r="A9" s="160"/>
      <c r="B9" s="162"/>
      <c r="C9" s="43" t="s">
        <v>128</v>
      </c>
      <c r="D9" s="51" t="s">
        <v>106</v>
      </c>
    </row>
    <row r="10" spans="1:5" x14ac:dyDescent="0.25">
      <c r="A10" s="52"/>
      <c r="B10" s="140"/>
      <c r="C10" s="53"/>
      <c r="D10" s="54"/>
    </row>
    <row r="11" spans="1:5" x14ac:dyDescent="0.25">
      <c r="A11" s="55" t="s">
        <v>60</v>
      </c>
      <c r="B11" s="141"/>
      <c r="C11" s="56"/>
      <c r="D11" s="56"/>
    </row>
    <row r="12" spans="1:5" x14ac:dyDescent="0.25">
      <c r="A12" s="70" t="s">
        <v>108</v>
      </c>
      <c r="B12" s="134"/>
      <c r="C12" s="19">
        <v>17500918</v>
      </c>
      <c r="D12" s="19">
        <v>13548202</v>
      </c>
      <c r="E12" s="74"/>
    </row>
    <row r="13" spans="1:5" x14ac:dyDescent="0.25">
      <c r="A13" s="70" t="s">
        <v>109</v>
      </c>
      <c r="B13" s="134"/>
      <c r="C13" s="19"/>
      <c r="D13" s="19"/>
      <c r="E13" s="74"/>
    </row>
    <row r="14" spans="1:5" x14ac:dyDescent="0.25">
      <c r="A14" s="71" t="s">
        <v>61</v>
      </c>
      <c r="B14" s="134"/>
      <c r="C14" s="19"/>
      <c r="D14" s="19"/>
      <c r="E14" s="74"/>
    </row>
    <row r="15" spans="1:5" x14ac:dyDescent="0.25">
      <c r="A15" s="70" t="s">
        <v>62</v>
      </c>
      <c r="B15" s="134" t="s">
        <v>110</v>
      </c>
      <c r="C15" s="19">
        <v>4642057</v>
      </c>
      <c r="D15" s="19">
        <v>3112650</v>
      </c>
      <c r="E15" s="74"/>
    </row>
    <row r="16" spans="1:5" ht="24" x14ac:dyDescent="0.25">
      <c r="A16" s="70" t="s">
        <v>63</v>
      </c>
      <c r="B16" s="134">
        <v>31</v>
      </c>
      <c r="C16" s="19">
        <v>265667</v>
      </c>
      <c r="D16" s="19">
        <v>264933</v>
      </c>
      <c r="E16" s="74"/>
    </row>
    <row r="17" spans="1:5" x14ac:dyDescent="0.25">
      <c r="A17" s="70" t="s">
        <v>47</v>
      </c>
      <c r="B17" s="134">
        <v>30</v>
      </c>
      <c r="C17" s="19">
        <v>5162810</v>
      </c>
      <c r="D17" s="19">
        <v>4131936</v>
      </c>
      <c r="E17" s="74"/>
    </row>
    <row r="18" spans="1:5" x14ac:dyDescent="0.25">
      <c r="A18" s="70" t="s">
        <v>46</v>
      </c>
      <c r="B18" s="134">
        <v>29</v>
      </c>
      <c r="C18" s="19">
        <v>-393095</v>
      </c>
      <c r="D18" s="19">
        <v>-172501</v>
      </c>
      <c r="E18" s="74"/>
    </row>
    <row r="19" spans="1:5" ht="24" x14ac:dyDescent="0.25">
      <c r="A19" s="70" t="s">
        <v>111</v>
      </c>
      <c r="B19" s="134"/>
      <c r="C19" s="19">
        <v>2913108</v>
      </c>
      <c r="D19" s="19">
        <v>-5157073</v>
      </c>
      <c r="E19" s="74"/>
    </row>
    <row r="20" spans="1:5" ht="24" x14ac:dyDescent="0.25">
      <c r="A20" s="70" t="s">
        <v>64</v>
      </c>
      <c r="B20" s="134">
        <v>31</v>
      </c>
      <c r="C20" s="19" t="s">
        <v>99</v>
      </c>
      <c r="D20" s="31" t="s">
        <v>99</v>
      </c>
      <c r="E20" s="74"/>
    </row>
    <row r="21" spans="1:5" ht="24.75" thickBot="1" x14ac:dyDescent="0.3">
      <c r="A21" s="72" t="s">
        <v>112</v>
      </c>
      <c r="B21" s="142"/>
      <c r="C21" s="118">
        <v>28</v>
      </c>
      <c r="D21" s="118">
        <v>-1847</v>
      </c>
      <c r="E21" s="74"/>
    </row>
    <row r="22" spans="1:5" ht="24" x14ac:dyDescent="0.25">
      <c r="A22" s="55" t="s">
        <v>65</v>
      </c>
      <c r="B22" s="141"/>
      <c r="C22" s="53">
        <f>SUM(C12:C21)</f>
        <v>30091493</v>
      </c>
      <c r="D22" s="54">
        <f>SUM(D12:D21)</f>
        <v>15726300</v>
      </c>
      <c r="E22" s="74"/>
    </row>
    <row r="23" spans="1:5" x14ac:dyDescent="0.25">
      <c r="A23" s="55"/>
      <c r="B23" s="141"/>
      <c r="C23" s="53"/>
      <c r="D23" s="56"/>
      <c r="E23" s="74"/>
    </row>
    <row r="24" spans="1:5" x14ac:dyDescent="0.25">
      <c r="A24" s="71" t="s">
        <v>66</v>
      </c>
      <c r="B24" s="134"/>
      <c r="C24" s="19"/>
      <c r="D24" s="19"/>
      <c r="E24" s="74"/>
    </row>
    <row r="25" spans="1:5" ht="24" x14ac:dyDescent="0.25">
      <c r="A25" s="70" t="s">
        <v>113</v>
      </c>
      <c r="B25" s="134"/>
      <c r="C25" s="19">
        <v>-16869796</v>
      </c>
      <c r="D25" s="19">
        <v>1403018</v>
      </c>
      <c r="E25" s="74"/>
    </row>
    <row r="26" spans="1:5" x14ac:dyDescent="0.25">
      <c r="A26" s="70" t="s">
        <v>67</v>
      </c>
      <c r="B26" s="134"/>
      <c r="C26" s="19">
        <v>311035</v>
      </c>
      <c r="D26" s="19">
        <v>1571949</v>
      </c>
      <c r="E26" s="74"/>
    </row>
    <row r="27" spans="1:5" x14ac:dyDescent="0.25">
      <c r="A27" s="70" t="s">
        <v>68</v>
      </c>
      <c r="B27" s="134"/>
      <c r="C27" s="19">
        <v>-355479</v>
      </c>
      <c r="D27" s="19">
        <v>182767</v>
      </c>
      <c r="E27" s="74"/>
    </row>
    <row r="28" spans="1:5" x14ac:dyDescent="0.25">
      <c r="A28" s="70" t="s">
        <v>69</v>
      </c>
      <c r="B28" s="134"/>
      <c r="C28" s="19">
        <v>-17973</v>
      </c>
      <c r="D28" s="19">
        <v>1650</v>
      </c>
      <c r="E28" s="74"/>
    </row>
    <row r="29" spans="1:5" x14ac:dyDescent="0.25">
      <c r="A29" s="70" t="s">
        <v>70</v>
      </c>
      <c r="B29" s="134"/>
      <c r="C29" s="19">
        <v>11021241</v>
      </c>
      <c r="D29" s="19">
        <v>-11787273</v>
      </c>
      <c r="E29" s="74"/>
    </row>
    <row r="30" spans="1:5" x14ac:dyDescent="0.25">
      <c r="A30" s="70" t="s">
        <v>114</v>
      </c>
      <c r="B30" s="134"/>
      <c r="C30" s="19">
        <v>-11191669</v>
      </c>
      <c r="D30" s="19"/>
      <c r="E30" s="74"/>
    </row>
    <row r="31" spans="1:5" ht="24" x14ac:dyDescent="0.25">
      <c r="A31" s="70" t="s">
        <v>71</v>
      </c>
      <c r="B31" s="134"/>
      <c r="C31" s="19">
        <v>-629129</v>
      </c>
      <c r="D31" s="19">
        <v>-781</v>
      </c>
      <c r="E31" s="74"/>
    </row>
    <row r="32" spans="1:5" ht="15.75" thickBot="1" x14ac:dyDescent="0.3">
      <c r="A32" s="72" t="s">
        <v>72</v>
      </c>
      <c r="B32" s="142"/>
      <c r="C32" s="118">
        <v>2766278</v>
      </c>
      <c r="D32" s="118">
        <v>-976947</v>
      </c>
      <c r="E32" s="74"/>
    </row>
    <row r="33" spans="1:5" ht="24" x14ac:dyDescent="0.25">
      <c r="A33" s="55" t="s">
        <v>73</v>
      </c>
      <c r="B33" s="141"/>
      <c r="C33" s="53">
        <f>SUM(C22:C32)</f>
        <v>15126001</v>
      </c>
      <c r="D33" s="54">
        <f>SUM(D22:D32)</f>
        <v>6120683</v>
      </c>
      <c r="E33" s="74"/>
    </row>
    <row r="34" spans="1:5" x14ac:dyDescent="0.25">
      <c r="A34" s="52"/>
      <c r="B34" s="141"/>
      <c r="C34" s="53"/>
      <c r="D34" s="56"/>
      <c r="E34" s="74"/>
    </row>
    <row r="35" spans="1:5" x14ac:dyDescent="0.25">
      <c r="A35" s="70" t="s">
        <v>74</v>
      </c>
      <c r="B35" s="134"/>
      <c r="C35" s="19">
        <v>-2223552</v>
      </c>
      <c r="D35" s="19">
        <v>-1641780</v>
      </c>
      <c r="E35" s="74"/>
    </row>
    <row r="36" spans="1:5" ht="15.75" thickBot="1" x14ac:dyDescent="0.3">
      <c r="A36" s="70" t="s">
        <v>75</v>
      </c>
      <c r="B36" s="134"/>
      <c r="C36" s="19">
        <v>-800833</v>
      </c>
      <c r="D36" s="19">
        <v>-186000</v>
      </c>
      <c r="E36" s="74"/>
    </row>
    <row r="37" spans="1:5" ht="24.75" thickBot="1" x14ac:dyDescent="0.3">
      <c r="A37" s="59" t="s">
        <v>76</v>
      </c>
      <c r="B37" s="143"/>
      <c r="C37" s="60">
        <f>SUM(C33:C36)</f>
        <v>12101616</v>
      </c>
      <c r="D37" s="60">
        <f>SUM(D33:D36)</f>
        <v>4292903</v>
      </c>
      <c r="E37" s="74"/>
    </row>
    <row r="38" spans="1:5" x14ac:dyDescent="0.25">
      <c r="A38" s="52"/>
      <c r="B38" s="141"/>
      <c r="C38" s="53"/>
      <c r="D38" s="58"/>
      <c r="E38" s="74"/>
    </row>
    <row r="39" spans="1:5" x14ac:dyDescent="0.25">
      <c r="A39" s="55" t="s">
        <v>77</v>
      </c>
      <c r="B39" s="140"/>
      <c r="C39" s="53"/>
      <c r="D39" s="56"/>
      <c r="E39" s="74"/>
    </row>
    <row r="40" spans="1:5" x14ac:dyDescent="0.25">
      <c r="A40" s="70" t="s">
        <v>78</v>
      </c>
      <c r="B40" s="134"/>
      <c r="C40" s="19">
        <v>504</v>
      </c>
      <c r="D40" s="19">
        <v>504</v>
      </c>
      <c r="E40" s="74"/>
    </row>
    <row r="41" spans="1:5" x14ac:dyDescent="0.25">
      <c r="A41" s="70" t="s">
        <v>79</v>
      </c>
      <c r="B41" s="134">
        <v>4</v>
      </c>
      <c r="C41" s="19">
        <v>76471</v>
      </c>
      <c r="D41" s="19">
        <v>-130578</v>
      </c>
      <c r="E41" s="74"/>
    </row>
    <row r="42" spans="1:5" x14ac:dyDescent="0.25">
      <c r="A42" s="70" t="s">
        <v>80</v>
      </c>
      <c r="B42" s="134"/>
      <c r="C42" s="19">
        <v>-798822</v>
      </c>
      <c r="D42" s="19">
        <v>15627</v>
      </c>
      <c r="E42" s="74"/>
    </row>
    <row r="43" spans="1:5" x14ac:dyDescent="0.25">
      <c r="A43" s="70" t="s">
        <v>81</v>
      </c>
      <c r="B43" s="134"/>
      <c r="C43" s="19">
        <v>-10253260</v>
      </c>
      <c r="D43" s="19">
        <v>6337649</v>
      </c>
      <c r="E43" s="74"/>
    </row>
    <row r="44" spans="1:5" x14ac:dyDescent="0.25">
      <c r="A44" s="70" t="s">
        <v>82</v>
      </c>
      <c r="B44" s="134"/>
      <c r="C44" s="19">
        <v>-21177</v>
      </c>
      <c r="D44" s="19">
        <v>-569</v>
      </c>
      <c r="E44" s="74"/>
    </row>
    <row r="45" spans="1:5" x14ac:dyDescent="0.25">
      <c r="A45" s="70" t="s">
        <v>83</v>
      </c>
      <c r="B45" s="134"/>
      <c r="C45" s="19">
        <v>-29421</v>
      </c>
      <c r="D45" s="19">
        <v>-323298</v>
      </c>
      <c r="E45" s="74"/>
    </row>
    <row r="46" spans="1:5" x14ac:dyDescent="0.25">
      <c r="A46" s="70" t="s">
        <v>84</v>
      </c>
      <c r="B46" s="134"/>
      <c r="C46" s="19">
        <v>-373676</v>
      </c>
      <c r="D46" s="19">
        <v>-1718340</v>
      </c>
      <c r="E46" s="74"/>
    </row>
    <row r="47" spans="1:5" ht="15.75" thickBot="1" x14ac:dyDescent="0.3">
      <c r="A47" s="70" t="s">
        <v>85</v>
      </c>
      <c r="B47" s="134"/>
      <c r="C47" s="19">
        <v>-53637</v>
      </c>
      <c r="D47" s="19">
        <v>-127877</v>
      </c>
      <c r="E47" s="74"/>
    </row>
    <row r="48" spans="1:5" ht="24.75" thickBot="1" x14ac:dyDescent="0.3">
      <c r="A48" s="59" t="s">
        <v>86</v>
      </c>
      <c r="B48" s="143"/>
      <c r="C48" s="60">
        <f>SUM(C40:C47)</f>
        <v>-11453018</v>
      </c>
      <c r="D48" s="60">
        <f>SUM(D40:D47)</f>
        <v>4053118</v>
      </c>
      <c r="E48" s="74"/>
    </row>
    <row r="49" spans="1:5" x14ac:dyDescent="0.25">
      <c r="A49" s="61"/>
      <c r="B49" s="144"/>
      <c r="C49" s="62"/>
      <c r="D49" s="62"/>
      <c r="E49" s="74"/>
    </row>
    <row r="50" spans="1:5" x14ac:dyDescent="0.25">
      <c r="A50" s="55" t="s">
        <v>87</v>
      </c>
      <c r="B50" s="141"/>
      <c r="C50" s="53"/>
      <c r="D50" s="56"/>
      <c r="E50" s="74"/>
    </row>
    <row r="51" spans="1:5" x14ac:dyDescent="0.25">
      <c r="A51" s="70" t="s">
        <v>32</v>
      </c>
      <c r="B51" s="134"/>
      <c r="C51" s="19" t="s">
        <v>99</v>
      </c>
      <c r="D51" s="19">
        <v>-1339520</v>
      </c>
      <c r="E51" s="74"/>
    </row>
    <row r="52" spans="1:5" x14ac:dyDescent="0.25">
      <c r="A52" s="70" t="s">
        <v>115</v>
      </c>
      <c r="B52" s="134">
        <v>16</v>
      </c>
      <c r="C52" s="19">
        <v>46613813</v>
      </c>
      <c r="D52" s="19">
        <v>5833930</v>
      </c>
      <c r="E52" s="74"/>
    </row>
    <row r="53" spans="1:5" x14ac:dyDescent="0.25">
      <c r="A53" s="70" t="s">
        <v>88</v>
      </c>
      <c r="B53" s="134">
        <v>16</v>
      </c>
      <c r="C53" s="19">
        <v>-3433188</v>
      </c>
      <c r="D53" s="19">
        <v>-3012205</v>
      </c>
      <c r="E53" s="74"/>
    </row>
    <row r="54" spans="1:5" ht="15.75" thickBot="1" x14ac:dyDescent="0.3">
      <c r="A54" s="72" t="s">
        <v>116</v>
      </c>
      <c r="B54" s="142">
        <v>16</v>
      </c>
      <c r="C54" s="118">
        <v>-46613813</v>
      </c>
      <c r="D54" s="118">
        <v>-9259801</v>
      </c>
      <c r="E54" s="74"/>
    </row>
    <row r="55" spans="1:5" ht="24" x14ac:dyDescent="0.25">
      <c r="A55" s="55" t="s">
        <v>89</v>
      </c>
      <c r="B55" s="141"/>
      <c r="C55" s="53">
        <f>SUM(C51:C54)</f>
        <v>-3433188</v>
      </c>
      <c r="D55" s="53">
        <f>SUM(D51:D54)</f>
        <v>-7777596</v>
      </c>
      <c r="E55" s="74"/>
    </row>
    <row r="56" spans="1:5" x14ac:dyDescent="0.25">
      <c r="A56" s="52"/>
      <c r="B56" s="141"/>
      <c r="C56" s="53"/>
      <c r="D56" s="56"/>
      <c r="E56" s="74"/>
    </row>
    <row r="57" spans="1:5" ht="24.75" thickBot="1" x14ac:dyDescent="0.3">
      <c r="A57" s="57" t="s">
        <v>90</v>
      </c>
      <c r="B57" s="145"/>
      <c r="C57" s="118">
        <v>102293</v>
      </c>
      <c r="D57" s="118">
        <v>-74439</v>
      </c>
      <c r="E57" s="74"/>
    </row>
    <row r="58" spans="1:5" ht="24" x14ac:dyDescent="0.25">
      <c r="A58" s="55" t="s">
        <v>91</v>
      </c>
      <c r="B58" s="141"/>
      <c r="C58" s="53">
        <f>C37+C48+C55+C57</f>
        <v>-2682297</v>
      </c>
      <c r="D58" s="53">
        <f>D37+D48+D55+D57</f>
        <v>493986</v>
      </c>
    </row>
    <row r="59" spans="1:5" x14ac:dyDescent="0.25">
      <c r="B59" s="146"/>
      <c r="C59" s="148"/>
      <c r="D59" s="148"/>
    </row>
    <row r="60" spans="1:5" ht="15.75" thickBot="1" x14ac:dyDescent="0.3">
      <c r="A60" s="63" t="s">
        <v>92</v>
      </c>
      <c r="B60" s="145">
        <v>14</v>
      </c>
      <c r="C60" s="28">
        <v>3885318</v>
      </c>
      <c r="D60" s="28">
        <v>559317</v>
      </c>
    </row>
    <row r="61" spans="1:5" ht="15.75" thickBot="1" x14ac:dyDescent="0.3">
      <c r="A61" s="64" t="s">
        <v>93</v>
      </c>
      <c r="B61" s="147">
        <v>14</v>
      </c>
      <c r="C61" s="37">
        <f>SUM(C58:C60)</f>
        <v>1203021</v>
      </c>
      <c r="D61" s="37">
        <f>SUM(D58:D60)</f>
        <v>1053303</v>
      </c>
    </row>
    <row r="62" spans="1:5" ht="15.75" thickTop="1" x14ac:dyDescent="0.25">
      <c r="A62" s="65"/>
    </row>
    <row r="63" spans="1:5" x14ac:dyDescent="0.25">
      <c r="C63" s="112"/>
      <c r="D63" s="113"/>
      <c r="E63" s="45"/>
    </row>
    <row r="64" spans="1:5" x14ac:dyDescent="0.25">
      <c r="A64" s="73" t="s">
        <v>107</v>
      </c>
      <c r="B64" s="73" t="s">
        <v>131</v>
      </c>
      <c r="C64" s="114"/>
      <c r="D64" s="115" t="s">
        <v>131</v>
      </c>
      <c r="E64" s="45"/>
    </row>
    <row r="65" spans="1:5" x14ac:dyDescent="0.25">
      <c r="A65" s="116" t="s">
        <v>132</v>
      </c>
      <c r="B65" s="116" t="s">
        <v>97</v>
      </c>
      <c r="C65" s="112"/>
      <c r="D65" s="116" t="s">
        <v>98</v>
      </c>
      <c r="E65" s="45"/>
    </row>
    <row r="66" spans="1:5" x14ac:dyDescent="0.25">
      <c r="A66" s="116" t="s">
        <v>101</v>
      </c>
      <c r="B66" s="116" t="s">
        <v>37</v>
      </c>
      <c r="C66" s="112"/>
      <c r="D66" s="116" t="s">
        <v>133</v>
      </c>
      <c r="E66" s="45"/>
    </row>
    <row r="67" spans="1:5" x14ac:dyDescent="0.25">
      <c r="B67" s="117" t="s">
        <v>134</v>
      </c>
      <c r="C67" s="112"/>
      <c r="D67" s="116" t="s">
        <v>135</v>
      </c>
      <c r="E67" s="45"/>
    </row>
    <row r="68" spans="1:5" x14ac:dyDescent="0.25">
      <c r="B68" s="117" t="s">
        <v>38</v>
      </c>
      <c r="C68" s="45"/>
      <c r="D68" s="113"/>
      <c r="E68" s="45"/>
    </row>
    <row r="69" spans="1:5" x14ac:dyDescent="0.25">
      <c r="A69" s="66"/>
    </row>
  </sheetData>
  <mergeCells count="2"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</vt:lpstr>
      <vt:lpstr>2</vt:lpstr>
      <vt:lpstr>3</vt:lpstr>
      <vt:lpstr>4</vt:lpstr>
      <vt:lpstr>'1'!OLE_LINK1</vt:lpstr>
      <vt:lpstr>'4'!Заголовки_для_печати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Rauan Zhumakhanova</dc:creator>
  <cp:lastModifiedBy>Rashid Mussin</cp:lastModifiedBy>
  <cp:lastPrinted>2018-08-14T08:18:46Z</cp:lastPrinted>
  <dcterms:created xsi:type="dcterms:W3CDTF">2016-11-14T09:11:53Z</dcterms:created>
  <dcterms:modified xsi:type="dcterms:W3CDTF">2018-08-14T08:19:21Z</dcterms:modified>
</cp:coreProperties>
</file>