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Elmira\Матен Петролеум\Бухгалтерия МП\Гульнара\Биржа\2023\3rd2023\окончат 9мес23\"/>
    </mc:Choice>
  </mc:AlternateContent>
  <xr:revisionPtr revIDLastSave="0" documentId="13_ncr:1_{FBED2A14-7644-440C-BB65-EA1B3EEBCD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2" r:id="rId2"/>
    <sheet name="3" sheetId="3" r:id="rId3"/>
    <sheet name="4" sheetId="4" r:id="rId4"/>
  </sheets>
  <definedNames>
    <definedName name="_Hlk141278485" localSheetId="0">'1'!$F$63</definedName>
    <definedName name="OLE_LINK1" localSheetId="0">'1'!$A$18</definedName>
    <definedName name="OLE_LINK4" localSheetId="0">'1'!$F$17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'1'!$A$1:$D$63</definedName>
    <definedName name="_xlnm.Print_Area" localSheetId="1">'2'!$A$1:$D$34</definedName>
    <definedName name="_xlnm.Print_Area" localSheetId="2">'3'!$A$1:$E$25</definedName>
    <definedName name="_xlnm.Print_Area" localSheetId="3">'4'!$A$1:$D$60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D49" i="4"/>
  <c r="C56" i="1"/>
  <c r="C31" i="1"/>
  <c r="C54" i="1"/>
  <c r="D54" i="1"/>
  <c r="D31" i="1"/>
  <c r="E8" i="3" l="1"/>
  <c r="C20" i="1"/>
  <c r="C49" i="4" l="1"/>
  <c r="D6" i="4"/>
  <c r="C6" i="4"/>
  <c r="D43" i="4" l="1"/>
  <c r="C43" i="4"/>
  <c r="D30" i="4" l="1"/>
  <c r="D14" i="3" l="1"/>
  <c r="D10" i="2"/>
  <c r="D15" i="2" s="1"/>
  <c r="D20" i="2" s="1"/>
  <c r="D23" i="2" s="1"/>
  <c r="D24" i="2" s="1"/>
  <c r="C10" i="2"/>
  <c r="C15" i="2" s="1"/>
  <c r="C20" i="2" s="1"/>
  <c r="C23" i="2" s="1"/>
  <c r="D27" i="2" l="1"/>
  <c r="D10" i="3"/>
  <c r="D16" i="3"/>
  <c r="C24" i="2"/>
  <c r="C27" i="2" s="1"/>
  <c r="D33" i="4"/>
  <c r="C33" i="4"/>
  <c r="E14" i="3"/>
  <c r="D20" i="1"/>
  <c r="A4" i="4"/>
  <c r="A4" i="3"/>
  <c r="C38" i="1"/>
  <c r="D45" i="1"/>
  <c r="C45" i="1"/>
  <c r="D38" i="1"/>
  <c r="C50" i="4" l="1"/>
  <c r="C53" i="4" s="1"/>
  <c r="C55" i="1"/>
  <c r="F14" i="3"/>
  <c r="D11" i="3"/>
  <c r="E10" i="3"/>
  <c r="D50" i="4"/>
  <c r="E16" i="3"/>
  <c r="D17" i="3"/>
  <c r="D55" i="1"/>
  <c r="D32" i="1"/>
  <c r="C32" i="1"/>
  <c r="C57" i="1" l="1"/>
  <c r="C54" i="4"/>
  <c r="D53" i="4"/>
  <c r="E11" i="3"/>
  <c r="E12" i="3" s="1"/>
  <c r="D12" i="3"/>
  <c r="D56" i="1"/>
  <c r="E17" i="3"/>
  <c r="E18" i="3" s="1"/>
  <c r="D18" i="3"/>
  <c r="D57" i="1"/>
  <c r="F18" i="3" l="1"/>
</calcChain>
</file>

<file path=xl/sharedStrings.xml><?xml version="1.0" encoding="utf-8"?>
<sst xmlns="http://schemas.openxmlformats.org/spreadsheetml/2006/main" count="171" uniqueCount="124">
  <si>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</si>
  <si>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</si>
  <si>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</si>
  <si>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</si>
  <si>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</si>
  <si>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</si>
  <si>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</si>
  <si>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</si>
  <si>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</si>
  <si>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</si>
  <si>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</si>
  <si>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</si>
  <si>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</si>
  <si>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</si>
  <si>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</si>
  <si>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</si>
  <si>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</si>
  <si>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</si>
  <si>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</si>
  <si>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</si>
  <si>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</si>
  <si>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</si>
  <si>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</si>
  <si>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</si>
  <si>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</si>
  <si>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</si>
  <si>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</si>
  <si>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</si>
  <si>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</si>
  <si>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</si>
  <si>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</si>
  <si>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</si>
  <si>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</si>
  <si>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</si>
  <si>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</si>
  <si>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</si>
  <si>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</si>
  <si>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</si>
  <si>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</si>
  <si>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</si>
  <si>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</si>
  <si>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</si>
  <si>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</si>
  <si>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</si>
  <si>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</si>
  <si>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</si>
  <si>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</si>
  <si>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</si>
  <si>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</si>
  <si>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</si>
  <si>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</si>
  <si>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Кусниденова Э.С.</t>
  </si>
  <si>
    <t>-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</si>
  <si>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</si>
  <si>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</si>
  <si>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</si>
  <si>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</si>
  <si>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В тысячах тенге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</si>
  <si>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</si>
  <si>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</si>
  <si>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</si>
  <si>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</si>
  <si>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</si>
  <si>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</si>
  <si>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</si>
  <si>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</si>
  <si>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</si>
  <si>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</si>
  <si>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</si>
  <si>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</si>
  <si>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</si>
  <si>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</si>
  <si>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Выручка по договорам с покупателями</t>
  </si>
  <si>
    <t>Операционная прибыль</t>
  </si>
  <si>
    <t>Курсовые разницы, нетто</t>
  </si>
  <si>
    <t>−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</si>
  <si>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</si>
  <si>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</si>
  <si>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</si>
  <si>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</si>
  <si>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Накопленный убыток</t>
  </si>
  <si>
    <t>Чистый убыток за период</t>
  </si>
  <si>
    <t>Итого совокупный убыток за период</t>
  </si>
  <si>
    <t>Денежные потоки от операционной деятельности</t>
  </si>
  <si>
    <t>Отрицательная/(полождительная) курсовая разница, нетто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</si>
  <si>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</si>
  <si>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</si>
  <si>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</si>
  <si>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</si>
  <si>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</si>
  <si>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</si>
  <si>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</si>
  <si>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</si>
  <si>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</si>
  <si>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</si>
  <si>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</si>
  <si>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</si>
  <si>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</si>
  <si>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</si>
  <si>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</si>
  <si>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</si>
  <si>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25, 26, 27, 30</t>
  </si>
  <si>
    <t>Восстановление резерва по обесценению нефинансовых активов</t>
  </si>
  <si>
    <t>Приобретение нефтегазовых активов</t>
  </si>
  <si>
    <t xml:space="preserve">На 1 января 2022 года </t>
  </si>
  <si>
    <t>Предоставленный займ</t>
  </si>
  <si>
    <t>Базовая прибыль/(убыток) на акцию (в тенге)</t>
  </si>
  <si>
    <t>31 декабря 2022 года</t>
  </si>
  <si>
    <t xml:space="preserve">На 1 января 2023 года </t>
  </si>
  <si>
    <t>Предоплата по подоходному налогу</t>
  </si>
  <si>
    <t>Обязательства по договорам с покупателями</t>
  </si>
  <si>
    <t>Подоходный налог к выплате</t>
  </si>
  <si>
    <t>30 сентября 2023 года</t>
  </si>
  <si>
    <t>На 30 сентября 2023 года</t>
  </si>
  <si>
    <t>_____________________</t>
  </si>
  <si>
    <t>Тянь Кэцзянь</t>
  </si>
  <si>
    <t>Генеральный директор</t>
  </si>
  <si>
    <t xml:space="preserve">Главный бухгалтер </t>
  </si>
  <si>
    <r>
      <t xml:space="preserve">За </t>
    </r>
    <r>
      <rPr>
        <b/>
        <sz val="10"/>
        <color rgb="FF000000"/>
        <rFont val="Times New Roman"/>
        <family val="1"/>
        <charset val="204"/>
      </rPr>
      <t>девять месяцев, закончившихся 30 сентября</t>
    </r>
    <r>
      <rPr>
        <b/>
        <sz val="9"/>
        <color rgb="FF000000"/>
        <rFont val="Arial"/>
        <family val="2"/>
        <charset val="204"/>
      </rPr>
      <t xml:space="preserve"> 2023</t>
    </r>
  </si>
  <si>
    <r>
      <t xml:space="preserve">За </t>
    </r>
    <r>
      <rPr>
        <b/>
        <sz val="10"/>
        <color rgb="FF000000"/>
        <rFont val="Times New Roman"/>
        <family val="1"/>
        <charset val="204"/>
      </rPr>
      <t>девять месяцев, закончившихся 30 сентября</t>
    </r>
    <r>
      <rPr>
        <b/>
        <sz val="9"/>
        <color rgb="FF000000"/>
        <rFont val="Arial"/>
        <family val="2"/>
        <charset val="204"/>
      </rPr>
      <t xml:space="preserve"> 2022</t>
    </r>
  </si>
  <si>
    <t>За девять месяцев, закончившихся 30 сентября 2023</t>
  </si>
  <si>
    <t>На 30 сентября 2022 года</t>
  </si>
  <si>
    <t>Доход/убыток от резерва по разведочным активам</t>
  </si>
  <si>
    <t>Получения займа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</si>
</sst>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4" fillId="0" borderId="0" applyFont="0" applyFill="0" applyBorder="0" applyAlignment="0" applyProtection="0"/>
  </cellStyleXfs>
  <cellXfs count="15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6" fontId="8" fillId="0" borderId="0" xfId="2" applyNumberFormat="1" applyFont="1" applyAlignment="1">
      <alignment horizontal="right" vertical="center" wrapText="1"/>
    </xf>
    <xf numFmtId="166" fontId="4" fillId="0" borderId="0" xfId="2" applyNumberFormat="1" applyFont="1"/>
    <xf numFmtId="166" fontId="0" fillId="0" borderId="0" xfId="0" applyNumberFormat="1"/>
    <xf numFmtId="166" fontId="4" fillId="0" borderId="0" xfId="2" applyNumberFormat="1" applyFont="1" applyFill="1" applyAlignment="1"/>
    <xf numFmtId="166" fontId="8" fillId="0" borderId="0" xfId="2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65" fontId="9" fillId="0" borderId="0" xfId="2" applyFont="1" applyAlignment="1">
      <alignment horizontal="left" vertical="center" wrapText="1"/>
    </xf>
    <xf numFmtId="165" fontId="8" fillId="0" borderId="0" xfId="2" applyFont="1" applyAlignment="1">
      <alignment horizontal="left" vertical="center" wrapText="1"/>
    </xf>
    <xf numFmtId="165" fontId="9" fillId="0" borderId="1" xfId="2" applyFont="1" applyBorder="1" applyAlignment="1">
      <alignment horizontal="left" vertical="center" wrapText="1"/>
    </xf>
    <xf numFmtId="164" fontId="0" fillId="0" borderId="0" xfId="0" applyNumberFormat="1"/>
    <xf numFmtId="166" fontId="9" fillId="0" borderId="0" xfId="2" applyNumberFormat="1" applyFont="1" applyAlignment="1">
      <alignment horizontal="left" vertical="center" wrapText="1"/>
    </xf>
    <xf numFmtId="166" fontId="9" fillId="0" borderId="0" xfId="2" applyNumberFormat="1" applyFont="1" applyAlignment="1">
      <alignment horizontal="center" vertical="center" wrapText="1"/>
    </xf>
    <xf numFmtId="166" fontId="8" fillId="0" borderId="1" xfId="2" applyNumberFormat="1" applyFont="1" applyBorder="1" applyAlignment="1">
      <alignment horizontal="left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0" xfId="2" applyNumberFormat="1" applyFont="1" applyAlignment="1">
      <alignment horizontal="left" vertical="center" wrapText="1"/>
    </xf>
    <xf numFmtId="166" fontId="8" fillId="0" borderId="0" xfId="2" applyNumberFormat="1" applyFont="1" applyAlignment="1">
      <alignment horizontal="center" vertical="center" wrapText="1"/>
    </xf>
    <xf numFmtId="166" fontId="8" fillId="0" borderId="0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left"/>
    </xf>
    <xf numFmtId="166" fontId="4" fillId="0" borderId="0" xfId="2" applyNumberFormat="1" applyFont="1" applyFill="1" applyAlignment="1">
      <alignment horizontal="left"/>
    </xf>
    <xf numFmtId="0" fontId="3" fillId="0" borderId="0" xfId="1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166" fontId="5" fillId="0" borderId="0" xfId="2" applyNumberFormat="1" applyFont="1"/>
    <xf numFmtId="0" fontId="8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5" fontId="8" fillId="0" borderId="0" xfId="2" applyFont="1" applyBorder="1" applyAlignment="1">
      <alignment horizontal="left" vertical="center" wrapText="1"/>
    </xf>
    <xf numFmtId="165" fontId="9" fillId="0" borderId="0" xfId="2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6" fontId="5" fillId="0" borderId="0" xfId="2" applyNumberFormat="1" applyFont="1" applyFill="1" applyAlignment="1">
      <alignment horizontal="right"/>
    </xf>
    <xf numFmtId="166" fontId="8" fillId="0" borderId="1" xfId="2" applyNumberFormat="1" applyFont="1" applyFill="1" applyBorder="1" applyAlignment="1">
      <alignment horizontal="center" vertical="center" wrapText="1"/>
    </xf>
    <xf numFmtId="165" fontId="4" fillId="0" borderId="0" xfId="2" applyFont="1" applyBorder="1"/>
    <xf numFmtId="166" fontId="4" fillId="0" borderId="0" xfId="2" applyNumberFormat="1" applyFont="1" applyFill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5" fontId="8" fillId="0" borderId="4" xfId="2" applyFont="1" applyBorder="1" applyAlignment="1">
      <alignment horizontal="left" vertical="center" wrapText="1"/>
    </xf>
    <xf numFmtId="165" fontId="19" fillId="0" borderId="0" xfId="2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20" fillId="0" borderId="0" xfId="1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167" fontId="19" fillId="0" borderId="0" xfId="2" applyNumberFormat="1" applyFont="1" applyBorder="1" applyAlignment="1">
      <alignment horizontal="right" vertical="center" wrapText="1"/>
    </xf>
    <xf numFmtId="167" fontId="8" fillId="0" borderId="0" xfId="2" applyNumberFormat="1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166" fontId="12" fillId="0" borderId="0" xfId="2" applyNumberFormat="1" applyFont="1" applyAlignment="1">
      <alignment horizontal="justify" vertical="center"/>
    </xf>
    <xf numFmtId="0" fontId="8" fillId="0" borderId="1" xfId="0" applyFont="1" applyBorder="1" applyAlignment="1">
      <alignment horizontal="right" vertical="center" wrapText="1"/>
    </xf>
    <xf numFmtId="166" fontId="14" fillId="0" borderId="1" xfId="2" applyNumberFormat="1" applyFont="1" applyBorder="1" applyAlignment="1">
      <alignment horizontal="justify" vertical="center" wrapText="1"/>
    </xf>
    <xf numFmtId="166" fontId="14" fillId="0" borderId="0" xfId="2" applyNumberFormat="1" applyFont="1" applyAlignment="1">
      <alignment horizontal="justify" vertical="center" wrapText="1"/>
    </xf>
    <xf numFmtId="166" fontId="9" fillId="0" borderId="2" xfId="2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166" fontId="8" fillId="0" borderId="3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right"/>
    </xf>
    <xf numFmtId="166" fontId="8" fillId="0" borderId="0" xfId="2" applyNumberFormat="1" applyFont="1" applyFill="1" applyBorder="1" applyAlignment="1">
      <alignment horizontal="right" vertical="center" wrapText="1"/>
    </xf>
    <xf numFmtId="0" fontId="5" fillId="0" borderId="0" xfId="0" applyFont="1"/>
    <xf numFmtId="166" fontId="14" fillId="0" borderId="0" xfId="2" applyNumberFormat="1" applyFont="1" applyBorder="1" applyAlignment="1">
      <alignment horizontal="justify" vertical="center" wrapText="1"/>
    </xf>
    <xf numFmtId="166" fontId="8" fillId="0" borderId="1" xfId="2" applyNumberFormat="1" applyFont="1" applyBorder="1" applyAlignment="1">
      <alignment vertical="center" wrapText="1"/>
    </xf>
    <xf numFmtId="166" fontId="13" fillId="0" borderId="0" xfId="2" applyNumberFormat="1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6" fontId="13" fillId="0" borderId="5" xfId="2" applyNumberFormat="1" applyFont="1" applyBorder="1" applyAlignment="1">
      <alignment horizontal="justify" vertical="center" wrapText="1"/>
    </xf>
    <xf numFmtId="166" fontId="9" fillId="0" borderId="0" xfId="2" applyNumberFormat="1" applyFont="1" applyBorder="1" applyAlignment="1">
      <alignment vertical="center" wrapText="1"/>
    </xf>
    <xf numFmtId="166" fontId="9" fillId="0" borderId="5" xfId="2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6" fontId="14" fillId="0" borderId="6" xfId="2" applyNumberFormat="1" applyFont="1" applyBorder="1" applyAlignment="1">
      <alignment horizontal="justify" vertical="center" wrapText="1"/>
    </xf>
    <xf numFmtId="166" fontId="8" fillId="0" borderId="6" xfId="2" applyNumberFormat="1" applyFont="1" applyBorder="1" applyAlignment="1">
      <alignment horizontal="left" vertical="center" wrapText="1"/>
    </xf>
    <xf numFmtId="166" fontId="8" fillId="0" borderId="4" xfId="2" applyNumberFormat="1" applyFont="1" applyBorder="1" applyAlignment="1">
      <alignment horizontal="left" vertical="center" wrapText="1"/>
    </xf>
    <xf numFmtId="4" fontId="17" fillId="2" borderId="0" xfId="2" applyNumberFormat="1" applyFont="1" applyFill="1" applyBorder="1"/>
    <xf numFmtId="165" fontId="4" fillId="2" borderId="0" xfId="2" applyFont="1" applyFill="1" applyBorder="1"/>
    <xf numFmtId="4" fontId="18" fillId="2" borderId="0" xfId="2" applyNumberFormat="1" applyFont="1" applyFill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166" fontId="13" fillId="0" borderId="7" xfId="2" applyNumberFormat="1" applyFont="1" applyBorder="1" applyAlignment="1">
      <alignment horizontal="justify" vertical="center" wrapText="1"/>
    </xf>
    <xf numFmtId="166" fontId="9" fillId="0" borderId="7" xfId="2" applyNumberFormat="1" applyFont="1" applyBorder="1" applyAlignment="1">
      <alignment horizontal="left" vertical="center" wrapText="1"/>
    </xf>
    <xf numFmtId="165" fontId="9" fillId="0" borderId="7" xfId="2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66" fontId="9" fillId="0" borderId="0" xfId="2" applyNumberFormat="1" applyFont="1" applyBorder="1" applyAlignment="1">
      <alignment horizontal="left" vertical="center" wrapText="1"/>
    </xf>
    <xf numFmtId="165" fontId="0" fillId="0" borderId="0" xfId="2" applyFont="1" applyBorder="1"/>
    <xf numFmtId="166" fontId="9" fillId="0" borderId="5" xfId="2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right" vertical="center" wrapText="1"/>
    </xf>
    <xf numFmtId="166" fontId="9" fillId="0" borderId="5" xfId="2" applyNumberFormat="1" applyFont="1" applyBorder="1" applyAlignment="1">
      <alignment horizontal="left" vertical="center" wrapText="1"/>
    </xf>
    <xf numFmtId="168" fontId="9" fillId="0" borderId="0" xfId="2" applyNumberFormat="1" applyFont="1" applyBorder="1" applyAlignment="1">
      <alignment horizontal="center" vertical="center" wrapText="1"/>
    </xf>
    <xf numFmtId="168" fontId="9" fillId="0" borderId="7" xfId="2" applyNumberFormat="1" applyFont="1" applyBorder="1" applyAlignment="1">
      <alignment horizontal="center" vertical="center" wrapText="1"/>
    </xf>
    <xf numFmtId="168" fontId="8" fillId="0" borderId="0" xfId="2" applyNumberFormat="1" applyFont="1" applyAlignment="1">
      <alignment horizontal="center" vertical="center" wrapText="1"/>
    </xf>
    <xf numFmtId="168" fontId="9" fillId="0" borderId="0" xfId="2" applyNumberFormat="1" applyFont="1" applyAlignment="1">
      <alignment horizontal="center" vertical="center" wrapText="1"/>
    </xf>
    <xf numFmtId="168" fontId="8" fillId="0" borderId="0" xfId="2" applyNumberFormat="1" applyFont="1" applyBorder="1" applyAlignment="1">
      <alignment horizontal="center" vertical="center" wrapText="1"/>
    </xf>
    <xf numFmtId="168" fontId="8" fillId="0" borderId="4" xfId="2" applyNumberFormat="1" applyFont="1" applyBorder="1" applyAlignment="1">
      <alignment horizontal="center" vertical="center" wrapText="1"/>
    </xf>
    <xf numFmtId="168" fontId="9" fillId="0" borderId="1" xfId="2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8" fillId="0" borderId="6" xfId="0" applyNumberFormat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65" fontId="12" fillId="0" borderId="0" xfId="2" applyFont="1" applyBorder="1" applyAlignment="1">
      <alignment horizontal="justify" vertical="center"/>
    </xf>
    <xf numFmtId="166" fontId="17" fillId="2" borderId="0" xfId="2" applyNumberFormat="1" applyFont="1" applyFill="1" applyBorder="1"/>
    <xf numFmtId="166" fontId="14" fillId="0" borderId="0" xfId="2" applyNumberFormat="1" applyFont="1" applyBorder="1" applyAlignment="1">
      <alignment horizontal="right" vertical="center" wrapText="1"/>
    </xf>
    <xf numFmtId="166" fontId="15" fillId="0" borderId="0" xfId="2" applyNumberFormat="1" applyFont="1" applyBorder="1" applyAlignment="1">
      <alignment horizontal="center" vertical="center"/>
    </xf>
    <xf numFmtId="166" fontId="0" fillId="0" borderId="0" xfId="2" applyNumberFormat="1" applyFont="1" applyBorder="1"/>
    <xf numFmtId="166" fontId="15" fillId="0" borderId="0" xfId="2" applyNumberFormat="1" applyFont="1" applyBorder="1" applyAlignment="1">
      <alignment horizontal="justify" vertical="center"/>
    </xf>
    <xf numFmtId="166" fontId="12" fillId="0" borderId="0" xfId="2" applyNumberFormat="1" applyFont="1" applyBorder="1" applyAlignment="1">
      <alignment horizontal="justify" vertical="center"/>
    </xf>
    <xf numFmtId="166" fontId="0" fillId="2" borderId="0" xfId="2" applyNumberFormat="1" applyFont="1" applyFill="1" applyBorder="1"/>
    <xf numFmtId="166" fontId="12" fillId="0" borderId="0" xfId="2" applyNumberFormat="1" applyFont="1" applyBorder="1"/>
    <xf numFmtId="165" fontId="0" fillId="0" borderId="0" xfId="2" applyFont="1"/>
    <xf numFmtId="0" fontId="12" fillId="0" borderId="0" xfId="0" applyFont="1"/>
    <xf numFmtId="0" fontId="1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4" fillId="0" borderId="7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justify" vertical="center"/>
    </xf>
    <xf numFmtId="166" fontId="16" fillId="0" borderId="0" xfId="0" applyNumberFormat="1" applyFont="1" applyAlignment="1">
      <alignment vertical="center" wrapText="1"/>
    </xf>
    <xf numFmtId="165" fontId="8" fillId="0" borderId="0" xfId="2" applyFont="1" applyBorder="1" applyAlignment="1">
      <alignment horizontal="right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2" applyNumberFormat="1" applyFont="1" applyBorder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6" fontId="16" fillId="0" borderId="0" xfId="2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166" fontId="4" fillId="0" borderId="0" xfId="2" applyNumberFormat="1" applyFont="1" applyBorder="1"/>
    <xf numFmtId="0" fontId="0" fillId="0" borderId="0" xfId="0" applyBorder="1"/>
  </cellXfs>
  <cellStyles count="3">
    <cellStyle name="Обычный" xfId="0" builtinId="0"/>
    <cellStyle name="Обычный 17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view="pageBreakPreview" topLeftCell="A50" zoomScaleNormal="100" zoomScaleSheetLayoutView="100" workbookViewId="0">
      <selection activeCell="H66" sqref="H66"/>
    </sheetView>
  </sheetViews>
  <sheetFormatPr defaultRowHeight="15" x14ac:dyDescent="0.25"/>
  <cols>
    <col min="1" max="1" width="33" customWidth="1"/>
    <col min="2" max="2" width="12.140625" customWidth="1"/>
    <col min="3" max="3" width="15.5703125" style="75" customWidth="1"/>
    <col min="4" max="4" width="15.5703125" style="30" customWidth="1"/>
    <col min="5" max="5" width="13.140625" bestFit="1" customWidth="1"/>
    <col min="6" max="6" width="28.7109375" style="92" customWidth="1"/>
    <col min="7" max="7" width="15.140625" style="91" bestFit="1" customWidth="1"/>
    <col min="8" max="8" width="15.28515625" style="127" bestFit="1" customWidth="1"/>
    <col min="9" max="9" width="15.5703125" style="133" customWidth="1"/>
    <col min="10" max="10" width="15.85546875" customWidth="1"/>
    <col min="11" max="11" width="9.140625" customWidth="1"/>
    <col min="12" max="12" width="17.85546875" customWidth="1"/>
  </cols>
  <sheetData>
    <row r="1" spans="1:12" x14ac:dyDescent="0.25">
      <c r="A1" s="32" t="s">
        <v>98</v>
      </c>
      <c r="D1" s="75" t="s">
        <v>99</v>
      </c>
    </row>
    <row r="3" spans="1:12" ht="15.75" x14ac:dyDescent="0.25">
      <c r="A3" s="1" t="s">
        <v>0</v>
      </c>
    </row>
    <row r="4" spans="1:12" x14ac:dyDescent="0.25">
      <c r="A4" s="56" t="s">
        <v>113</v>
      </c>
    </row>
    <row r="6" spans="1:12" ht="24.75" x14ac:dyDescent="0.25">
      <c r="A6" s="137" t="s">
        <v>1</v>
      </c>
      <c r="B6" s="138" t="s">
        <v>24</v>
      </c>
      <c r="C6" s="139" t="s">
        <v>112</v>
      </c>
      <c r="D6" s="140" t="s">
        <v>107</v>
      </c>
      <c r="F6" s="50"/>
      <c r="G6" s="3"/>
      <c r="H6" s="49"/>
      <c r="I6" s="40"/>
    </row>
    <row r="7" spans="1:12" x14ac:dyDescent="0.25">
      <c r="A7" s="4"/>
      <c r="B7" s="3"/>
      <c r="C7" s="13"/>
      <c r="D7" s="27"/>
      <c r="F7" s="43"/>
      <c r="G7" s="5"/>
      <c r="H7" s="102"/>
      <c r="I7" s="102"/>
    </row>
    <row r="8" spans="1:12" x14ac:dyDescent="0.25">
      <c r="A8" s="4" t="s">
        <v>2</v>
      </c>
      <c r="B8" s="5"/>
      <c r="C8" s="13"/>
      <c r="D8" s="27"/>
      <c r="F8" s="29"/>
      <c r="G8" s="51"/>
      <c r="H8" s="29"/>
      <c r="I8" s="29"/>
    </row>
    <row r="9" spans="1:12" x14ac:dyDescent="0.25">
      <c r="A9" s="36" t="s">
        <v>60</v>
      </c>
      <c r="B9" s="5"/>
      <c r="C9" s="28"/>
      <c r="D9" s="27"/>
      <c r="F9" s="29"/>
      <c r="G9" s="51"/>
      <c r="H9" s="29"/>
      <c r="I9" s="29"/>
    </row>
    <row r="10" spans="1:12" ht="26.25" customHeight="1" x14ac:dyDescent="0.25">
      <c r="A10" s="43" t="s">
        <v>3</v>
      </c>
      <c r="B10" s="5">
        <v>4</v>
      </c>
      <c r="C10" s="23">
        <v>129605090</v>
      </c>
      <c r="D10" s="23">
        <v>132507862</v>
      </c>
      <c r="F10" s="102"/>
      <c r="G10" s="67"/>
      <c r="H10" s="42"/>
      <c r="I10" s="102"/>
      <c r="J10" s="15"/>
      <c r="K10" s="15"/>
      <c r="L10" s="135"/>
    </row>
    <row r="11" spans="1:12" ht="26.25" customHeight="1" x14ac:dyDescent="0.25">
      <c r="A11" s="43" t="s">
        <v>4</v>
      </c>
      <c r="B11" s="5">
        <v>5</v>
      </c>
      <c r="C11" s="23">
        <v>3640304</v>
      </c>
      <c r="D11" s="23">
        <v>3753570</v>
      </c>
      <c r="F11" s="102"/>
      <c r="G11" s="67"/>
      <c r="H11" s="42"/>
      <c r="I11" s="102"/>
      <c r="J11" s="15"/>
      <c r="K11" s="15"/>
      <c r="L11" s="135"/>
    </row>
    <row r="12" spans="1:12" ht="26.25" customHeight="1" x14ac:dyDescent="0.25">
      <c r="A12" s="43" t="s">
        <v>5</v>
      </c>
      <c r="B12" s="5">
        <v>6</v>
      </c>
      <c r="C12" s="23">
        <v>4521547</v>
      </c>
      <c r="D12" s="23">
        <v>2228277</v>
      </c>
      <c r="F12" s="102"/>
      <c r="G12" s="67"/>
      <c r="H12" s="42"/>
      <c r="I12" s="102"/>
      <c r="J12" s="15"/>
      <c r="K12" s="15"/>
      <c r="L12" s="135"/>
    </row>
    <row r="13" spans="1:12" ht="26.25" customHeight="1" x14ac:dyDescent="0.25">
      <c r="A13" s="43" t="s">
        <v>6</v>
      </c>
      <c r="B13" s="5"/>
      <c r="C13" s="23">
        <v>163222</v>
      </c>
      <c r="D13" s="23">
        <v>210316</v>
      </c>
      <c r="F13" s="102"/>
      <c r="G13" s="67"/>
      <c r="H13" s="42"/>
      <c r="I13" s="102"/>
      <c r="J13" s="15"/>
      <c r="K13" s="15"/>
      <c r="L13" s="135"/>
    </row>
    <row r="14" spans="1:12" ht="26.25" customHeight="1" x14ac:dyDescent="0.25">
      <c r="A14" s="43" t="s">
        <v>7</v>
      </c>
      <c r="B14" s="5">
        <v>7</v>
      </c>
      <c r="C14" s="23" t="s">
        <v>52</v>
      </c>
      <c r="D14" s="23">
        <v>2150211</v>
      </c>
      <c r="F14" s="102"/>
      <c r="G14" s="67"/>
      <c r="H14" s="42"/>
      <c r="I14" s="102"/>
      <c r="J14" s="15"/>
      <c r="K14" s="15"/>
      <c r="L14" s="135"/>
    </row>
    <row r="15" spans="1:12" ht="26.25" customHeight="1" x14ac:dyDescent="0.25">
      <c r="A15" s="43" t="s">
        <v>61</v>
      </c>
      <c r="B15" s="5">
        <v>12</v>
      </c>
      <c r="C15" s="23">
        <v>3445996</v>
      </c>
      <c r="D15" s="23">
        <v>4808537</v>
      </c>
      <c r="F15" s="102"/>
      <c r="G15" s="67"/>
      <c r="H15" s="42"/>
      <c r="I15" s="102"/>
      <c r="J15" s="15"/>
      <c r="K15" s="15"/>
      <c r="L15" s="135"/>
    </row>
    <row r="16" spans="1:12" ht="26.25" customHeight="1" x14ac:dyDescent="0.25">
      <c r="A16" s="43" t="s">
        <v>62</v>
      </c>
      <c r="B16" s="5"/>
      <c r="C16" s="23">
        <v>20687</v>
      </c>
      <c r="D16" s="23">
        <v>42474</v>
      </c>
      <c r="F16" s="102"/>
      <c r="G16" s="67"/>
      <c r="H16" s="42"/>
      <c r="I16" s="102"/>
      <c r="J16" s="15"/>
      <c r="K16" s="15"/>
      <c r="L16" s="135"/>
    </row>
    <row r="17" spans="1:12" ht="26.25" customHeight="1" x14ac:dyDescent="0.25">
      <c r="A17" s="43" t="s">
        <v>76</v>
      </c>
      <c r="B17" s="5">
        <v>14</v>
      </c>
      <c r="C17" s="23">
        <v>1986176</v>
      </c>
      <c r="D17" s="23">
        <v>1888354</v>
      </c>
      <c r="F17" s="102"/>
      <c r="G17" s="67"/>
      <c r="H17" s="42"/>
      <c r="I17" s="102"/>
      <c r="J17" s="15"/>
      <c r="K17" s="15"/>
      <c r="L17" s="135"/>
    </row>
    <row r="18" spans="1:12" ht="26.25" customHeight="1" x14ac:dyDescent="0.25">
      <c r="A18" s="43" t="s">
        <v>63</v>
      </c>
      <c r="B18" s="5">
        <v>8</v>
      </c>
      <c r="C18" s="23">
        <v>21922264</v>
      </c>
      <c r="D18" s="23">
        <v>1632580</v>
      </c>
      <c r="F18" s="102"/>
      <c r="G18" s="67"/>
      <c r="H18" s="42"/>
      <c r="I18" s="102"/>
      <c r="J18" s="15"/>
      <c r="K18" s="15"/>
      <c r="L18" s="135"/>
    </row>
    <row r="19" spans="1:12" ht="26.25" customHeight="1" thickBot="1" x14ac:dyDescent="0.3">
      <c r="A19" s="44" t="s">
        <v>64</v>
      </c>
      <c r="B19" s="8"/>
      <c r="C19" s="39">
        <v>43651</v>
      </c>
      <c r="D19" s="39">
        <v>42563</v>
      </c>
      <c r="F19" s="102"/>
      <c r="G19" s="67"/>
      <c r="H19" s="42"/>
      <c r="I19" s="102"/>
      <c r="J19" s="15"/>
      <c r="K19" s="15"/>
      <c r="L19" s="135"/>
    </row>
    <row r="20" spans="1:12" ht="15.75" thickBot="1" x14ac:dyDescent="0.3">
      <c r="A20" s="11"/>
      <c r="B20" s="38"/>
      <c r="C20" s="25">
        <f>SUM(C10:C19)</f>
        <v>165348937</v>
      </c>
      <c r="D20" s="25">
        <f>SUM(D10:D19)</f>
        <v>149264744</v>
      </c>
      <c r="F20" s="29"/>
      <c r="G20" s="51"/>
      <c r="H20" s="41"/>
      <c r="I20" s="29"/>
      <c r="J20" s="15"/>
      <c r="K20" s="15"/>
      <c r="L20" s="22"/>
    </row>
    <row r="21" spans="1:12" x14ac:dyDescent="0.25">
      <c r="A21" s="6"/>
      <c r="B21" s="5"/>
      <c r="C21" s="28"/>
      <c r="D21" s="23"/>
      <c r="J21" s="15"/>
      <c r="K21" s="15"/>
      <c r="L21" s="22"/>
    </row>
    <row r="22" spans="1:12" ht="14.25" customHeight="1" x14ac:dyDescent="0.25">
      <c r="A22" s="36" t="s">
        <v>65</v>
      </c>
      <c r="B22" s="5"/>
      <c r="C22" s="28"/>
      <c r="D22" s="23"/>
      <c r="F22" s="29"/>
      <c r="G22" s="51"/>
      <c r="H22" s="29"/>
      <c r="I22" s="29"/>
      <c r="J22" s="15"/>
      <c r="K22" s="15"/>
      <c r="L22" s="22"/>
    </row>
    <row r="23" spans="1:12" x14ac:dyDescent="0.25">
      <c r="A23" s="43" t="s">
        <v>63</v>
      </c>
      <c r="B23" s="5">
        <v>8</v>
      </c>
      <c r="C23" s="19">
        <v>33219957</v>
      </c>
      <c r="D23" s="23">
        <v>31980825</v>
      </c>
      <c r="F23" s="102"/>
      <c r="G23" s="67"/>
      <c r="H23" s="42"/>
      <c r="I23" s="102"/>
      <c r="J23" s="15"/>
      <c r="K23" s="15"/>
      <c r="L23" s="22"/>
    </row>
    <row r="24" spans="1:12" x14ac:dyDescent="0.25">
      <c r="A24" s="43" t="s">
        <v>66</v>
      </c>
      <c r="B24" s="5">
        <v>9</v>
      </c>
      <c r="C24" s="19">
        <v>4876401</v>
      </c>
      <c r="D24" s="23">
        <v>4349386</v>
      </c>
      <c r="F24" s="102"/>
      <c r="G24" s="67"/>
      <c r="H24" s="42"/>
      <c r="I24" s="102"/>
      <c r="J24" s="15"/>
      <c r="K24" s="15"/>
      <c r="L24" s="22"/>
    </row>
    <row r="25" spans="1:12" ht="24" x14ac:dyDescent="0.25">
      <c r="A25" s="43" t="s">
        <v>8</v>
      </c>
      <c r="B25" s="5">
        <v>10</v>
      </c>
      <c r="C25" s="23">
        <v>19999222</v>
      </c>
      <c r="D25" s="23">
        <v>11312368</v>
      </c>
      <c r="F25" s="102"/>
      <c r="G25" s="67"/>
      <c r="H25" s="42"/>
      <c r="I25" s="102"/>
      <c r="J25" s="15"/>
      <c r="K25" s="15"/>
      <c r="L25" s="22"/>
    </row>
    <row r="26" spans="1:12" x14ac:dyDescent="0.25">
      <c r="A26" s="43" t="s">
        <v>9</v>
      </c>
      <c r="B26" s="5">
        <v>11</v>
      </c>
      <c r="C26" s="23">
        <v>7333536</v>
      </c>
      <c r="D26" s="23">
        <v>4059174</v>
      </c>
      <c r="F26" s="102"/>
      <c r="G26" s="67"/>
      <c r="H26" s="42"/>
      <c r="I26" s="102"/>
      <c r="J26" s="15"/>
      <c r="K26" s="15"/>
      <c r="L26" s="22"/>
    </row>
    <row r="27" spans="1:12" x14ac:dyDescent="0.25">
      <c r="A27" s="43" t="s">
        <v>10</v>
      </c>
      <c r="B27" s="5">
        <v>12</v>
      </c>
      <c r="C27" s="23">
        <v>6375845</v>
      </c>
      <c r="D27" s="23">
        <v>4950880</v>
      </c>
      <c r="F27" s="102"/>
      <c r="G27" s="67"/>
      <c r="H27" s="42"/>
      <c r="I27" s="102"/>
      <c r="J27" s="15"/>
      <c r="K27" s="15"/>
      <c r="L27" s="22"/>
    </row>
    <row r="28" spans="1:12" x14ac:dyDescent="0.25">
      <c r="A28" s="43" t="s">
        <v>109</v>
      </c>
      <c r="C28" s="23">
        <v>1844741</v>
      </c>
      <c r="D28" s="23"/>
      <c r="F28" s="102"/>
      <c r="G28" s="67"/>
      <c r="H28" s="42"/>
      <c r="I28" s="102"/>
      <c r="J28" s="15"/>
      <c r="K28" s="15"/>
      <c r="L28" s="22"/>
    </row>
    <row r="29" spans="1:12" x14ac:dyDescent="0.25">
      <c r="A29" s="43" t="s">
        <v>67</v>
      </c>
      <c r="B29" s="5">
        <v>13</v>
      </c>
      <c r="C29" s="23">
        <v>89450</v>
      </c>
      <c r="D29" s="23">
        <v>94955</v>
      </c>
      <c r="F29" s="102"/>
      <c r="G29" s="67"/>
      <c r="H29" s="42"/>
      <c r="I29" s="102"/>
      <c r="J29" s="15"/>
      <c r="K29" s="15"/>
      <c r="L29" s="22"/>
    </row>
    <row r="30" spans="1:12" ht="15.75" thickBot="1" x14ac:dyDescent="0.3">
      <c r="A30" s="44" t="s">
        <v>11</v>
      </c>
      <c r="B30" s="8">
        <v>14</v>
      </c>
      <c r="C30" s="39">
        <v>4062411</v>
      </c>
      <c r="D30" s="39">
        <v>6871608</v>
      </c>
      <c r="F30" s="102"/>
      <c r="G30" s="67"/>
      <c r="H30" s="42"/>
      <c r="I30" s="102"/>
      <c r="J30" s="15"/>
      <c r="K30" s="15"/>
      <c r="L30" s="22"/>
    </row>
    <row r="31" spans="1:12" ht="15.75" thickBot="1" x14ac:dyDescent="0.3">
      <c r="A31" s="7"/>
      <c r="B31" s="8"/>
      <c r="C31" s="26">
        <f>SUM(C23:C30)</f>
        <v>77801563</v>
      </c>
      <c r="D31" s="25">
        <f>SUM(D23:D30)</f>
        <v>63619196</v>
      </c>
      <c r="F31" s="29"/>
      <c r="G31" s="51"/>
      <c r="H31" s="41"/>
      <c r="I31" s="29"/>
      <c r="J31" s="15"/>
      <c r="K31" s="15"/>
      <c r="L31" s="22"/>
    </row>
    <row r="32" spans="1:12" ht="15.75" thickBot="1" x14ac:dyDescent="0.3">
      <c r="A32" s="11" t="s">
        <v>12</v>
      </c>
      <c r="B32" s="8"/>
      <c r="C32" s="46">
        <f>C31+C20</f>
        <v>243150500</v>
      </c>
      <c r="D32" s="25">
        <f>D31+D20</f>
        <v>212883940</v>
      </c>
      <c r="F32" s="29"/>
      <c r="G32" s="51"/>
      <c r="H32" s="41"/>
      <c r="I32" s="29"/>
      <c r="J32" s="15"/>
      <c r="K32" s="15"/>
      <c r="L32" s="22"/>
    </row>
    <row r="33" spans="1:12" x14ac:dyDescent="0.25">
      <c r="A33" s="36"/>
      <c r="B33" s="5"/>
      <c r="C33" s="37"/>
      <c r="D33" s="29"/>
      <c r="F33" s="102"/>
      <c r="G33" s="67"/>
      <c r="H33" s="102"/>
      <c r="I33" s="102"/>
      <c r="J33" s="15"/>
      <c r="K33" s="15"/>
      <c r="L33" s="22"/>
    </row>
    <row r="34" spans="1:12" x14ac:dyDescent="0.25">
      <c r="A34" s="4" t="s">
        <v>13</v>
      </c>
      <c r="B34" s="5"/>
      <c r="C34" s="28"/>
      <c r="D34" s="23"/>
      <c r="F34" s="29"/>
      <c r="G34" s="67"/>
      <c r="H34" s="102"/>
      <c r="I34" s="102"/>
      <c r="J34" s="15"/>
      <c r="K34" s="15"/>
      <c r="L34" s="22"/>
    </row>
    <row r="35" spans="1:12" x14ac:dyDescent="0.25">
      <c r="A35" s="4" t="s">
        <v>14</v>
      </c>
      <c r="B35" s="5"/>
      <c r="C35" s="28"/>
      <c r="D35" s="23"/>
      <c r="F35" s="102"/>
      <c r="G35" s="67"/>
      <c r="H35" s="102"/>
      <c r="I35" s="102"/>
      <c r="J35" s="15"/>
      <c r="K35" s="15"/>
      <c r="L35" s="22"/>
    </row>
    <row r="36" spans="1:12" x14ac:dyDescent="0.25">
      <c r="A36" s="43" t="s">
        <v>15</v>
      </c>
      <c r="B36" s="5">
        <v>15</v>
      </c>
      <c r="C36" s="23">
        <v>80000</v>
      </c>
      <c r="D36" s="23">
        <v>80000</v>
      </c>
      <c r="F36" s="102"/>
      <c r="G36" s="67"/>
      <c r="H36" s="102"/>
      <c r="I36" s="102"/>
      <c r="J36" s="15"/>
      <c r="K36" s="15"/>
      <c r="L36" s="22"/>
    </row>
    <row r="37" spans="1:12" ht="24.75" thickBot="1" x14ac:dyDescent="0.3">
      <c r="A37" s="44" t="s">
        <v>68</v>
      </c>
      <c r="B37" s="8"/>
      <c r="C37" s="39">
        <v>122725917</v>
      </c>
      <c r="D37" s="39">
        <v>92179273</v>
      </c>
      <c r="E37" s="15"/>
      <c r="F37" s="102"/>
      <c r="G37" s="67"/>
      <c r="H37" s="102"/>
      <c r="I37" s="102"/>
      <c r="J37" s="15"/>
      <c r="K37" s="15"/>
      <c r="L37" s="22"/>
    </row>
    <row r="38" spans="1:12" ht="15.75" thickBot="1" x14ac:dyDescent="0.3">
      <c r="A38" s="7"/>
      <c r="B38" s="8"/>
      <c r="C38" s="26">
        <f>SUM(C36:C37)</f>
        <v>122805917</v>
      </c>
      <c r="D38" s="25">
        <f>SUM(D36:D37)</f>
        <v>92259273</v>
      </c>
      <c r="F38" s="29"/>
      <c r="G38" s="51"/>
      <c r="H38" s="29"/>
      <c r="I38" s="29"/>
      <c r="J38" s="15"/>
      <c r="K38" s="15"/>
      <c r="L38" s="22"/>
    </row>
    <row r="39" spans="1:12" x14ac:dyDescent="0.25">
      <c r="A39" s="9"/>
      <c r="B39" s="10"/>
      <c r="C39" s="28"/>
      <c r="D39" s="23"/>
      <c r="F39" s="102"/>
      <c r="G39" s="67"/>
      <c r="H39" s="102"/>
      <c r="I39" s="102"/>
      <c r="J39" s="15"/>
      <c r="K39" s="15"/>
      <c r="L39" s="22"/>
    </row>
    <row r="40" spans="1:12" x14ac:dyDescent="0.25">
      <c r="A40" s="4" t="s">
        <v>16</v>
      </c>
      <c r="B40" s="3"/>
      <c r="C40" s="28"/>
      <c r="D40" s="27"/>
      <c r="F40" s="29"/>
      <c r="G40" s="67"/>
      <c r="H40" s="102"/>
      <c r="I40" s="102"/>
      <c r="J40" s="15"/>
      <c r="K40" s="15"/>
      <c r="L40" s="22"/>
    </row>
    <row r="41" spans="1:12" x14ac:dyDescent="0.25">
      <c r="A41" s="43" t="s">
        <v>69</v>
      </c>
      <c r="B41" s="5">
        <v>16</v>
      </c>
      <c r="C41" s="23">
        <v>52742588</v>
      </c>
      <c r="D41" s="23">
        <v>60681664</v>
      </c>
      <c r="F41" s="102"/>
      <c r="G41" s="67"/>
      <c r="H41" s="102"/>
      <c r="I41" s="102"/>
      <c r="J41" s="15"/>
      <c r="K41" s="15"/>
      <c r="L41" s="22"/>
    </row>
    <row r="42" spans="1:12" ht="24" x14ac:dyDescent="0.25">
      <c r="A42" s="43" t="s">
        <v>17</v>
      </c>
      <c r="B42" s="5">
        <v>17</v>
      </c>
      <c r="C42" s="23">
        <v>4556059</v>
      </c>
      <c r="D42" s="23">
        <v>4415949</v>
      </c>
      <c r="F42" s="102"/>
      <c r="G42" s="67"/>
      <c r="H42" s="102"/>
      <c r="I42" s="102"/>
      <c r="J42" s="15"/>
      <c r="K42" s="15"/>
      <c r="L42" s="22"/>
    </row>
    <row r="43" spans="1:12" ht="24" x14ac:dyDescent="0.25">
      <c r="A43" s="43" t="s">
        <v>70</v>
      </c>
      <c r="B43" s="5">
        <v>18</v>
      </c>
      <c r="C43" s="23">
        <v>15733282</v>
      </c>
      <c r="D43" s="23">
        <v>17442965</v>
      </c>
      <c r="F43" s="102"/>
      <c r="G43" s="67"/>
      <c r="H43" s="102"/>
      <c r="I43" s="102"/>
      <c r="J43" s="15"/>
      <c r="K43" s="15"/>
      <c r="L43" s="22"/>
    </row>
    <row r="44" spans="1:12" ht="15.75" thickBot="1" x14ac:dyDescent="0.3">
      <c r="A44" s="44" t="s">
        <v>18</v>
      </c>
      <c r="B44" s="8">
        <v>19</v>
      </c>
      <c r="C44" s="39">
        <v>1021808</v>
      </c>
      <c r="D44" s="39">
        <v>1380524</v>
      </c>
      <c r="F44" s="102"/>
      <c r="G44" s="67"/>
      <c r="H44" s="102"/>
      <c r="I44" s="102"/>
      <c r="J44" s="15"/>
      <c r="K44" s="15"/>
      <c r="L44" s="22"/>
    </row>
    <row r="45" spans="1:12" ht="15.75" thickBot="1" x14ac:dyDescent="0.3">
      <c r="A45" s="7"/>
      <c r="B45" s="8"/>
      <c r="C45" s="26">
        <f>SUM(C41:C44)</f>
        <v>74053737</v>
      </c>
      <c r="D45" s="25">
        <f>SUM(D41:D44)</f>
        <v>83921102</v>
      </c>
      <c r="F45" s="29"/>
      <c r="G45" s="51"/>
      <c r="H45" s="29"/>
      <c r="I45" s="29"/>
      <c r="J45" s="15"/>
      <c r="K45" s="15"/>
      <c r="L45" s="22"/>
    </row>
    <row r="46" spans="1:12" x14ac:dyDescent="0.25">
      <c r="A46" s="4"/>
      <c r="B46" s="3"/>
      <c r="C46" s="28"/>
      <c r="D46" s="23"/>
      <c r="F46" s="102"/>
      <c r="G46" s="67"/>
      <c r="H46" s="102"/>
      <c r="I46" s="102"/>
      <c r="J46" s="15"/>
      <c r="K46" s="15"/>
      <c r="L46" s="22"/>
    </row>
    <row r="47" spans="1:12" x14ac:dyDescent="0.25">
      <c r="A47" s="36" t="s">
        <v>71</v>
      </c>
      <c r="B47" s="5"/>
      <c r="C47" s="23"/>
      <c r="D47" s="23"/>
      <c r="F47" s="29"/>
      <c r="G47" s="67"/>
      <c r="H47" s="102"/>
      <c r="I47" s="102"/>
      <c r="J47" s="15"/>
      <c r="K47" s="15"/>
      <c r="L47" s="22"/>
    </row>
    <row r="48" spans="1:12" x14ac:dyDescent="0.25">
      <c r="A48" s="43" t="s">
        <v>69</v>
      </c>
      <c r="B48" s="5">
        <v>16</v>
      </c>
      <c r="C48" s="23">
        <v>15363835</v>
      </c>
      <c r="D48" s="23">
        <v>14924105</v>
      </c>
      <c r="F48" s="102"/>
      <c r="G48" s="67"/>
      <c r="H48" s="102"/>
      <c r="I48" s="102"/>
      <c r="J48" s="15"/>
      <c r="K48" s="15"/>
      <c r="L48" s="22"/>
    </row>
    <row r="49" spans="1:12" ht="24" x14ac:dyDescent="0.25">
      <c r="A49" s="43" t="s">
        <v>19</v>
      </c>
      <c r="B49" s="5">
        <v>20</v>
      </c>
      <c r="C49" s="23">
        <v>2288487</v>
      </c>
      <c r="D49" s="23">
        <v>2185639</v>
      </c>
      <c r="F49" s="102"/>
      <c r="G49" s="67"/>
      <c r="H49" s="102"/>
      <c r="I49" s="102"/>
      <c r="J49" s="15"/>
      <c r="K49" s="15"/>
      <c r="L49" s="22"/>
    </row>
    <row r="50" spans="1:12" ht="24" x14ac:dyDescent="0.25">
      <c r="A50" s="43" t="s">
        <v>110</v>
      </c>
      <c r="B50" s="5"/>
      <c r="C50" s="23">
        <v>16524657</v>
      </c>
      <c r="D50" s="23">
        <v>3386016</v>
      </c>
      <c r="F50" s="102"/>
      <c r="G50" s="67"/>
      <c r="H50" s="102"/>
      <c r="I50" s="102"/>
      <c r="J50" s="15"/>
      <c r="K50" s="15"/>
      <c r="L50" s="22"/>
    </row>
    <row r="51" spans="1:12" x14ac:dyDescent="0.25">
      <c r="A51" s="43" t="s">
        <v>55</v>
      </c>
      <c r="B51" s="5">
        <v>21</v>
      </c>
      <c r="C51" s="23">
        <v>1260474</v>
      </c>
      <c r="D51" s="23">
        <v>6983015</v>
      </c>
      <c r="F51" s="102"/>
      <c r="G51" s="67"/>
      <c r="H51" s="102"/>
      <c r="I51" s="102"/>
      <c r="J51" s="15"/>
      <c r="K51" s="15"/>
      <c r="L51" s="22"/>
    </row>
    <row r="52" spans="1:12" x14ac:dyDescent="0.25">
      <c r="A52" s="43" t="s">
        <v>20</v>
      </c>
      <c r="B52" s="5">
        <v>22</v>
      </c>
      <c r="C52" s="23">
        <v>8654084</v>
      </c>
      <c r="D52" s="23">
        <v>7099104</v>
      </c>
      <c r="F52" s="102"/>
      <c r="G52" s="67"/>
      <c r="H52" s="102"/>
      <c r="I52" s="102"/>
      <c r="J52" s="15"/>
      <c r="K52" s="15"/>
      <c r="L52" s="22"/>
    </row>
    <row r="53" spans="1:12" ht="24.75" thickBot="1" x14ac:dyDescent="0.3">
      <c r="A53" s="44" t="s">
        <v>21</v>
      </c>
      <c r="B53" s="8">
        <v>23</v>
      </c>
      <c r="C53" s="39">
        <v>2199309</v>
      </c>
      <c r="D53" s="39">
        <v>2125686</v>
      </c>
      <c r="F53" s="102"/>
      <c r="G53" s="67"/>
      <c r="H53" s="102"/>
      <c r="I53" s="102"/>
      <c r="J53" s="15"/>
      <c r="K53" s="15"/>
      <c r="L53" s="22"/>
    </row>
    <row r="54" spans="1:12" s="77" customFormat="1" ht="15.75" thickBot="1" x14ac:dyDescent="0.3">
      <c r="A54" s="7"/>
      <c r="B54" s="8"/>
      <c r="C54" s="26">
        <f>SUM(C48:C53)</f>
        <v>46290846</v>
      </c>
      <c r="D54" s="25">
        <f>SUM(D48:D53)</f>
        <v>36703565</v>
      </c>
      <c r="F54" s="29"/>
      <c r="G54" s="51"/>
      <c r="H54" s="29"/>
      <c r="I54" s="29"/>
      <c r="J54" s="15"/>
      <c r="K54" s="15"/>
      <c r="L54" s="22"/>
    </row>
    <row r="55" spans="1:12" x14ac:dyDescent="0.25">
      <c r="A55" s="98" t="s">
        <v>22</v>
      </c>
      <c r="B55" s="5"/>
      <c r="C55" s="99">
        <f>C38+C45+C54</f>
        <v>243150500</v>
      </c>
      <c r="D55" s="100">
        <f>D38+D45+D54</f>
        <v>212883940</v>
      </c>
      <c r="F55" s="29"/>
      <c r="G55" s="51"/>
      <c r="H55" s="29"/>
      <c r="I55" s="29"/>
      <c r="J55" s="15"/>
      <c r="K55" s="15"/>
      <c r="L55" s="22"/>
    </row>
    <row r="56" spans="1:12" ht="24" x14ac:dyDescent="0.25">
      <c r="A56" s="101" t="s">
        <v>23</v>
      </c>
      <c r="B56" s="82">
        <v>15</v>
      </c>
      <c r="C56" s="104">
        <f>ROUND((C32-C13-(C45+C54))/80000,0)</f>
        <v>1533</v>
      </c>
      <c r="D56" s="104">
        <f>ROUND((D32-D13-(D45+D54))/80000,0)</f>
        <v>1151</v>
      </c>
      <c r="F56" s="36"/>
      <c r="G56" s="3"/>
      <c r="H56" s="29"/>
      <c r="I56" s="29"/>
      <c r="J56" s="15"/>
      <c r="K56" s="15"/>
      <c r="L56" s="22"/>
    </row>
    <row r="57" spans="1:12" x14ac:dyDescent="0.25">
      <c r="A57" s="12"/>
      <c r="C57" s="75">
        <f>C32-C55</f>
        <v>0</v>
      </c>
      <c r="D57" s="75">
        <f>D32-D55</f>
        <v>0</v>
      </c>
      <c r="F57" s="43"/>
      <c r="G57" s="5"/>
      <c r="H57" s="124"/>
      <c r="I57" s="102"/>
      <c r="L57" s="22"/>
    </row>
    <row r="58" spans="1:12" x14ac:dyDescent="0.25">
      <c r="C58" s="14"/>
      <c r="D58" s="14"/>
      <c r="F58" s="94"/>
      <c r="G58"/>
      <c r="H58" s="130"/>
      <c r="I58" s="130"/>
      <c r="L58" s="22"/>
    </row>
    <row r="59" spans="1:12" x14ac:dyDescent="0.25">
      <c r="A59" s="94" t="s">
        <v>114</v>
      </c>
      <c r="B59" s="150"/>
      <c r="D59" s="141"/>
      <c r="F59" s="94"/>
      <c r="G59"/>
      <c r="H59" s="131"/>
      <c r="I59" s="130"/>
    </row>
    <row r="60" spans="1:12" x14ac:dyDescent="0.25">
      <c r="A60" s="33" t="s">
        <v>115</v>
      </c>
      <c r="B60" s="151"/>
      <c r="D60" s="33" t="s">
        <v>51</v>
      </c>
      <c r="F60" s="33"/>
      <c r="G60"/>
      <c r="H60" s="132"/>
      <c r="I60" s="130"/>
    </row>
    <row r="61" spans="1:12" ht="25.5" x14ac:dyDescent="0.25">
      <c r="A61" s="33" t="s">
        <v>116</v>
      </c>
      <c r="B61" s="151"/>
      <c r="D61" s="33" t="s">
        <v>117</v>
      </c>
      <c r="F61" s="136"/>
      <c r="G61"/>
      <c r="H61" s="134"/>
      <c r="I61" s="130"/>
    </row>
    <row r="62" spans="1:12" x14ac:dyDescent="0.25">
      <c r="B62" s="151"/>
      <c r="C62"/>
      <c r="D62" s="68"/>
      <c r="F62" s="33"/>
      <c r="G62" s="33"/>
      <c r="H62" s="132"/>
      <c r="I62" s="130"/>
    </row>
    <row r="63" spans="1:12" x14ac:dyDescent="0.25">
      <c r="B63" s="152"/>
      <c r="C63"/>
      <c r="D63" s="35"/>
      <c r="F63"/>
      <c r="G63" s="33"/>
      <c r="H63" s="130"/>
      <c r="I63" s="130"/>
    </row>
    <row r="64" spans="1:12" x14ac:dyDescent="0.25">
      <c r="A64" s="18"/>
      <c r="B64" s="154"/>
      <c r="C64" s="16"/>
      <c r="D64" s="31"/>
      <c r="F64"/>
      <c r="G64" s="34"/>
      <c r="H64" s="130"/>
      <c r="I64" s="130"/>
    </row>
    <row r="65" spans="7:8" x14ac:dyDescent="0.25">
      <c r="G65"/>
      <c r="H65" s="130"/>
    </row>
    <row r="66" spans="7:8" x14ac:dyDescent="0.25">
      <c r="G66" s="93"/>
    </row>
  </sheetData>
  <pageMargins left="0.7" right="0.7" top="0.75" bottom="0.75" header="0.3" footer="0.3"/>
  <pageSetup paperSize="9" fitToHeight="0" orientation="portrait" r:id="rId1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"/>
  <sheetViews>
    <sheetView view="pageBreakPreview" topLeftCell="A12" zoomScaleNormal="100" zoomScaleSheetLayoutView="100" workbookViewId="0">
      <selection activeCell="B30" sqref="B30:B35"/>
    </sheetView>
  </sheetViews>
  <sheetFormatPr defaultRowHeight="15" x14ac:dyDescent="0.25"/>
  <cols>
    <col min="1" max="1" width="40" customWidth="1"/>
    <col min="2" max="2" width="13.28515625" style="14" customWidth="1"/>
    <col min="3" max="4" width="15.7109375" style="14" customWidth="1"/>
    <col min="5" max="5" width="9.140625" customWidth="1"/>
    <col min="6" max="6" width="17" customWidth="1"/>
    <col min="7" max="7" width="39.7109375" customWidth="1"/>
    <col min="8" max="8" width="16" customWidth="1"/>
    <col min="9" max="9" width="15.140625" bestFit="1" customWidth="1"/>
    <col min="10" max="10" width="20.28515625" customWidth="1"/>
    <col min="11" max="11" width="18.140625" customWidth="1"/>
    <col min="12" max="12" width="15.28515625" customWidth="1"/>
    <col min="13" max="13" width="15.7109375" bestFit="1" customWidth="1"/>
    <col min="14" max="14" width="16.85546875" customWidth="1"/>
    <col min="15" max="16" width="19.28515625" customWidth="1"/>
    <col min="17" max="17" width="13.28515625" bestFit="1" customWidth="1"/>
    <col min="18" max="18" width="13.42578125" bestFit="1" customWidth="1"/>
    <col min="19" max="20" width="12.85546875" bestFit="1" customWidth="1"/>
  </cols>
  <sheetData>
    <row r="1" spans="1:20" x14ac:dyDescent="0.25">
      <c r="A1" s="32" t="s">
        <v>98</v>
      </c>
      <c r="D1" s="75" t="s">
        <v>99</v>
      </c>
    </row>
    <row r="2" spans="1:20" x14ac:dyDescent="0.25">
      <c r="A2" s="57"/>
      <c r="B2" s="57"/>
      <c r="C2" s="57"/>
    </row>
    <row r="3" spans="1:20" ht="15.75" x14ac:dyDescent="0.25">
      <c r="A3" s="1" t="s">
        <v>25</v>
      </c>
      <c r="F3" s="147"/>
      <c r="G3" s="148"/>
      <c r="H3" s="40"/>
      <c r="I3" s="40"/>
    </row>
    <row r="4" spans="1:20" ht="25.5" x14ac:dyDescent="0.25">
      <c r="A4" s="56" t="s">
        <v>120</v>
      </c>
      <c r="F4" s="147"/>
      <c r="G4" s="148"/>
      <c r="H4" s="40"/>
      <c r="I4" s="40"/>
    </row>
    <row r="5" spans="1:20" x14ac:dyDescent="0.25">
      <c r="C5" s="40"/>
      <c r="D5" s="40"/>
      <c r="F5" s="43"/>
      <c r="G5" s="5"/>
      <c r="H5" s="36"/>
      <c r="I5" s="43"/>
    </row>
    <row r="6" spans="1:20" ht="51.75" thickBot="1" x14ac:dyDescent="0.3">
      <c r="A6" s="53" t="s">
        <v>57</v>
      </c>
      <c r="B6" s="26" t="s">
        <v>59</v>
      </c>
      <c r="C6" s="59" t="s">
        <v>118</v>
      </c>
      <c r="D6" s="59" t="s">
        <v>119</v>
      </c>
      <c r="G6" s="50"/>
      <c r="H6" s="3"/>
      <c r="I6" s="40"/>
      <c r="J6" s="40"/>
      <c r="K6" s="147"/>
      <c r="L6" s="148"/>
      <c r="M6" s="40"/>
      <c r="N6" s="40"/>
    </row>
    <row r="7" spans="1:20" x14ac:dyDescent="0.25">
      <c r="A7" s="50"/>
      <c r="B7" s="51"/>
      <c r="C7" s="49"/>
      <c r="D7" s="49"/>
      <c r="G7" s="43"/>
      <c r="H7" s="5"/>
      <c r="I7" s="36"/>
      <c r="J7" s="43"/>
      <c r="K7" s="147"/>
      <c r="L7" s="148"/>
      <c r="M7" s="40"/>
      <c r="N7" s="40"/>
    </row>
    <row r="8" spans="1:20" x14ac:dyDescent="0.25">
      <c r="A8" s="42" t="s">
        <v>72</v>
      </c>
      <c r="B8" s="108">
        <v>24</v>
      </c>
      <c r="C8" s="19">
        <v>126864415</v>
      </c>
      <c r="D8" s="19">
        <v>144538773</v>
      </c>
      <c r="E8" s="15"/>
      <c r="F8" s="102"/>
      <c r="G8" s="43"/>
      <c r="H8" s="5"/>
      <c r="I8" s="42"/>
      <c r="J8" s="42"/>
      <c r="K8" s="102"/>
      <c r="L8" s="105"/>
      <c r="M8" s="42"/>
      <c r="N8" s="42"/>
      <c r="O8" s="47"/>
      <c r="P8" s="47"/>
      <c r="Q8" s="60"/>
      <c r="R8" s="61"/>
      <c r="S8" s="60"/>
      <c r="T8" s="60"/>
    </row>
    <row r="9" spans="1:20" ht="15.75" thickBot="1" x14ac:dyDescent="0.3">
      <c r="A9" s="21" t="s">
        <v>26</v>
      </c>
      <c r="B9" s="114">
        <v>25</v>
      </c>
      <c r="C9" s="21">
        <v>-36307816</v>
      </c>
      <c r="D9" s="21">
        <v>-30119639</v>
      </c>
      <c r="E9" s="15"/>
      <c r="F9" s="102"/>
      <c r="G9" s="43"/>
      <c r="H9" s="5"/>
      <c r="I9" s="42"/>
      <c r="J9" s="42"/>
      <c r="K9" s="102"/>
      <c r="L9" s="105"/>
      <c r="M9" s="42"/>
      <c r="N9" s="42"/>
      <c r="O9" s="47"/>
      <c r="P9" s="47"/>
      <c r="Q9" s="60"/>
      <c r="R9" s="61"/>
      <c r="S9" s="60"/>
      <c r="T9" s="60"/>
    </row>
    <row r="10" spans="1:20" x14ac:dyDescent="0.25">
      <c r="A10" s="20" t="s">
        <v>27</v>
      </c>
      <c r="B10" s="110"/>
      <c r="C10" s="27">
        <f>SUM(C8:C9)</f>
        <v>90556599</v>
      </c>
      <c r="D10" s="27">
        <f>SUM(D8:D9)</f>
        <v>114419134</v>
      </c>
      <c r="E10" s="15"/>
      <c r="F10" s="29"/>
      <c r="G10" s="36"/>
      <c r="H10" s="3"/>
      <c r="I10" s="41"/>
      <c r="J10" s="41"/>
      <c r="K10" s="102"/>
      <c r="L10" s="105"/>
      <c r="M10" s="41"/>
      <c r="N10" s="41"/>
      <c r="O10" s="47"/>
      <c r="P10" s="47"/>
      <c r="Q10" s="62"/>
      <c r="R10" s="63"/>
      <c r="S10" s="62"/>
      <c r="T10" s="62"/>
    </row>
    <row r="11" spans="1:20" x14ac:dyDescent="0.25">
      <c r="A11" s="19" t="s">
        <v>53</v>
      </c>
      <c r="B11" s="111"/>
      <c r="C11" s="23"/>
      <c r="D11" s="23"/>
      <c r="E11" s="15"/>
      <c r="F11" s="102"/>
      <c r="G11" s="43"/>
      <c r="H11" s="5"/>
      <c r="I11" s="42"/>
      <c r="J11" s="42"/>
      <c r="K11" s="102"/>
      <c r="L11" s="105"/>
      <c r="M11" s="42"/>
      <c r="N11" s="42"/>
      <c r="O11" s="47"/>
      <c r="P11" s="47"/>
      <c r="Q11" s="60"/>
      <c r="R11" s="61"/>
      <c r="S11" s="60"/>
      <c r="T11" s="60"/>
    </row>
    <row r="12" spans="1:20" x14ac:dyDescent="0.25">
      <c r="A12" s="19" t="s">
        <v>28</v>
      </c>
      <c r="B12" s="111">
        <v>26</v>
      </c>
      <c r="C12" s="19">
        <v>-40717583</v>
      </c>
      <c r="D12" s="19">
        <v>-51395068</v>
      </c>
      <c r="E12" s="15"/>
      <c r="F12" s="102"/>
      <c r="G12" s="43"/>
      <c r="H12" s="5"/>
      <c r="I12" s="42"/>
      <c r="J12" s="42"/>
      <c r="K12" s="102"/>
      <c r="L12" s="105"/>
      <c r="M12" s="42"/>
      <c r="N12" s="42"/>
      <c r="O12" s="47"/>
      <c r="P12" s="47"/>
      <c r="Q12" s="60"/>
      <c r="R12" s="61"/>
      <c r="S12" s="60"/>
      <c r="T12" s="60"/>
    </row>
    <row r="13" spans="1:20" x14ac:dyDescent="0.25">
      <c r="A13" s="19" t="s">
        <v>29</v>
      </c>
      <c r="B13" s="111">
        <v>27</v>
      </c>
      <c r="C13" s="19">
        <v>-5717604</v>
      </c>
      <c r="D13" s="19">
        <v>-4338593</v>
      </c>
      <c r="E13" s="15"/>
      <c r="F13" s="102"/>
      <c r="G13" s="43"/>
      <c r="H13" s="5"/>
      <c r="I13" s="42"/>
      <c r="J13" s="42"/>
      <c r="K13" s="102"/>
      <c r="L13" s="105"/>
      <c r="M13" s="42"/>
      <c r="N13" s="42"/>
      <c r="O13" s="47"/>
      <c r="P13" s="47"/>
      <c r="Q13" s="60"/>
      <c r="R13" s="61"/>
      <c r="S13" s="60"/>
      <c r="T13" s="60"/>
    </row>
    <row r="14" spans="1:20" x14ac:dyDescent="0.25">
      <c r="A14" s="97" t="s">
        <v>56</v>
      </c>
      <c r="B14" s="109">
        <v>30</v>
      </c>
      <c r="C14" s="97">
        <v>-262090</v>
      </c>
      <c r="D14" s="97">
        <v>20408</v>
      </c>
      <c r="E14" s="15"/>
      <c r="F14" s="102"/>
      <c r="G14" s="43"/>
      <c r="H14" s="5"/>
      <c r="I14" s="42"/>
      <c r="J14" s="42"/>
      <c r="K14" s="102"/>
      <c r="L14" s="105"/>
      <c r="M14" s="42"/>
      <c r="N14" s="42"/>
      <c r="O14" s="47"/>
      <c r="P14" s="47"/>
      <c r="Q14" s="60"/>
      <c r="R14" s="61"/>
      <c r="S14" s="60"/>
      <c r="T14" s="60"/>
    </row>
    <row r="15" spans="1:20" x14ac:dyDescent="0.25">
      <c r="A15" s="20" t="s">
        <v>73</v>
      </c>
      <c r="B15" s="110"/>
      <c r="C15" s="27">
        <f>SUM(C10:C14)</f>
        <v>43859322</v>
      </c>
      <c r="D15" s="27">
        <f>SUM(D10:D14)</f>
        <v>58705881</v>
      </c>
      <c r="E15" s="15"/>
      <c r="F15" s="29"/>
      <c r="G15" s="36"/>
      <c r="H15" s="3"/>
      <c r="I15" s="143"/>
      <c r="J15" s="143"/>
      <c r="K15" s="102"/>
      <c r="L15" s="105"/>
      <c r="M15" s="47"/>
      <c r="N15" s="47"/>
      <c r="O15" s="47"/>
      <c r="P15" s="47"/>
      <c r="Q15" s="62"/>
      <c r="R15" s="61"/>
      <c r="S15" s="64"/>
      <c r="T15" s="62"/>
    </row>
    <row r="16" spans="1:20" x14ac:dyDescent="0.25">
      <c r="A16" s="20"/>
      <c r="B16" s="108"/>
      <c r="C16" s="13"/>
      <c r="D16" s="27"/>
      <c r="E16" s="15"/>
      <c r="F16" s="29"/>
      <c r="G16" s="36"/>
      <c r="H16" s="5"/>
      <c r="I16" s="143"/>
      <c r="J16" s="143"/>
      <c r="K16" s="102"/>
      <c r="L16" s="105"/>
      <c r="M16" s="47"/>
      <c r="N16" s="47"/>
      <c r="O16" s="47"/>
      <c r="P16" s="47"/>
      <c r="Q16" s="62"/>
      <c r="R16" s="61"/>
      <c r="S16" s="64"/>
      <c r="T16" s="62"/>
    </row>
    <row r="17" spans="1:20" x14ac:dyDescent="0.25">
      <c r="A17" s="19" t="s">
        <v>30</v>
      </c>
      <c r="B17" s="111">
        <v>28</v>
      </c>
      <c r="C17" s="19">
        <v>1360124</v>
      </c>
      <c r="D17" s="19">
        <v>673514</v>
      </c>
      <c r="E17" s="15"/>
      <c r="F17" s="102"/>
      <c r="G17" s="43"/>
      <c r="H17" s="5"/>
      <c r="I17" s="42"/>
      <c r="J17" s="42"/>
      <c r="K17" s="102"/>
      <c r="L17" s="105"/>
      <c r="O17" s="47"/>
      <c r="P17" s="47"/>
      <c r="Q17" s="60"/>
      <c r="R17" s="61"/>
      <c r="S17" s="60"/>
      <c r="T17" s="60"/>
    </row>
    <row r="18" spans="1:20" x14ac:dyDescent="0.25">
      <c r="A18" s="19" t="s">
        <v>31</v>
      </c>
      <c r="B18" s="111">
        <v>29</v>
      </c>
      <c r="C18" s="19">
        <v>-6522150</v>
      </c>
      <c r="D18" s="19">
        <v>-4978027</v>
      </c>
      <c r="E18" s="15"/>
      <c r="F18" s="102"/>
      <c r="G18" s="43"/>
      <c r="H18" s="5"/>
      <c r="I18" s="42"/>
      <c r="J18" s="42"/>
      <c r="K18" s="102"/>
      <c r="L18" s="105"/>
      <c r="M18" s="42"/>
      <c r="N18" s="42"/>
      <c r="Q18" s="60"/>
      <c r="R18" s="61"/>
      <c r="S18" s="60"/>
      <c r="T18" s="60"/>
    </row>
    <row r="19" spans="1:20" x14ac:dyDescent="0.25">
      <c r="A19" s="97" t="s">
        <v>74</v>
      </c>
      <c r="B19" s="109"/>
      <c r="C19" s="97">
        <v>-439116</v>
      </c>
      <c r="D19" s="97">
        <v>-7588011</v>
      </c>
      <c r="E19" s="15"/>
      <c r="F19" s="102"/>
      <c r="G19" s="43"/>
      <c r="H19" s="5"/>
      <c r="I19" s="42"/>
      <c r="J19" s="42"/>
      <c r="K19" s="102"/>
      <c r="L19" s="105"/>
      <c r="M19" s="42"/>
      <c r="N19" s="42"/>
      <c r="Q19" s="60"/>
      <c r="R19" s="61"/>
      <c r="S19" s="60"/>
      <c r="T19" s="60"/>
    </row>
    <row r="20" spans="1:20" x14ac:dyDescent="0.25">
      <c r="A20" s="20" t="s">
        <v>77</v>
      </c>
      <c r="B20" s="112"/>
      <c r="C20" s="27">
        <f>SUM(C15:C19)</f>
        <v>38258180</v>
      </c>
      <c r="D20" s="27">
        <f>SUM(D15:D19)</f>
        <v>46813357</v>
      </c>
      <c r="E20" s="15"/>
      <c r="F20" s="29"/>
      <c r="G20" s="36"/>
      <c r="H20" s="3"/>
      <c r="I20" s="41"/>
      <c r="J20" s="41"/>
      <c r="K20" s="102"/>
      <c r="L20" s="105"/>
      <c r="M20" s="41"/>
      <c r="N20" s="41"/>
      <c r="O20" s="47"/>
      <c r="P20" s="47"/>
      <c r="Q20" s="62"/>
      <c r="R20" s="63"/>
      <c r="S20" s="62"/>
      <c r="T20" s="62"/>
    </row>
    <row r="21" spans="1:20" x14ac:dyDescent="0.25">
      <c r="A21" s="19" t="s">
        <v>53</v>
      </c>
      <c r="B21" s="111"/>
      <c r="C21" s="23"/>
      <c r="D21" s="23"/>
      <c r="E21" s="15"/>
      <c r="F21" s="102"/>
      <c r="G21" s="43"/>
      <c r="H21" s="5"/>
      <c r="I21" s="42"/>
      <c r="J21" s="42"/>
      <c r="K21" s="102"/>
      <c r="L21" s="105"/>
      <c r="M21" s="42"/>
      <c r="N21" s="42"/>
      <c r="O21" s="47"/>
      <c r="P21" s="47"/>
      <c r="Q21" s="60"/>
      <c r="R21" s="61"/>
      <c r="S21" s="60"/>
      <c r="T21" s="60"/>
    </row>
    <row r="22" spans="1:20" x14ac:dyDescent="0.25">
      <c r="A22" s="97" t="s">
        <v>32</v>
      </c>
      <c r="B22" s="109">
        <v>18</v>
      </c>
      <c r="C22" s="97">
        <v>-7711536</v>
      </c>
      <c r="D22" s="97">
        <v>-16939430</v>
      </c>
      <c r="E22" s="15"/>
      <c r="F22" s="102"/>
      <c r="G22" s="43"/>
      <c r="H22" s="5"/>
      <c r="I22" s="42"/>
      <c r="J22" s="42"/>
      <c r="K22" s="102"/>
      <c r="L22" s="105"/>
      <c r="M22" s="42"/>
      <c r="N22" s="42"/>
      <c r="O22" s="47"/>
      <c r="P22" s="47"/>
      <c r="Q22" s="60"/>
      <c r="R22" s="61"/>
      <c r="S22" s="60"/>
      <c r="T22" s="60"/>
    </row>
    <row r="23" spans="1:20" ht="15.75" thickBot="1" x14ac:dyDescent="0.3">
      <c r="A23" s="20" t="s">
        <v>78</v>
      </c>
      <c r="B23" s="110"/>
      <c r="C23" s="27">
        <f>SUM(C20:C22)</f>
        <v>30546644</v>
      </c>
      <c r="D23" s="27">
        <f>SUM(D20:D22)</f>
        <v>29873927</v>
      </c>
      <c r="E23" s="15"/>
      <c r="F23" s="29"/>
      <c r="G23" s="36"/>
      <c r="H23" s="3"/>
      <c r="I23" s="41"/>
      <c r="J23" s="41"/>
      <c r="K23" s="102"/>
      <c r="L23" s="105"/>
      <c r="M23" s="41"/>
      <c r="N23" s="41"/>
      <c r="O23" s="15"/>
      <c r="P23" s="15"/>
      <c r="Q23" s="62"/>
      <c r="R23" s="63"/>
      <c r="S23" s="62"/>
      <c r="T23" s="62"/>
    </row>
    <row r="24" spans="1:20" ht="15.75" thickBot="1" x14ac:dyDescent="0.3">
      <c r="A24" s="54" t="s">
        <v>79</v>
      </c>
      <c r="B24" s="113"/>
      <c r="C24" s="90">
        <f>C23</f>
        <v>30546644</v>
      </c>
      <c r="D24" s="90">
        <f>D23</f>
        <v>29873927</v>
      </c>
      <c r="E24" s="15"/>
      <c r="F24" s="29"/>
      <c r="G24" s="36"/>
      <c r="H24" s="3"/>
      <c r="I24" s="41"/>
      <c r="J24" s="41"/>
      <c r="K24" s="102"/>
      <c r="L24" s="105"/>
      <c r="O24" s="15"/>
      <c r="P24" s="15"/>
      <c r="Q24" s="62"/>
      <c r="R24" s="63"/>
      <c r="S24" s="62"/>
      <c r="T24" s="62"/>
    </row>
    <row r="25" spans="1:20" ht="15.75" thickTop="1" x14ac:dyDescent="0.25">
      <c r="A25" s="20" t="s">
        <v>53</v>
      </c>
      <c r="B25" s="111"/>
      <c r="C25" s="23"/>
      <c r="D25" s="23"/>
      <c r="E25" s="15"/>
      <c r="F25" s="29"/>
      <c r="G25" s="36"/>
      <c r="H25" s="5"/>
      <c r="I25" s="42"/>
      <c r="J25" s="42"/>
      <c r="K25" s="102"/>
      <c r="L25" s="105"/>
      <c r="M25" s="41"/>
      <c r="N25" s="41"/>
      <c r="O25" s="15"/>
      <c r="P25" s="15"/>
      <c r="Q25" s="62"/>
      <c r="R25" s="61"/>
      <c r="S25" s="60"/>
      <c r="T25" s="60"/>
    </row>
    <row r="26" spans="1:20" x14ac:dyDescent="0.25">
      <c r="A26" s="20" t="s">
        <v>100</v>
      </c>
      <c r="B26" s="110"/>
      <c r="C26" s="23"/>
      <c r="D26" s="23"/>
      <c r="F26" s="29"/>
      <c r="G26" s="36"/>
      <c r="H26" s="3"/>
      <c r="I26" s="41"/>
      <c r="J26" s="41"/>
      <c r="K26" s="102"/>
      <c r="L26" s="105"/>
      <c r="M26" s="43"/>
      <c r="N26" s="43"/>
      <c r="Q26" s="62"/>
      <c r="R26" s="61"/>
      <c r="S26" s="60"/>
      <c r="T26" s="60"/>
    </row>
    <row r="27" spans="1:20" ht="15.75" thickBot="1" x14ac:dyDescent="0.3">
      <c r="A27" s="21" t="s">
        <v>106</v>
      </c>
      <c r="B27" s="114">
        <v>15</v>
      </c>
      <c r="C27" s="39">
        <f>C24/80000</f>
        <v>381.83305000000001</v>
      </c>
      <c r="D27" s="39">
        <f>D24/80000</f>
        <v>373.42408749999998</v>
      </c>
      <c r="F27" s="102"/>
      <c r="G27" s="43"/>
      <c r="H27" s="5"/>
      <c r="I27" s="42"/>
      <c r="J27" s="42"/>
      <c r="K27" s="102"/>
      <c r="L27" s="105"/>
      <c r="M27" s="43"/>
      <c r="N27" s="43"/>
      <c r="Q27" s="60"/>
      <c r="R27" s="61"/>
      <c r="S27" s="60"/>
      <c r="T27" s="60"/>
    </row>
    <row r="28" spans="1:20" x14ac:dyDescent="0.25">
      <c r="A28" s="20"/>
      <c r="B28" s="24"/>
      <c r="C28" s="20"/>
      <c r="D28" s="19"/>
      <c r="E28" s="20"/>
      <c r="F28" s="131"/>
      <c r="G28" s="94"/>
      <c r="I28" s="103"/>
      <c r="J28" s="103"/>
      <c r="K28" s="41"/>
      <c r="L28" s="41"/>
    </row>
    <row r="29" spans="1:20" x14ac:dyDescent="0.25">
      <c r="A29" s="42"/>
      <c r="B29" s="67"/>
      <c r="C29" s="65"/>
      <c r="D29" s="66"/>
      <c r="E29" s="55"/>
      <c r="F29" s="131"/>
      <c r="G29" s="94"/>
      <c r="H29" s="94"/>
      <c r="I29" s="94"/>
      <c r="K29" s="41"/>
      <c r="L29" s="42"/>
    </row>
    <row r="30" spans="1:20" x14ac:dyDescent="0.25">
      <c r="A30" s="94" t="s">
        <v>114</v>
      </c>
      <c r="B30" s="150"/>
      <c r="C30" s="75"/>
      <c r="D30" s="141"/>
      <c r="F30" s="131"/>
      <c r="G30" s="33"/>
      <c r="H30" s="33"/>
      <c r="I30" s="33"/>
    </row>
    <row r="31" spans="1:20" x14ac:dyDescent="0.25">
      <c r="A31" s="33" t="s">
        <v>115</v>
      </c>
      <c r="B31" s="151"/>
      <c r="C31" s="75"/>
      <c r="D31" s="33" t="s">
        <v>51</v>
      </c>
      <c r="F31" s="131"/>
      <c r="G31" s="33"/>
      <c r="H31" s="33"/>
      <c r="I31" s="33"/>
    </row>
    <row r="32" spans="1:20" ht="25.5" x14ac:dyDescent="0.25">
      <c r="A32" s="33" t="s">
        <v>116</v>
      </c>
      <c r="B32" s="151"/>
      <c r="C32" s="75"/>
      <c r="D32" s="33" t="s">
        <v>117</v>
      </c>
      <c r="F32" s="132"/>
      <c r="H32" s="33"/>
      <c r="K32" s="33"/>
      <c r="L32" s="33"/>
    </row>
    <row r="33" spans="2:9" x14ac:dyDescent="0.25">
      <c r="B33" s="151"/>
      <c r="C33"/>
      <c r="D33" s="68"/>
      <c r="F33" s="132"/>
      <c r="H33" s="34"/>
    </row>
    <row r="34" spans="2:9" x14ac:dyDescent="0.25">
      <c r="B34" s="152"/>
      <c r="C34"/>
      <c r="D34" s="35"/>
      <c r="F34" s="131"/>
      <c r="G34" s="130"/>
      <c r="H34" s="130"/>
      <c r="I34" s="130"/>
    </row>
    <row r="35" spans="2:9" x14ac:dyDescent="0.25">
      <c r="B35" s="153"/>
      <c r="F35" s="103"/>
      <c r="G35" s="126"/>
      <c r="H35" s="103"/>
      <c r="I35" s="103"/>
    </row>
    <row r="36" spans="2:9" x14ac:dyDescent="0.25">
      <c r="F36" s="103"/>
      <c r="G36" s="103"/>
      <c r="H36" s="103"/>
      <c r="I36" s="103"/>
    </row>
    <row r="37" spans="2:9" x14ac:dyDescent="0.25">
      <c r="F37" s="103"/>
      <c r="G37" s="103"/>
      <c r="H37" s="103"/>
      <c r="I37" s="103"/>
    </row>
    <row r="38" spans="2:9" x14ac:dyDescent="0.25">
      <c r="F38" s="103"/>
      <c r="G38" s="103"/>
      <c r="H38" s="103"/>
      <c r="I38" s="103"/>
    </row>
    <row r="39" spans="2:9" x14ac:dyDescent="0.25">
      <c r="F39" s="103"/>
      <c r="G39" s="103"/>
      <c r="H39" s="103"/>
      <c r="I39" s="103"/>
    </row>
  </sheetData>
  <mergeCells count="4">
    <mergeCell ref="K6:K7"/>
    <mergeCell ref="L6:L7"/>
    <mergeCell ref="F3:F4"/>
    <mergeCell ref="G3:G4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6"/>
  <sheetViews>
    <sheetView view="pageBreakPreview" zoomScaleNormal="100" zoomScaleSheetLayoutView="100" workbookViewId="0">
      <selection activeCell="C21" sqref="C21:C26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4" customWidth="1"/>
    <col min="6" max="6" width="13.140625" bestFit="1" customWidth="1"/>
    <col min="7" max="7" width="19.5703125" customWidth="1"/>
    <col min="8" max="9" width="9.140625" customWidth="1"/>
    <col min="10" max="11" width="15.140625" bestFit="1" customWidth="1"/>
  </cols>
  <sheetData>
    <row r="1" spans="1:22" x14ac:dyDescent="0.25">
      <c r="A1" s="32" t="s">
        <v>98</v>
      </c>
      <c r="E1" s="75" t="s">
        <v>99</v>
      </c>
    </row>
    <row r="2" spans="1:22" x14ac:dyDescent="0.25">
      <c r="A2" s="32"/>
    </row>
    <row r="3" spans="1:22" ht="15.75" x14ac:dyDescent="0.25">
      <c r="A3" s="1" t="s">
        <v>49</v>
      </c>
    </row>
    <row r="4" spans="1:22" x14ac:dyDescent="0.25">
      <c r="A4" s="2" t="str">
        <f>'2'!A4</f>
        <v>За девять месяцев, закончившихся 30 сентября 2023</v>
      </c>
    </row>
    <row r="6" spans="1:22" ht="32.25" customHeight="1" thickBot="1" x14ac:dyDescent="0.3">
      <c r="A6" s="53" t="s">
        <v>57</v>
      </c>
      <c r="B6" s="38"/>
      <c r="C6" s="69" t="s">
        <v>15</v>
      </c>
      <c r="D6" s="69" t="s">
        <v>80</v>
      </c>
      <c r="E6" s="69" t="s">
        <v>33</v>
      </c>
      <c r="G6" s="50"/>
      <c r="H6" s="3"/>
      <c r="I6" s="49"/>
      <c r="J6" s="49"/>
      <c r="K6" s="49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x14ac:dyDescent="0.25">
      <c r="A7" s="36" t="s">
        <v>53</v>
      </c>
      <c r="B7" s="5"/>
      <c r="C7" s="43"/>
      <c r="D7" s="43"/>
      <c r="E7" s="43"/>
      <c r="G7" s="36"/>
      <c r="H7" s="5"/>
      <c r="I7" s="43"/>
      <c r="J7" s="43"/>
      <c r="K7" s="43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21.75" customHeight="1" thickBot="1" x14ac:dyDescent="0.3">
      <c r="A8" s="11" t="s">
        <v>104</v>
      </c>
      <c r="B8" s="38"/>
      <c r="C8" s="70">
        <v>80000</v>
      </c>
      <c r="D8" s="25">
        <v>49124901</v>
      </c>
      <c r="E8" s="123">
        <f>SUM(C8:D8)</f>
        <v>49204901</v>
      </c>
      <c r="G8" s="29"/>
      <c r="H8" s="51"/>
      <c r="I8" s="78"/>
      <c r="J8" s="29"/>
      <c r="K8" s="106"/>
      <c r="L8" s="142"/>
      <c r="M8" s="142"/>
      <c r="N8" s="142"/>
      <c r="O8" s="58"/>
      <c r="P8" s="58"/>
      <c r="Q8" s="58"/>
      <c r="R8" s="58"/>
      <c r="S8" s="58"/>
      <c r="T8" s="58"/>
      <c r="U8" s="58"/>
      <c r="V8" s="58"/>
    </row>
    <row r="9" spans="1:22" ht="21.75" customHeight="1" x14ac:dyDescent="0.25">
      <c r="A9" s="36" t="s">
        <v>53</v>
      </c>
      <c r="B9" s="5"/>
      <c r="C9" s="71"/>
      <c r="D9" s="23"/>
      <c r="E9" s="23"/>
      <c r="G9" s="29"/>
      <c r="H9" s="67"/>
      <c r="I9" s="80"/>
      <c r="J9" s="102"/>
      <c r="K9" s="124"/>
      <c r="L9" s="142"/>
      <c r="M9" s="142"/>
      <c r="N9" s="142"/>
      <c r="O9" s="58"/>
      <c r="P9" s="58"/>
      <c r="Q9" s="58"/>
      <c r="R9" s="58"/>
      <c r="S9" s="58"/>
      <c r="T9" s="58"/>
      <c r="U9" s="58"/>
      <c r="V9" s="58"/>
    </row>
    <row r="10" spans="1:22" ht="21.75" customHeight="1" x14ac:dyDescent="0.25">
      <c r="A10" s="43" t="s">
        <v>81</v>
      </c>
      <c r="B10" s="5"/>
      <c r="C10" s="95" t="s">
        <v>75</v>
      </c>
      <c r="D10" s="96">
        <f>'2'!D24</f>
        <v>29873927</v>
      </c>
      <c r="E10" s="96">
        <f>D10</f>
        <v>29873927</v>
      </c>
      <c r="G10" s="102"/>
      <c r="H10" s="67"/>
      <c r="I10" s="80"/>
      <c r="J10" s="102"/>
      <c r="K10" s="124"/>
      <c r="L10" s="142"/>
      <c r="M10" s="142"/>
      <c r="N10" s="142"/>
      <c r="O10" s="58"/>
      <c r="P10" s="58"/>
      <c r="Q10" s="58"/>
      <c r="R10" s="58"/>
      <c r="S10" s="58"/>
      <c r="T10" s="58"/>
      <c r="U10" s="58"/>
      <c r="V10" s="58"/>
    </row>
    <row r="11" spans="1:22" ht="21.75" customHeight="1" x14ac:dyDescent="0.25">
      <c r="A11" s="81" t="s">
        <v>82</v>
      </c>
      <c r="B11" s="82"/>
      <c r="C11" s="83" t="s">
        <v>75</v>
      </c>
      <c r="D11" s="107">
        <f>D10</f>
        <v>29873927</v>
      </c>
      <c r="E11" s="107">
        <f>D11</f>
        <v>29873927</v>
      </c>
      <c r="G11" s="102"/>
      <c r="H11" s="67"/>
      <c r="I11" s="78"/>
      <c r="J11" s="102"/>
      <c r="K11" s="124"/>
      <c r="L11" s="142"/>
      <c r="M11" s="142"/>
      <c r="N11" s="142"/>
      <c r="O11" s="58"/>
      <c r="P11" s="58"/>
      <c r="Q11" s="58"/>
      <c r="R11" s="58"/>
      <c r="S11" s="58"/>
      <c r="T11" s="58"/>
      <c r="U11" s="58"/>
      <c r="V11" s="58"/>
    </row>
    <row r="12" spans="1:22" ht="21.75" customHeight="1" thickBot="1" x14ac:dyDescent="0.3">
      <c r="A12" s="11" t="s">
        <v>121</v>
      </c>
      <c r="B12" s="8"/>
      <c r="C12" s="70">
        <v>80000</v>
      </c>
      <c r="D12" s="25">
        <f>D8+D11</f>
        <v>78998828</v>
      </c>
      <c r="E12" s="25">
        <f>E8+E11</f>
        <v>79078828</v>
      </c>
      <c r="G12" s="29"/>
      <c r="H12" s="67"/>
      <c r="I12" s="78"/>
      <c r="J12" s="29"/>
      <c r="K12" s="106"/>
      <c r="L12" s="142"/>
      <c r="M12" s="142"/>
      <c r="N12" s="142"/>
      <c r="O12" s="58"/>
      <c r="P12" s="58"/>
      <c r="Q12" s="58"/>
      <c r="R12" s="58"/>
      <c r="S12" s="58"/>
      <c r="T12" s="58"/>
      <c r="U12" s="58"/>
      <c r="V12" s="58"/>
    </row>
    <row r="13" spans="1:22" ht="21.75" customHeight="1" x14ac:dyDescent="0.25">
      <c r="A13" s="36"/>
      <c r="B13" s="5"/>
      <c r="C13" s="78"/>
      <c r="D13" s="78"/>
      <c r="E13" s="78"/>
      <c r="G13" s="29"/>
      <c r="H13" s="67"/>
      <c r="I13" s="78"/>
      <c r="J13" s="78"/>
      <c r="K13" s="128"/>
      <c r="L13" s="142"/>
      <c r="M13" s="142"/>
      <c r="N13" s="142"/>
      <c r="O13" s="58"/>
      <c r="P13" s="58"/>
      <c r="Q13" s="58"/>
      <c r="R13" s="58"/>
      <c r="S13" s="58"/>
      <c r="T13" s="58"/>
      <c r="U13" s="58"/>
      <c r="V13" s="58"/>
    </row>
    <row r="14" spans="1:22" ht="21.75" customHeight="1" thickBot="1" x14ac:dyDescent="0.3">
      <c r="A14" s="11" t="s">
        <v>108</v>
      </c>
      <c r="B14" s="38"/>
      <c r="C14" s="70">
        <v>80000</v>
      </c>
      <c r="D14" s="79">
        <f>'1'!D37</f>
        <v>92179273</v>
      </c>
      <c r="E14" s="79">
        <f>C14+D14</f>
        <v>92259273</v>
      </c>
      <c r="F14" s="15">
        <f>E14-'1'!D38</f>
        <v>0</v>
      </c>
      <c r="G14" s="29"/>
      <c r="H14" s="51"/>
      <c r="I14" s="78"/>
      <c r="J14" s="29"/>
      <c r="K14" s="106"/>
      <c r="L14" s="142"/>
      <c r="M14" s="142"/>
      <c r="N14" s="142"/>
      <c r="O14" s="58"/>
      <c r="P14" s="58"/>
      <c r="Q14" s="58"/>
      <c r="R14" s="58"/>
      <c r="S14" s="58"/>
      <c r="T14" s="58"/>
      <c r="U14" s="58"/>
      <c r="V14" s="58"/>
    </row>
    <row r="15" spans="1:22" ht="21.75" customHeight="1" x14ac:dyDescent="0.25">
      <c r="A15" s="36" t="s">
        <v>53</v>
      </c>
      <c r="B15" s="5"/>
      <c r="C15" s="71"/>
      <c r="D15" s="72"/>
      <c r="E15" s="72"/>
      <c r="G15" s="29"/>
      <c r="H15" s="67"/>
      <c r="I15" s="78"/>
      <c r="J15" s="102"/>
      <c r="K15" s="124"/>
      <c r="L15" s="142"/>
      <c r="M15" s="142"/>
      <c r="N15" s="142"/>
      <c r="O15" s="58"/>
      <c r="P15" s="58"/>
      <c r="Q15" s="58"/>
      <c r="R15" s="58"/>
      <c r="S15" s="58"/>
      <c r="T15" s="58"/>
      <c r="U15" s="58"/>
      <c r="V15" s="58"/>
    </row>
    <row r="16" spans="1:22" ht="21.75" customHeight="1" x14ac:dyDescent="0.25">
      <c r="A16" s="43" t="s">
        <v>81</v>
      </c>
      <c r="B16" s="5"/>
      <c r="C16" s="80" t="s">
        <v>75</v>
      </c>
      <c r="D16" s="84">
        <f>'2'!C23</f>
        <v>30546644</v>
      </c>
      <c r="E16" s="84">
        <f>D16</f>
        <v>30546644</v>
      </c>
      <c r="G16" s="102"/>
      <c r="H16" s="67"/>
      <c r="I16" s="80"/>
      <c r="J16" s="102"/>
      <c r="K16" s="124"/>
      <c r="L16" s="142"/>
      <c r="M16" s="142"/>
      <c r="N16" s="142"/>
      <c r="O16" s="58"/>
      <c r="P16" s="58"/>
      <c r="Q16" s="58"/>
      <c r="R16" s="58"/>
      <c r="S16" s="58"/>
      <c r="T16" s="58"/>
      <c r="U16" s="58"/>
      <c r="V16" s="58"/>
    </row>
    <row r="17" spans="1:22" ht="21.75" customHeight="1" x14ac:dyDescent="0.25">
      <c r="A17" s="81" t="s">
        <v>82</v>
      </c>
      <c r="B17" s="82"/>
      <c r="C17" s="83" t="s">
        <v>75</v>
      </c>
      <c r="D17" s="85">
        <f>D16</f>
        <v>30546644</v>
      </c>
      <c r="E17" s="85">
        <f>D17</f>
        <v>30546644</v>
      </c>
      <c r="F17" s="15"/>
      <c r="G17" s="102"/>
      <c r="H17" s="67"/>
      <c r="I17" s="80"/>
      <c r="J17" s="102"/>
      <c r="K17" s="124"/>
      <c r="L17" s="142"/>
      <c r="M17" s="142"/>
      <c r="N17" s="142"/>
      <c r="O17" s="58"/>
      <c r="P17" s="58"/>
      <c r="Q17" s="58"/>
      <c r="R17" s="58"/>
      <c r="S17" s="58"/>
      <c r="T17" s="58"/>
      <c r="U17" s="58"/>
      <c r="V17" s="58"/>
    </row>
    <row r="18" spans="1:22" ht="21.75" customHeight="1" thickBot="1" x14ac:dyDescent="0.3">
      <c r="A18" s="86" t="s">
        <v>113</v>
      </c>
      <c r="B18" s="87"/>
      <c r="C18" s="88">
        <v>80000</v>
      </c>
      <c r="D18" s="89">
        <f>D14+D17</f>
        <v>122725917</v>
      </c>
      <c r="E18" s="89">
        <f>E14+E17</f>
        <v>122805917</v>
      </c>
      <c r="F18" s="15">
        <f>E18-'1'!C38</f>
        <v>0</v>
      </c>
      <c r="G18" s="29"/>
      <c r="H18" s="51"/>
      <c r="I18" s="78"/>
      <c r="J18" s="102"/>
      <c r="K18" s="106"/>
      <c r="L18" s="142"/>
      <c r="M18" s="142"/>
      <c r="N18" s="142"/>
      <c r="O18" s="58"/>
      <c r="P18" s="58"/>
      <c r="Q18" s="58"/>
      <c r="R18" s="58"/>
      <c r="S18" s="58"/>
      <c r="T18" s="58"/>
      <c r="U18" s="58"/>
      <c r="V18" s="58"/>
    </row>
    <row r="19" spans="1:22" x14ac:dyDescent="0.25">
      <c r="D19" s="35"/>
      <c r="E19"/>
      <c r="G19" s="131"/>
      <c r="H19" s="130"/>
      <c r="I19" s="130"/>
      <c r="J19" s="130"/>
      <c r="K19" s="13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x14ac:dyDescent="0.25">
      <c r="D20" s="35"/>
      <c r="E20"/>
      <c r="G20" s="94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x14ac:dyDescent="0.25">
      <c r="A21" s="94" t="s">
        <v>114</v>
      </c>
      <c r="C21" s="150"/>
      <c r="D21" s="75"/>
      <c r="E21" s="141"/>
      <c r="G21" s="94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x14ac:dyDescent="0.25">
      <c r="A22" s="33" t="s">
        <v>115</v>
      </c>
      <c r="C22" s="151"/>
      <c r="D22" s="75"/>
      <c r="E22" s="33" t="s">
        <v>51</v>
      </c>
      <c r="G22" s="94"/>
      <c r="I22" s="94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x14ac:dyDescent="0.25">
      <c r="A23" s="33" t="s">
        <v>116</v>
      </c>
      <c r="C23" s="151"/>
      <c r="D23" s="75"/>
      <c r="E23" s="33" t="s">
        <v>117</v>
      </c>
      <c r="G23" s="33"/>
      <c r="I23" s="33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x14ac:dyDescent="0.25">
      <c r="C24" s="151"/>
      <c r="D24"/>
      <c r="E24" s="68"/>
      <c r="G24" s="33"/>
      <c r="I24" s="33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x14ac:dyDescent="0.25">
      <c r="C25" s="152"/>
      <c r="D25"/>
      <c r="E25" s="3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x14ac:dyDescent="0.25">
      <c r="C26" s="153"/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0"/>
  <sheetViews>
    <sheetView view="pageBreakPreview" topLeftCell="A43" zoomScaleNormal="85" zoomScaleSheetLayoutView="100" workbookViewId="0">
      <selection activeCell="G58" sqref="G58"/>
    </sheetView>
  </sheetViews>
  <sheetFormatPr defaultColWidth="9.140625" defaultRowHeight="15" x14ac:dyDescent="0.25"/>
  <cols>
    <col min="1" max="1" width="40.7109375" customWidth="1"/>
    <col min="2" max="2" width="16.85546875" customWidth="1"/>
    <col min="3" max="4" width="15.7109375" style="48" customWidth="1"/>
    <col min="6" max="6" width="15" style="92" bestFit="1" customWidth="1"/>
    <col min="7" max="7" width="29.140625" style="92" customWidth="1"/>
    <col min="8" max="9" width="14.28515625" bestFit="1" customWidth="1"/>
    <col min="10" max="10" width="14.5703125" bestFit="1" customWidth="1"/>
    <col min="11" max="11" width="11" bestFit="1" customWidth="1"/>
  </cols>
  <sheetData>
    <row r="1" spans="1:11" x14ac:dyDescent="0.25">
      <c r="A1" s="32" t="s">
        <v>98</v>
      </c>
      <c r="D1" s="48" t="s">
        <v>99</v>
      </c>
    </row>
    <row r="2" spans="1:11" x14ac:dyDescent="0.25">
      <c r="A2" s="32"/>
    </row>
    <row r="3" spans="1:11" ht="15.75" x14ac:dyDescent="0.25">
      <c r="A3" s="1" t="s">
        <v>50</v>
      </c>
    </row>
    <row r="4" spans="1:11" x14ac:dyDescent="0.25">
      <c r="A4" s="2" t="str">
        <f>'2'!A4</f>
        <v>За девять месяцев, закончившихся 30 сентября 2023</v>
      </c>
    </row>
    <row r="5" spans="1:11" x14ac:dyDescent="0.25">
      <c r="F5" s="149"/>
      <c r="G5" s="50"/>
      <c r="H5" s="3"/>
      <c r="I5" s="40"/>
      <c r="J5" s="40"/>
    </row>
    <row r="6" spans="1:11" ht="56.25" customHeight="1" thickBot="1" x14ac:dyDescent="0.3">
      <c r="A6" s="53" t="s">
        <v>57</v>
      </c>
      <c r="B6" s="38" t="s">
        <v>24</v>
      </c>
      <c r="C6" s="59" t="str">
        <f>'2'!C6</f>
        <v>За девять месяцев, закончившихся 30 сентября 2023</v>
      </c>
      <c r="D6" s="59" t="str">
        <f>'2'!D6</f>
        <v>За девять месяцев, закончившихся 30 сентября 2022</v>
      </c>
      <c r="F6" s="149"/>
      <c r="G6" s="43"/>
      <c r="H6" s="5"/>
      <c r="I6" s="43"/>
      <c r="J6" s="43"/>
    </row>
    <row r="7" spans="1:11" x14ac:dyDescent="0.25">
      <c r="A7" s="6"/>
      <c r="B7" s="3"/>
      <c r="C7" s="17"/>
      <c r="D7" s="76"/>
      <c r="F7" s="102"/>
      <c r="G7" s="67"/>
      <c r="H7" s="102"/>
      <c r="I7" s="102"/>
    </row>
    <row r="8" spans="1:11" ht="26.25" customHeight="1" x14ac:dyDescent="0.25">
      <c r="A8" s="36" t="s">
        <v>83</v>
      </c>
      <c r="B8" s="115"/>
      <c r="C8" s="43"/>
      <c r="D8" s="43"/>
      <c r="F8" s="29"/>
      <c r="G8" s="29"/>
      <c r="H8" s="51"/>
      <c r="I8" s="29"/>
      <c r="J8" s="29"/>
    </row>
    <row r="9" spans="1:11" ht="22.5" customHeight="1" x14ac:dyDescent="0.25">
      <c r="A9" s="43" t="s">
        <v>77</v>
      </c>
      <c r="B9" s="116"/>
      <c r="C9" s="23">
        <v>38258180</v>
      </c>
      <c r="D9" s="23">
        <v>46813357</v>
      </c>
      <c r="E9" s="22"/>
      <c r="F9" s="102"/>
      <c r="G9" s="102"/>
      <c r="H9" s="67"/>
      <c r="I9" s="102"/>
      <c r="J9" s="102"/>
      <c r="K9" s="15"/>
    </row>
    <row r="10" spans="1:11" x14ac:dyDescent="0.25">
      <c r="A10" s="43" t="s">
        <v>53</v>
      </c>
      <c r="B10" s="116"/>
      <c r="C10" s="23"/>
      <c r="D10" s="23"/>
      <c r="E10" s="22"/>
      <c r="F10" s="102"/>
      <c r="G10" s="102"/>
      <c r="H10" s="67"/>
      <c r="I10" s="102"/>
      <c r="J10" s="102"/>
      <c r="K10" s="15"/>
    </row>
    <row r="11" spans="1:11" ht="16.5" customHeight="1" x14ac:dyDescent="0.25">
      <c r="A11" s="36" t="s">
        <v>34</v>
      </c>
      <c r="B11" s="117"/>
      <c r="C11" s="27"/>
      <c r="D11" s="27"/>
      <c r="E11" s="22"/>
      <c r="F11" s="29"/>
      <c r="G11" s="29"/>
      <c r="H11" s="51"/>
      <c r="I11" s="29"/>
      <c r="J11" s="29"/>
      <c r="K11" s="15"/>
    </row>
    <row r="12" spans="1:11" ht="18.75" customHeight="1" x14ac:dyDescent="0.25">
      <c r="A12" s="43" t="s">
        <v>35</v>
      </c>
      <c r="B12" s="116" t="s">
        <v>101</v>
      </c>
      <c r="C12" s="23">
        <v>11657865</v>
      </c>
      <c r="D12" s="23">
        <v>11275745</v>
      </c>
      <c r="E12" s="22"/>
      <c r="F12" s="102"/>
      <c r="G12" s="102"/>
      <c r="H12" s="67"/>
      <c r="I12" s="102"/>
      <c r="J12" s="102"/>
      <c r="K12" s="15"/>
    </row>
    <row r="13" spans="1:11" ht="18.75" customHeight="1" x14ac:dyDescent="0.25">
      <c r="A13" s="43" t="s">
        <v>31</v>
      </c>
      <c r="B13" s="116">
        <v>29</v>
      </c>
      <c r="C13" s="23">
        <v>6522150</v>
      </c>
      <c r="D13" s="23">
        <v>4978027</v>
      </c>
      <c r="E13" s="22"/>
      <c r="F13" s="102"/>
      <c r="G13" s="102"/>
      <c r="H13" s="67"/>
      <c r="I13" s="102"/>
      <c r="J13" s="102"/>
      <c r="K13" s="15"/>
    </row>
    <row r="14" spans="1:11" ht="18.75" customHeight="1" x14ac:dyDescent="0.25">
      <c r="A14" s="43" t="s">
        <v>30</v>
      </c>
      <c r="B14" s="116">
        <v>28</v>
      </c>
      <c r="C14" s="23">
        <v>-1360124</v>
      </c>
      <c r="D14" s="23">
        <v>-673514</v>
      </c>
      <c r="E14" s="22"/>
      <c r="F14" s="102"/>
      <c r="G14" s="102"/>
      <c r="H14" s="67"/>
      <c r="I14" s="102"/>
      <c r="J14" s="102"/>
      <c r="K14" s="15"/>
    </row>
    <row r="15" spans="1:11" ht="27" customHeight="1" x14ac:dyDescent="0.25">
      <c r="A15" s="43" t="s">
        <v>84</v>
      </c>
      <c r="B15" s="116"/>
      <c r="C15" s="23">
        <v>439116</v>
      </c>
      <c r="D15" s="23">
        <v>7588011</v>
      </c>
      <c r="E15" s="22"/>
      <c r="F15" s="102"/>
      <c r="G15" s="102"/>
      <c r="H15" s="67"/>
      <c r="I15" s="102"/>
      <c r="J15" s="102"/>
      <c r="K15" s="15"/>
    </row>
    <row r="16" spans="1:11" ht="27" customHeight="1" x14ac:dyDescent="0.25">
      <c r="A16" s="43" t="s">
        <v>102</v>
      </c>
      <c r="B16" s="116"/>
      <c r="C16" s="23" t="s">
        <v>52</v>
      </c>
      <c r="D16" s="23">
        <v>-508</v>
      </c>
      <c r="E16" s="22"/>
      <c r="F16" s="102"/>
      <c r="G16" s="102"/>
      <c r="H16" s="67"/>
      <c r="I16" s="102"/>
      <c r="J16" s="102"/>
      <c r="K16" s="15"/>
    </row>
    <row r="17" spans="1:11" ht="18.75" customHeight="1" x14ac:dyDescent="0.25">
      <c r="A17" s="23" t="s">
        <v>122</v>
      </c>
      <c r="B17" s="145"/>
      <c r="C17" s="23">
        <v>1612971</v>
      </c>
      <c r="D17" s="23"/>
      <c r="E17" s="22"/>
      <c r="F17" s="29"/>
      <c r="G17" s="102"/>
      <c r="H17" s="67"/>
      <c r="I17" s="102"/>
      <c r="J17" s="102"/>
      <c r="K17" s="15"/>
    </row>
    <row r="18" spans="1:11" ht="18.75" customHeight="1" x14ac:dyDescent="0.25">
      <c r="A18" s="36" t="s">
        <v>53</v>
      </c>
      <c r="B18" s="115"/>
      <c r="C18" s="23"/>
      <c r="D18" s="23"/>
      <c r="E18" s="22"/>
      <c r="F18" s="29"/>
      <c r="G18" s="29"/>
      <c r="H18" s="67"/>
      <c r="I18" s="102"/>
      <c r="J18" s="102"/>
      <c r="K18" s="15"/>
    </row>
    <row r="19" spans="1:11" ht="18.75" customHeight="1" x14ac:dyDescent="0.25">
      <c r="A19" s="36" t="s">
        <v>36</v>
      </c>
      <c r="B19" s="115"/>
      <c r="C19" s="23"/>
      <c r="D19" s="23"/>
      <c r="E19" s="22"/>
      <c r="G19" s="29"/>
      <c r="H19" s="67"/>
      <c r="I19" s="102"/>
      <c r="J19" s="102"/>
      <c r="K19" s="15"/>
    </row>
    <row r="20" spans="1:11" ht="24" customHeight="1" x14ac:dyDescent="0.25">
      <c r="A20" s="43" t="s">
        <v>85</v>
      </c>
      <c r="B20" s="115"/>
      <c r="C20" s="23">
        <v>-8083198</v>
      </c>
      <c r="D20" s="23">
        <v>-2829186</v>
      </c>
      <c r="E20" s="22"/>
      <c r="F20" s="102"/>
      <c r="G20" s="102"/>
      <c r="H20" s="67"/>
      <c r="I20" s="102"/>
      <c r="J20" s="102"/>
      <c r="K20" s="15"/>
    </row>
    <row r="21" spans="1:11" ht="23.25" customHeight="1" x14ac:dyDescent="0.25">
      <c r="A21" s="43" t="s">
        <v>86</v>
      </c>
      <c r="B21" s="115"/>
      <c r="C21"/>
      <c r="D21"/>
      <c r="E21" s="22"/>
      <c r="F21" s="102"/>
      <c r="K21" s="15"/>
    </row>
    <row r="22" spans="1:11" ht="18.75" customHeight="1" x14ac:dyDescent="0.25">
      <c r="A22" s="43" t="s">
        <v>37</v>
      </c>
      <c r="B22" s="115"/>
      <c r="C22" s="23">
        <v>-3238673</v>
      </c>
      <c r="D22" s="23">
        <v>1112354</v>
      </c>
      <c r="E22" s="22"/>
      <c r="F22" s="102"/>
      <c r="G22" s="102"/>
      <c r="H22" s="67"/>
      <c r="I22" s="102"/>
      <c r="J22" s="102"/>
      <c r="K22" s="15"/>
    </row>
    <row r="23" spans="1:11" ht="18.75" customHeight="1" x14ac:dyDescent="0.25">
      <c r="A23" s="43" t="s">
        <v>87</v>
      </c>
      <c r="B23" s="115"/>
      <c r="C23" s="23">
        <v>-527015</v>
      </c>
      <c r="D23" s="23">
        <v>-878926</v>
      </c>
      <c r="E23" s="22"/>
      <c r="F23" s="102"/>
      <c r="G23" s="102"/>
      <c r="H23" s="67"/>
      <c r="I23" s="102"/>
      <c r="J23" s="102"/>
      <c r="K23" s="15"/>
    </row>
    <row r="24" spans="1:11" ht="47.25" customHeight="1" x14ac:dyDescent="0.25">
      <c r="A24" s="43" t="s">
        <v>38</v>
      </c>
      <c r="B24" s="115"/>
      <c r="C24" s="23">
        <v>21797</v>
      </c>
      <c r="D24" s="23">
        <v>9607</v>
      </c>
      <c r="E24" s="22"/>
      <c r="F24" s="102"/>
      <c r="G24" s="102"/>
      <c r="H24" s="67"/>
      <c r="I24" s="102"/>
      <c r="J24" s="102"/>
      <c r="K24" s="15"/>
    </row>
    <row r="25" spans="1:11" ht="47.25" customHeight="1" x14ac:dyDescent="0.25">
      <c r="A25" s="43" t="s">
        <v>39</v>
      </c>
      <c r="B25" s="115"/>
      <c r="C25" s="23">
        <v>-205877</v>
      </c>
      <c r="D25" s="23">
        <v>368143</v>
      </c>
      <c r="E25" s="22"/>
      <c r="F25" s="102"/>
      <c r="G25" s="102"/>
      <c r="H25" s="67"/>
      <c r="I25" s="102"/>
      <c r="J25" s="102"/>
      <c r="K25" s="15"/>
    </row>
    <row r="26" spans="1:11" ht="47.25" customHeight="1" x14ac:dyDescent="0.25">
      <c r="A26" s="43" t="s">
        <v>54</v>
      </c>
      <c r="B26" s="115"/>
      <c r="C26" s="23">
        <v>13138641</v>
      </c>
      <c r="D26" s="23" t="s">
        <v>52</v>
      </c>
      <c r="E26" s="22"/>
      <c r="F26" s="102"/>
      <c r="G26" s="102"/>
      <c r="H26" s="67"/>
      <c r="I26" s="102"/>
      <c r="J26" s="102"/>
      <c r="K26" s="15"/>
    </row>
    <row r="27" spans="1:11" ht="24" x14ac:dyDescent="0.25">
      <c r="A27" s="43" t="s">
        <v>40</v>
      </c>
      <c r="B27" s="115"/>
      <c r="C27" s="23">
        <v>-969651</v>
      </c>
      <c r="D27" s="23">
        <v>-477830</v>
      </c>
      <c r="E27" s="22"/>
      <c r="F27" s="102"/>
      <c r="G27" s="102"/>
      <c r="H27" s="67"/>
      <c r="I27" s="102"/>
      <c r="J27" s="102"/>
      <c r="K27" s="15"/>
    </row>
    <row r="28" spans="1:11" x14ac:dyDescent="0.25">
      <c r="A28" s="23" t="s">
        <v>111</v>
      </c>
      <c r="B28" s="115"/>
      <c r="C28"/>
      <c r="D28"/>
      <c r="E28" s="22"/>
      <c r="F28" s="102"/>
      <c r="K28" s="15"/>
    </row>
    <row r="29" spans="1:11" ht="15.75" thickBot="1" x14ac:dyDescent="0.3">
      <c r="A29" s="44" t="s">
        <v>41</v>
      </c>
      <c r="B29" s="118"/>
      <c r="C29" s="39">
        <v>589211</v>
      </c>
      <c r="D29" s="39">
        <v>5667525</v>
      </c>
      <c r="E29" s="22"/>
      <c r="F29" s="102"/>
      <c r="G29" s="102"/>
      <c r="H29" s="67"/>
      <c r="I29" s="102"/>
      <c r="J29" s="102"/>
      <c r="K29" s="15"/>
    </row>
    <row r="30" spans="1:11" ht="24" x14ac:dyDescent="0.25">
      <c r="A30" s="36" t="s">
        <v>42</v>
      </c>
      <c r="B30" s="119"/>
      <c r="C30" s="27">
        <f>SUM(C9:C29)</f>
        <v>57855393</v>
      </c>
      <c r="D30" s="27">
        <f>SUM(D9:D29)</f>
        <v>72952805</v>
      </c>
      <c r="E30" s="22"/>
      <c r="F30" s="29"/>
      <c r="G30" s="29"/>
      <c r="H30" s="51"/>
      <c r="I30" s="29"/>
      <c r="J30" s="29"/>
      <c r="K30" s="15"/>
    </row>
    <row r="31" spans="1:11" x14ac:dyDescent="0.25">
      <c r="A31" s="43" t="s">
        <v>53</v>
      </c>
      <c r="B31" s="115"/>
      <c r="C31" s="23"/>
      <c r="D31" s="23"/>
      <c r="E31" s="22"/>
      <c r="F31" s="102"/>
      <c r="G31" s="102"/>
      <c r="H31" s="67"/>
      <c r="I31" s="102"/>
      <c r="J31" s="102"/>
      <c r="K31" s="15"/>
    </row>
    <row r="32" spans="1:11" ht="15.75" thickBot="1" x14ac:dyDescent="0.3">
      <c r="A32" s="43" t="s">
        <v>43</v>
      </c>
      <c r="B32" s="115"/>
      <c r="C32" s="23">
        <v>-16972082</v>
      </c>
      <c r="D32" s="23">
        <v>-18326458</v>
      </c>
      <c r="E32" s="22"/>
      <c r="F32" s="102"/>
      <c r="G32" s="102"/>
      <c r="H32" s="67"/>
      <c r="I32" s="102"/>
      <c r="J32" s="102"/>
      <c r="K32" s="15"/>
    </row>
    <row r="33" spans="1:11" ht="24.75" thickBot="1" x14ac:dyDescent="0.3">
      <c r="A33" s="52" t="s">
        <v>88</v>
      </c>
      <c r="B33" s="120"/>
      <c r="C33" s="74">
        <f>SUM(C30:C32)</f>
        <v>40883311</v>
      </c>
      <c r="D33" s="74">
        <f>SUM(D30:D32)</f>
        <v>54626347</v>
      </c>
      <c r="E33" s="22"/>
      <c r="F33" s="29"/>
      <c r="G33" s="29"/>
      <c r="H33" s="51"/>
      <c r="I33" s="29"/>
      <c r="J33" s="29"/>
      <c r="K33" s="15"/>
    </row>
    <row r="34" spans="1:11" x14ac:dyDescent="0.25">
      <c r="A34" s="43" t="s">
        <v>53</v>
      </c>
      <c r="B34" s="115"/>
      <c r="C34" s="23"/>
      <c r="D34" s="23"/>
      <c r="E34" s="22"/>
      <c r="F34" s="102"/>
      <c r="G34" s="102"/>
      <c r="H34" s="67"/>
      <c r="I34" s="102"/>
      <c r="J34" s="102"/>
      <c r="K34" s="15"/>
    </row>
    <row r="35" spans="1:11" ht="24" x14ac:dyDescent="0.25">
      <c r="A35" s="36" t="s">
        <v>89</v>
      </c>
      <c r="B35" s="119"/>
      <c r="C35" s="23"/>
      <c r="D35" s="23"/>
      <c r="E35" s="22"/>
      <c r="F35" s="29"/>
      <c r="G35" s="29"/>
      <c r="H35" s="51"/>
      <c r="I35" s="29"/>
      <c r="J35" s="29"/>
      <c r="K35" s="15"/>
    </row>
    <row r="36" spans="1:11" x14ac:dyDescent="0.25">
      <c r="A36" s="23" t="s">
        <v>103</v>
      </c>
      <c r="B36" s="119"/>
      <c r="C36" s="23">
        <v>-132453</v>
      </c>
      <c r="D36" s="23">
        <v>-15137</v>
      </c>
      <c r="E36" s="22"/>
      <c r="F36" s="102"/>
      <c r="G36" s="102"/>
      <c r="H36" s="67"/>
      <c r="I36" s="102"/>
      <c r="J36" s="102"/>
      <c r="K36" s="15"/>
    </row>
    <row r="37" spans="1:11" x14ac:dyDescent="0.25">
      <c r="A37" s="43" t="s">
        <v>44</v>
      </c>
      <c r="B37" s="115"/>
      <c r="C37" s="23">
        <v>-19743</v>
      </c>
      <c r="D37" s="23">
        <v>-146524</v>
      </c>
      <c r="E37" s="22"/>
      <c r="F37" s="102"/>
      <c r="G37" s="102"/>
      <c r="H37" s="67"/>
      <c r="I37" s="102"/>
      <c r="J37" s="102"/>
      <c r="K37" s="15"/>
    </row>
    <row r="38" spans="1:11" x14ac:dyDescent="0.25">
      <c r="A38" s="43" t="s">
        <v>45</v>
      </c>
      <c r="B38" s="115"/>
      <c r="C38" s="23">
        <v>-10552685</v>
      </c>
      <c r="D38" s="23">
        <v>-6891356</v>
      </c>
      <c r="E38" s="22"/>
      <c r="F38" s="102"/>
      <c r="G38" s="102"/>
      <c r="H38" s="67"/>
      <c r="I38" s="102"/>
      <c r="J38" s="102"/>
      <c r="K38" s="15"/>
    </row>
    <row r="39" spans="1:11" x14ac:dyDescent="0.25">
      <c r="A39" s="43" t="s">
        <v>58</v>
      </c>
      <c r="B39" s="115"/>
      <c r="C39" s="23">
        <v>-16394</v>
      </c>
      <c r="D39" s="23">
        <v>-62015</v>
      </c>
      <c r="E39" s="22"/>
      <c r="F39" s="102"/>
      <c r="G39" s="102"/>
      <c r="H39" s="67"/>
      <c r="I39" s="102"/>
      <c r="J39" s="102"/>
      <c r="K39" s="15"/>
    </row>
    <row r="40" spans="1:11" ht="24" x14ac:dyDescent="0.25">
      <c r="A40" s="43" t="s">
        <v>46</v>
      </c>
      <c r="B40" s="115"/>
      <c r="C40" s="23">
        <v>-20741</v>
      </c>
      <c r="D40" s="23">
        <v>-54296</v>
      </c>
      <c r="E40" s="22"/>
      <c r="F40" s="102"/>
      <c r="G40" s="102"/>
      <c r="H40" s="67"/>
      <c r="I40" s="102"/>
      <c r="J40" s="102"/>
      <c r="K40" s="15"/>
    </row>
    <row r="41" spans="1:11" x14ac:dyDescent="0.25">
      <c r="A41" s="43" t="s">
        <v>105</v>
      </c>
      <c r="B41" s="115"/>
      <c r="C41" s="23">
        <v>-19305672</v>
      </c>
      <c r="D41" s="23">
        <v>-9296599</v>
      </c>
      <c r="E41" s="22"/>
      <c r="F41" s="102"/>
      <c r="G41" s="102"/>
      <c r="H41" s="67"/>
      <c r="I41" s="102"/>
      <c r="J41" s="102"/>
      <c r="K41" s="15"/>
    </row>
    <row r="42" spans="1:11" ht="24.75" thickBot="1" x14ac:dyDescent="0.3">
      <c r="A42" s="43" t="s">
        <v>47</v>
      </c>
      <c r="B42" s="115"/>
      <c r="C42" s="23">
        <v>-97832</v>
      </c>
      <c r="D42" s="23">
        <v>-743677</v>
      </c>
      <c r="E42" s="22"/>
      <c r="F42" s="102"/>
      <c r="G42" s="102"/>
      <c r="H42" s="67"/>
      <c r="I42" s="102"/>
      <c r="J42" s="102"/>
      <c r="K42" s="15"/>
    </row>
    <row r="43" spans="1:11" ht="36.75" thickBot="1" x14ac:dyDescent="0.3">
      <c r="A43" s="52" t="s">
        <v>90</v>
      </c>
      <c r="B43" s="120"/>
      <c r="C43" s="74">
        <f>SUM(C36:C42)</f>
        <v>-30145520</v>
      </c>
      <c r="D43" s="74">
        <f>SUM(D36:D42)</f>
        <v>-17209604</v>
      </c>
      <c r="E43" s="22"/>
      <c r="F43" s="29"/>
      <c r="G43" s="29"/>
      <c r="H43" s="51"/>
      <c r="I43" s="29"/>
      <c r="J43" s="29"/>
      <c r="K43" s="15"/>
    </row>
    <row r="44" spans="1:11" x14ac:dyDescent="0.25">
      <c r="A44" s="73"/>
      <c r="B44" s="121"/>
      <c r="C44" s="14"/>
      <c r="D44" s="14"/>
      <c r="E44" s="22"/>
      <c r="F44" s="129"/>
      <c r="G44" s="129"/>
      <c r="H44" s="130"/>
      <c r="I44" s="130"/>
      <c r="J44" s="130"/>
      <c r="K44" s="15"/>
    </row>
    <row r="45" spans="1:11" ht="24" x14ac:dyDescent="0.25">
      <c r="A45" s="36" t="s">
        <v>91</v>
      </c>
      <c r="B45" s="115"/>
      <c r="C45" s="27"/>
      <c r="D45" s="27"/>
      <c r="E45" s="22"/>
      <c r="F45" s="29"/>
      <c r="G45" s="29"/>
      <c r="H45" s="51"/>
      <c r="I45" s="29"/>
      <c r="J45" s="29"/>
      <c r="K45" s="15"/>
    </row>
    <row r="46" spans="1:11" x14ac:dyDescent="0.25">
      <c r="A46" s="23" t="s">
        <v>123</v>
      </c>
      <c r="B46" s="115"/>
      <c r="C46" s="23"/>
      <c r="D46" s="23">
        <v>16541415</v>
      </c>
      <c r="E46" s="22"/>
      <c r="F46" s="29"/>
      <c r="G46" s="102"/>
      <c r="H46" s="146"/>
      <c r="I46" s="102"/>
      <c r="J46" s="102"/>
      <c r="K46" s="15"/>
    </row>
    <row r="47" spans="1:11" x14ac:dyDescent="0.25">
      <c r="A47" s="43" t="s">
        <v>48</v>
      </c>
      <c r="B47" s="115">
        <v>16</v>
      </c>
      <c r="C47" s="23">
        <v>-4186742</v>
      </c>
      <c r="D47" s="23">
        <v>-3418526</v>
      </c>
      <c r="E47" s="22"/>
      <c r="F47" s="102"/>
      <c r="G47" s="102"/>
      <c r="H47" s="67"/>
      <c r="I47" s="102"/>
      <c r="J47" s="102"/>
      <c r="K47" s="15"/>
    </row>
    <row r="48" spans="1:11" ht="15.75" thickBot="1" x14ac:dyDescent="0.3">
      <c r="A48" s="44" t="s">
        <v>92</v>
      </c>
      <c r="B48" s="118">
        <v>16</v>
      </c>
      <c r="C48" s="39">
        <v>-9156400</v>
      </c>
      <c r="D48" s="39">
        <v>-27528296</v>
      </c>
      <c r="E48" s="22"/>
      <c r="F48" s="102"/>
      <c r="G48" s="102"/>
      <c r="H48" s="67"/>
      <c r="I48" s="102"/>
      <c r="J48" s="102"/>
      <c r="K48" s="15"/>
    </row>
    <row r="49" spans="1:11" ht="24" x14ac:dyDescent="0.25">
      <c r="A49" s="36" t="s">
        <v>93</v>
      </c>
      <c r="B49" s="119"/>
      <c r="C49" s="29">
        <f>SUM(C47:C48)</f>
        <v>-13343142</v>
      </c>
      <c r="D49" s="29">
        <f>SUM(D46:D48)</f>
        <v>-14405407</v>
      </c>
      <c r="E49" s="22"/>
      <c r="F49" s="29"/>
      <c r="G49" s="29"/>
      <c r="H49" s="51"/>
      <c r="I49" s="29"/>
      <c r="J49" s="29"/>
      <c r="K49" s="15"/>
    </row>
    <row r="50" spans="1:11" ht="24" x14ac:dyDescent="0.25">
      <c r="A50" s="98" t="s">
        <v>95</v>
      </c>
      <c r="B50" s="125"/>
      <c r="C50" s="100">
        <f>C49+C43+C33</f>
        <v>-2605351</v>
      </c>
      <c r="D50" s="100">
        <f>D49+D43+D33</f>
        <v>23011336</v>
      </c>
      <c r="F50" s="29"/>
      <c r="G50" s="29"/>
      <c r="H50" s="51"/>
      <c r="I50" s="29"/>
      <c r="J50" s="29"/>
      <c r="K50" s="15"/>
    </row>
    <row r="51" spans="1:11" ht="36" x14ac:dyDescent="0.25">
      <c r="A51" s="43" t="s">
        <v>94</v>
      </c>
      <c r="B51" s="115"/>
      <c r="C51" s="102">
        <v>-203846</v>
      </c>
      <c r="D51" s="102">
        <v>427561</v>
      </c>
      <c r="F51" s="102"/>
      <c r="G51" s="102"/>
      <c r="H51" s="67"/>
      <c r="I51" s="102"/>
      <c r="J51" s="102"/>
      <c r="K51" s="15"/>
    </row>
    <row r="52" spans="1:11" ht="24" x14ac:dyDescent="0.25">
      <c r="A52" s="81" t="s">
        <v>96</v>
      </c>
      <c r="B52" s="144">
        <v>14</v>
      </c>
      <c r="C52" s="107">
        <v>6871608</v>
      </c>
      <c r="D52" s="107">
        <v>1772379</v>
      </c>
      <c r="F52" s="102"/>
      <c r="G52" s="102"/>
      <c r="H52" s="67"/>
      <c r="I52" s="102"/>
      <c r="J52" s="102"/>
      <c r="K52" s="15"/>
    </row>
    <row r="53" spans="1:11" ht="24.75" thickBot="1" x14ac:dyDescent="0.3">
      <c r="A53" s="86" t="s">
        <v>97</v>
      </c>
      <c r="B53" s="122">
        <v>14</v>
      </c>
      <c r="C53" s="89">
        <f>SUM(C50:C52)</f>
        <v>4062411</v>
      </c>
      <c r="D53" s="89">
        <f>SUM(D50:D52)</f>
        <v>25211276</v>
      </c>
      <c r="F53" s="29"/>
      <c r="G53" s="29"/>
      <c r="H53" s="51"/>
      <c r="I53" s="29"/>
      <c r="J53" s="29"/>
      <c r="K53" s="15"/>
    </row>
    <row r="54" spans="1:11" ht="8.25" customHeight="1" x14ac:dyDescent="0.25">
      <c r="C54" s="48">
        <f>C53-'1'!C30</f>
        <v>0</v>
      </c>
      <c r="D54" s="45"/>
      <c r="F54" s="131"/>
    </row>
    <row r="55" spans="1:11" ht="8.25" customHeight="1" x14ac:dyDescent="0.25">
      <c r="D55" s="45"/>
      <c r="F55" s="131"/>
    </row>
    <row r="56" spans="1:11" ht="8.25" customHeight="1" x14ac:dyDescent="0.25">
      <c r="A56" s="94" t="s">
        <v>114</v>
      </c>
      <c r="B56" s="150"/>
      <c r="C56" s="75"/>
      <c r="D56" s="141"/>
      <c r="F56" s="131"/>
    </row>
    <row r="57" spans="1:11" ht="21.75" customHeight="1" x14ac:dyDescent="0.25">
      <c r="A57" s="33" t="s">
        <v>115</v>
      </c>
      <c r="B57" s="151"/>
      <c r="C57" s="75"/>
      <c r="D57" s="33" t="s">
        <v>51</v>
      </c>
      <c r="F57" s="131"/>
      <c r="G57" s="131"/>
      <c r="H57" s="130"/>
      <c r="I57" s="130"/>
      <c r="J57" s="130"/>
    </row>
    <row r="58" spans="1:11" ht="25.5" x14ac:dyDescent="0.25">
      <c r="A58" s="33" t="s">
        <v>116</v>
      </c>
      <c r="B58" s="151"/>
      <c r="C58" s="75"/>
      <c r="D58" s="33" t="s">
        <v>117</v>
      </c>
      <c r="F58" s="132"/>
      <c r="G58" s="130"/>
      <c r="H58" s="130"/>
      <c r="I58" s="130"/>
    </row>
    <row r="59" spans="1:11" ht="26.25" customHeight="1" x14ac:dyDescent="0.25">
      <c r="B59" s="151"/>
      <c r="C59"/>
      <c r="D59" s="68"/>
      <c r="F59" s="132"/>
      <c r="G59" s="130"/>
      <c r="H59" s="131"/>
      <c r="I59" s="130"/>
    </row>
    <row r="60" spans="1:11" ht="25.5" customHeight="1" x14ac:dyDescent="0.25">
      <c r="B60" s="152"/>
      <c r="C60"/>
      <c r="D60" s="35"/>
      <c r="F60" s="132"/>
      <c r="G60" s="130"/>
      <c r="H60" s="132"/>
      <c r="I60" s="130"/>
    </row>
    <row r="61" spans="1:11" x14ac:dyDescent="0.25">
      <c r="A61" s="18"/>
      <c r="F61" s="33"/>
      <c r="G61" s="130"/>
      <c r="H61" s="132"/>
      <c r="I61" s="130"/>
    </row>
    <row r="62" spans="1:11" x14ac:dyDescent="0.25">
      <c r="F62"/>
      <c r="G62" s="130"/>
      <c r="H62" s="130"/>
      <c r="I62" s="130"/>
    </row>
    <row r="63" spans="1:11" x14ac:dyDescent="0.25">
      <c r="F63"/>
      <c r="G63"/>
    </row>
    <row r="64" spans="1:11" x14ac:dyDescent="0.25">
      <c r="G64"/>
    </row>
    <row r="65" spans="6:7" x14ac:dyDescent="0.25">
      <c r="G65"/>
    </row>
    <row r="70" spans="6:7" x14ac:dyDescent="0.25">
      <c r="F70"/>
      <c r="G70"/>
    </row>
  </sheetData>
  <mergeCells count="1">
    <mergeCell ref="F5:F6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1</vt:lpstr>
      <vt:lpstr>2</vt:lpstr>
      <vt:lpstr>3</vt:lpstr>
      <vt:lpstr>4</vt:lpstr>
      <vt:lpstr>'1'!_Hlk141278485</vt:lpstr>
      <vt:lpstr>'1'!OLE_LINK1</vt:lpstr>
      <vt:lpstr>'1'!OLE_LINK4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Elmira Kusnidenova</cp:lastModifiedBy>
  <cp:lastPrinted>2021-05-10T08:26:25Z</cp:lastPrinted>
  <dcterms:created xsi:type="dcterms:W3CDTF">2016-11-14T09:11:53Z</dcterms:created>
  <dcterms:modified xsi:type="dcterms:W3CDTF">2023-11-08T11:08:53Z</dcterms:modified>
</cp:coreProperties>
</file>