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270"/>
  </bookViews>
  <sheets>
    <sheet name="Отчет о фин состоянии" sheetId="1" r:id="rId1"/>
    <sheet name="Отчет о совокупном доходе" sheetId="2" r:id="rId2"/>
    <sheet name="Дижение капитала" sheetId="3" r:id="rId3"/>
    <sheet name="ОДДС" sheetId="4" r:id="rId4"/>
  </sheets>
  <definedNames>
    <definedName name="OLE_LINK15" localSheetId="2">'Дижение капитала'!$A$6</definedName>
    <definedName name="_xlnm.Print_Area" localSheetId="2">'Дижение капитала'!$A$1:$F$24</definedName>
    <definedName name="_xlnm.Print_Area" localSheetId="3">ОДДС!$A$1:$C$54</definedName>
    <definedName name="_xlnm.Print_Area" localSheetId="1">'Отчет о совокупном доходе'!$A$1:$C$36</definedName>
    <definedName name="_xlnm.Print_Area" localSheetId="0">'Отчет о фин состоянии'!$A$1:$C$60</definedName>
  </definedNames>
  <calcPr calcId="145621"/>
</workbook>
</file>

<file path=xl/calcChain.xml><?xml version="1.0" encoding="utf-8"?>
<calcChain xmlns="http://schemas.openxmlformats.org/spreadsheetml/2006/main">
  <c r="C59" i="1" l="1"/>
  <c r="B59" i="1"/>
  <c r="C71" i="1" l="1"/>
  <c r="B71" i="1"/>
  <c r="C63" i="1" l="1"/>
  <c r="B63" i="1"/>
  <c r="C66" i="1"/>
  <c r="B66" i="1"/>
  <c r="C65" i="1"/>
  <c r="B65" i="1"/>
  <c r="C64" i="1"/>
  <c r="B64" i="1"/>
  <c r="E10" i="4" l="1"/>
  <c r="D10" i="4"/>
  <c r="B52" i="4"/>
  <c r="B53" i="4" s="1"/>
  <c r="B55" i="4" s="1"/>
  <c r="C53" i="4"/>
  <c r="C49" i="4"/>
  <c r="B49" i="4"/>
  <c r="C48" i="4"/>
  <c r="B48" i="4"/>
  <c r="C41" i="4"/>
  <c r="B41" i="4"/>
  <c r="C33" i="4"/>
  <c r="B33" i="4"/>
  <c r="C28" i="4"/>
  <c r="B28" i="4"/>
  <c r="C12" i="4"/>
  <c r="B12" i="4"/>
  <c r="C11" i="3"/>
  <c r="D11" i="3" s="1"/>
  <c r="D12" i="3" s="1"/>
  <c r="D14" i="3" s="1"/>
  <c r="C19" i="3"/>
  <c r="D19" i="3" s="1"/>
  <c r="D20" i="3" s="1"/>
  <c r="D23" i="3" s="1"/>
  <c r="D26" i="3" s="1"/>
  <c r="F25" i="3"/>
  <c r="E25" i="3"/>
  <c r="D25" i="3"/>
  <c r="C25" i="3"/>
  <c r="B25" i="3"/>
  <c r="B23" i="3"/>
  <c r="B26" i="3" s="1"/>
  <c r="D21" i="3"/>
  <c r="F21" i="3" s="1"/>
  <c r="E20" i="3"/>
  <c r="E23" i="3" s="1"/>
  <c r="E26" i="3" s="1"/>
  <c r="B20" i="3"/>
  <c r="E14" i="3"/>
  <c r="E12" i="3"/>
  <c r="B12" i="3"/>
  <c r="B14" i="3" s="1"/>
  <c r="F9" i="3"/>
  <c r="D9" i="3"/>
  <c r="C37" i="2"/>
  <c r="B37" i="2"/>
  <c r="C35" i="2"/>
  <c r="B35" i="2"/>
  <c r="C30" i="2"/>
  <c r="B30" i="2"/>
  <c r="C26" i="2"/>
  <c r="B26" i="2"/>
  <c r="C23" i="2"/>
  <c r="B23" i="2"/>
  <c r="C16" i="2"/>
  <c r="B16" i="2"/>
  <c r="C12" i="2"/>
  <c r="B12" i="2"/>
  <c r="C53" i="1"/>
  <c r="B53" i="1"/>
  <c r="C43" i="1"/>
  <c r="C56" i="1" s="1"/>
  <c r="B43" i="1"/>
  <c r="B56" i="1" s="1"/>
  <c r="C38" i="1"/>
  <c r="C35" i="1"/>
  <c r="B35" i="1"/>
  <c r="B38" i="1" s="1"/>
  <c r="B57" i="1" s="1"/>
  <c r="C26" i="1"/>
  <c r="B26" i="1"/>
  <c r="C17" i="1"/>
  <c r="C29" i="1" s="1"/>
  <c r="B17" i="1"/>
  <c r="B29" i="1" s="1"/>
  <c r="B61" i="1" s="1"/>
  <c r="C20" i="3" l="1"/>
  <c r="C23" i="3" s="1"/>
  <c r="C26" i="3" s="1"/>
  <c r="C12" i="3"/>
  <c r="C14" i="3" s="1"/>
  <c r="F19" i="3"/>
  <c r="F20" i="3" s="1"/>
  <c r="F23" i="3" s="1"/>
  <c r="F26" i="3" s="1"/>
  <c r="F11" i="3"/>
  <c r="F12" i="3" s="1"/>
  <c r="F14" i="3" s="1"/>
  <c r="C61" i="1"/>
  <c r="C57" i="1"/>
</calcChain>
</file>

<file path=xl/sharedStrings.xml><?xml version="1.0" encoding="utf-8"?>
<sst xmlns="http://schemas.openxmlformats.org/spreadsheetml/2006/main" count="174" uniqueCount="131">
  <si>
    <t>В тысячах тенге</t>
  </si>
  <si>
    <t xml:space="preserve"> </t>
  </si>
  <si>
    <t>Активы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</si>
  <si>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</si>
  <si>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</si>
  <si>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</si>
  <si>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</si>
  <si>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Авансы, уплаченные за долгосрочные активы</t>
  </si>
  <si>
    <t>Долгосрочные займы выданные</t>
  </si>
  <si>
    <t>Отложенный налоговый актив</t>
  </si>
  <si>
    <t>Прочие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</si>
  <si>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</si>
  <si>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</si>
  <si>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</si>
  <si>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Предоплата по налогу на прибыль</t>
  </si>
  <si>
    <t>Займы выданные</t>
  </si>
  <si>
    <t xml:space="preserve">Авансовые платежи и прочие текущие активы </t>
  </si>
  <si>
    <t>Денежные средства и их эквиваленты</t>
  </si>
  <si>
    <t>Активы, предназначенные для продажи</t>
  </si>
  <si>
    <t>Итого активы</t>
  </si>
  <si>
    <t>Собственный капитал и обязательства</t>
  </si>
  <si>
    <t>Собственный капитал</t>
  </si>
  <si>
    <t>Акционерный капитал</t>
  </si>
  <si>
    <t xml:space="preserve">Нераспределённая прибыль </t>
  </si>
  <si>
    <t>Собственный капитал, приходящийся на собственника Группы</t>
  </si>
  <si>
    <t>Неконтролирующие доли участия</t>
  </si>
  <si>
    <t>Итого собственный капитал</t>
  </si>
  <si>
    <t>Долгосрочные обязательства</t>
  </si>
  <si>
    <t>Займы банков</t>
  </si>
  <si>
    <t>Отложенные налоговые обязательства</t>
  </si>
  <si>
    <t>Текущие обязательства</t>
  </si>
  <si>
    <t>Краткосрочная часть обязательств по финансовой аренде</t>
  </si>
  <si>
    <t>Торговая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</si>
  <si>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</si>
  <si>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</si>
  <si>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</si>
  <si>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Прочие текущие обязательства</t>
  </si>
  <si>
    <t>Обязательства, непосредственно связанные с активами, предназначенными для продажи</t>
  </si>
  <si>
    <t>Итого обязательства</t>
  </si>
  <si>
    <t>Итого собственный капитал и обязательства</t>
  </si>
  <si>
    <t>30 сентября 2017 года 
(неаудировано)</t>
  </si>
  <si>
    <t>31 декабря 2016 года 
(аудировано)</t>
  </si>
  <si>
    <t>ПРОМЕЖУТОЧНЫЙ КОНСОЛИДИРОВАННЫЙ ОТЧЁТ О ФИНАНСОВОМ ПОЛОЖЕНИИ</t>
  </si>
  <si>
    <t>Промежуточная сокращенная консолидированная
финансовая отчётность</t>
  </si>
  <si>
    <t>АО "Mega Center Management" 
(Мега Центр Менеджмент)</t>
  </si>
  <si>
    <t>На 30 сентября 2017 года</t>
  </si>
  <si>
    <t>Продолжающаяся деятельность</t>
  </si>
  <si>
    <t>Доходы от реализации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</si>
  <si>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</si>
  <si>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</si>
  <si>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</si>
  <si>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</si>
  <si>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Прибыль от операционной деятельности</t>
  </si>
  <si>
    <t>Курсовая разница, нетто</t>
  </si>
  <si>
    <t>Финансовые затраты</t>
  </si>
  <si>
    <t>Финансовые доходы</t>
  </si>
  <si>
    <t>Убыток от обесценения активов, классифицированных как предназначенные для продажи</t>
  </si>
  <si>
    <t>Прочие доходы</t>
  </si>
  <si>
    <t>Прибыль до налога на прибыль от продолжающейся деятельности</t>
  </si>
  <si>
    <t>Расходы по налогу на прибыль</t>
  </si>
  <si>
    <t>Прибыль за период от продолжающейся деятельности</t>
  </si>
  <si>
    <t>Прекращённая деятельность</t>
  </si>
  <si>
    <t>Доход после налогообложения за период от прекращённой деятельности</t>
  </si>
  <si>
    <t>Итого совокупный доход за период, за вычетом налогов</t>
  </si>
  <si>
    <t>Приходящийся на:</t>
  </si>
  <si>
    <t>Собственника Группы</t>
  </si>
  <si>
    <t>Неконтрольные доли участия</t>
  </si>
  <si>
    <t>Девять месяцев, закончившихся 
30 сентября</t>
  </si>
  <si>
    <t>2017 года
(неаудировано)</t>
  </si>
  <si>
    <t>2016 года
(неаудировано)</t>
  </si>
  <si>
    <t>ПРОМЕЖУТОЧНЫЙ КОНСОЛИДИРОВАННЫЙ ОТЧЁТ О СОВОКУПНОМ ДОХОДЕ</t>
  </si>
  <si>
    <t>За 9 месяцев, закончившихся 30 сентября 2017 года</t>
  </si>
  <si>
    <t>Приходится на собственника Группы</t>
  </si>
  <si>
    <t>Итого</t>
  </si>
  <si>
    <t>На 1 января 2016 года (аудировано)</t>
  </si>
  <si>
    <t xml:space="preserve">Прибыль за период </t>
  </si>
  <si>
    <t>Общий совокупный доход за период</t>
  </si>
  <si>
    <t>На 30 сентября 2016 года (неаудировано)</t>
  </si>
  <si>
    <t>На 1 января 2017 года (аудировано)</t>
  </si>
  <si>
    <t>На 30 сентября 2017 года (неаудировано)</t>
  </si>
  <si>
    <r>
      <t xml:space="preserve">Дивиденды </t>
    </r>
    <r>
      <rPr>
        <b/>
        <i/>
        <sz val="10"/>
        <color theme="1"/>
        <rFont val="Arial"/>
        <family val="2"/>
        <charset val="204"/>
      </rPr>
      <t>(Примечание 8)</t>
    </r>
  </si>
  <si>
    <t>Акционерный
капитал</t>
  </si>
  <si>
    <t>Неконтроли-
рующие 
доли участия</t>
  </si>
  <si>
    <t>Итого 
собственный 
капитал</t>
  </si>
  <si>
    <t>(Накопленный 
дефицит) / 
Нераспределённая 
прибыль</t>
  </si>
  <si>
    <t>ПРОМЕЖУТОЧНЫЙ КОНСОЛИДИРОВАННЫЙ ОТЧЁТ ОБ ИЗМЕНЕИЯХ В СОБСТВЕННОМ КАПИТАЛЕ</t>
  </si>
  <si>
    <t>Операционная деятельность</t>
  </si>
  <si>
    <t>Убыток до налога на прибыль от прекращённой деятельности</t>
  </si>
  <si>
    <t>Прибыль до налога на прибыль</t>
  </si>
  <si>
    <t>Корректировки на:</t>
  </si>
  <si>
    <t>Износ и амортизацию фиксированных активов</t>
  </si>
  <si>
    <t xml:space="preserve">Износ основных средств и инвестиционной недвижимости (прекращённая деятельность) </t>
  </si>
  <si>
    <t>Обесценение активов, классифицированных как предназначенные для продажи</t>
  </si>
  <si>
    <t>Доход от выбытия дочерней организации</t>
  </si>
  <si>
    <t>Восстановление резерва по сомнительной задолженности</t>
  </si>
  <si>
    <t>Убыток от выбытия основных средств</t>
  </si>
  <si>
    <t>Финансовые доходы (прекращённая деятельность)</t>
  </si>
  <si>
    <t>Финансовые затраты (прекращённая деятельность)</t>
  </si>
  <si>
    <t>Отрицательную курсовую разницу</t>
  </si>
  <si>
    <t>Корректировки оборотного капитала</t>
  </si>
  <si>
    <t>Проценты полученные</t>
  </si>
  <si>
    <t>Проценты уплаченные</t>
  </si>
  <si>
    <t>Налог на прибыль уплаченный</t>
  </si>
  <si>
    <t>Чистое поступление денежных средств от операционной деятельности</t>
  </si>
  <si>
    <t>Инвестиционная деятельность</t>
  </si>
  <si>
    <t>Приобретение фиксированных активов</t>
  </si>
  <si>
    <t>Погашение займов выданных</t>
  </si>
  <si>
    <t>Покупка ценных бумаг</t>
  </si>
  <si>
    <t>Чистое поступление денежных средств от выбытия дочерней организации</t>
  </si>
  <si>
    <t>Займы выданные связанным сторонам</t>
  </si>
  <si>
    <t>Чистое (расходование) / поступление денежных средств (в) / от инвестиционной деятельности</t>
  </si>
  <si>
    <t>Финансовая деятельность</t>
  </si>
  <si>
    <t>Получение займов</t>
  </si>
  <si>
    <t>Погашение займов</t>
  </si>
  <si>
    <t>Займы, полученные от связанных сторон</t>
  </si>
  <si>
    <t>Погашение займов от связанных сторон</t>
  </si>
  <si>
    <t>Погашение обязательств по финансовой аренде</t>
  </si>
  <si>
    <t>Чистое расходование денежных средств в финансовой деятельности</t>
  </si>
  <si>
    <t>Чистое изменение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</si>
  <si>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</si>
  <si>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</si>
  <si>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Денежные средства и их эквиваленты на 30 сентября</t>
  </si>
  <si>
    <t>ПРОМЕЖУТОЧНЫЙ КОНСОЛИДИРОВАННЫЙ ОТЧЁТ О ДВИЖЕНИИ ДЕНЕЖНЫХ СРЕДСТВ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</si>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</sst>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164" formatCode="_(* #,##0_);_(* \(#,##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4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/>
    <xf numFmtId="164" fontId="3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view="pageBreakPreview" zoomScale="80" zoomScaleNormal="80" zoomScaleSheetLayoutView="80" workbookViewId="0">
      <selection activeCell="C5" sqref="C5"/>
    </sheetView>
  </sheetViews>
  <sheetFormatPr defaultRowHeight="12.75" x14ac:dyDescent="0.2"/>
  <cols>
    <col min="1" max="1" width="55.42578125" style="1" bestFit="1" customWidth="1"/>
    <col min="2" max="2" width="23.42578125" style="34" bestFit="1" customWidth="1"/>
    <col min="3" max="3" width="20.85546875" style="34" bestFit="1" customWidth="1"/>
    <col min="4" max="16384" width="9.140625" style="1"/>
  </cols>
  <sheetData>
    <row r="1" spans="1:3" ht="40.5" customHeight="1" x14ac:dyDescent="0.2">
      <c r="A1" s="57" t="s">
        <v>44</v>
      </c>
      <c r="B1" s="92" t="s">
        <v>43</v>
      </c>
      <c r="C1" s="92"/>
    </row>
    <row r="2" spans="1:3" x14ac:dyDescent="0.2">
      <c r="A2" s="54"/>
      <c r="C2" s="16"/>
    </row>
    <row r="3" spans="1:3" x14ac:dyDescent="0.2">
      <c r="A3" s="56" t="s">
        <v>42</v>
      </c>
      <c r="C3" s="55"/>
    </row>
    <row r="4" spans="1:3" x14ac:dyDescent="0.2">
      <c r="A4" s="58" t="s">
        <v>45</v>
      </c>
    </row>
    <row r="5" spans="1:3" x14ac:dyDescent="0.2">
      <c r="A5" s="56"/>
    </row>
    <row r="6" spans="1:3" ht="26.25" thickBot="1" x14ac:dyDescent="0.25">
      <c r="A6" s="77" t="s">
        <v>0</v>
      </c>
      <c r="B6" s="22" t="s">
        <v>40</v>
      </c>
      <c r="C6" s="23" t="s">
        <v>41</v>
      </c>
    </row>
    <row r="7" spans="1:3" x14ac:dyDescent="0.2">
      <c r="A7" s="2" t="s">
        <v>1</v>
      </c>
      <c r="B7" s="24"/>
      <c r="C7" s="25"/>
    </row>
    <row r="8" spans="1:3" x14ac:dyDescent="0.2">
      <c r="A8" s="3" t="s">
        <v>2</v>
      </c>
      <c r="B8" s="25"/>
      <c r="C8" s="24"/>
    </row>
    <row r="9" spans="1:3" x14ac:dyDescent="0.2">
      <c r="A9" s="3" t="s">
        <v>3</v>
      </c>
      <c r="B9" s="24"/>
      <c r="C9" s="25"/>
    </row>
    <row r="10" spans="1:3" x14ac:dyDescent="0.2">
      <c r="A10" s="4" t="s">
        <v>4</v>
      </c>
      <c r="B10" s="35">
        <v>29877695</v>
      </c>
      <c r="C10" s="36">
        <v>40586842</v>
      </c>
    </row>
    <row r="11" spans="1:3" x14ac:dyDescent="0.2">
      <c r="A11" s="4" t="s">
        <v>5</v>
      </c>
      <c r="B11" s="35">
        <v>8889944</v>
      </c>
      <c r="C11" s="36">
        <v>133988</v>
      </c>
    </row>
    <row r="12" spans="1:3" x14ac:dyDescent="0.2">
      <c r="A12" s="4" t="s">
        <v>6</v>
      </c>
      <c r="B12" s="35">
        <v>13399</v>
      </c>
      <c r="C12" s="36">
        <v>19208</v>
      </c>
    </row>
    <row r="13" spans="1:3" x14ac:dyDescent="0.2">
      <c r="A13" s="4" t="s">
        <v>7</v>
      </c>
      <c r="B13" s="35">
        <v>108035</v>
      </c>
      <c r="C13" s="36">
        <v>11116</v>
      </c>
    </row>
    <row r="14" spans="1:3" x14ac:dyDescent="0.2">
      <c r="A14" s="4" t="s">
        <v>8</v>
      </c>
      <c r="B14" s="35">
        <v>15866087</v>
      </c>
      <c r="C14" s="36">
        <v>15621207</v>
      </c>
    </row>
    <row r="15" spans="1:3" x14ac:dyDescent="0.2">
      <c r="A15" s="4" t="s">
        <v>9</v>
      </c>
      <c r="B15" s="35">
        <v>25476</v>
      </c>
      <c r="C15" s="36">
        <v>91423</v>
      </c>
    </row>
    <row r="16" spans="1:3" ht="13.5" thickBot="1" x14ac:dyDescent="0.25">
      <c r="A16" s="5" t="s">
        <v>10</v>
      </c>
      <c r="B16" s="37">
        <v>1075396</v>
      </c>
      <c r="C16" s="38">
        <v>10084</v>
      </c>
    </row>
    <row r="17" spans="1:3" ht="13.5" thickBot="1" x14ac:dyDescent="0.25">
      <c r="A17" s="6"/>
      <c r="B17" s="37">
        <f>SUM(B10:B16)</f>
        <v>55856032</v>
      </c>
      <c r="C17" s="38">
        <f>SUM(C10:C16)</f>
        <v>56473868</v>
      </c>
    </row>
    <row r="18" spans="1:3" x14ac:dyDescent="0.2">
      <c r="A18" s="3" t="s">
        <v>1</v>
      </c>
      <c r="B18" s="35"/>
      <c r="C18" s="36"/>
    </row>
    <row r="19" spans="1:3" x14ac:dyDescent="0.2">
      <c r="A19" s="3" t="s">
        <v>11</v>
      </c>
      <c r="B19" s="35"/>
      <c r="C19" s="36"/>
    </row>
    <row r="20" spans="1:3" x14ac:dyDescent="0.2">
      <c r="A20" s="4" t="s">
        <v>12</v>
      </c>
      <c r="B20" s="35">
        <v>44909</v>
      </c>
      <c r="C20" s="36">
        <v>71671</v>
      </c>
    </row>
    <row r="21" spans="1:3" x14ac:dyDescent="0.2">
      <c r="A21" s="4" t="s">
        <v>13</v>
      </c>
      <c r="B21" s="35">
        <v>325281</v>
      </c>
      <c r="C21" s="36">
        <v>710292</v>
      </c>
    </row>
    <row r="22" spans="1:3" x14ac:dyDescent="0.2">
      <c r="A22" s="4" t="s">
        <v>14</v>
      </c>
      <c r="B22" s="35">
        <v>27873</v>
      </c>
      <c r="C22" s="36">
        <v>76067</v>
      </c>
    </row>
    <row r="23" spans="1:3" x14ac:dyDescent="0.2">
      <c r="A23" s="4" t="s">
        <v>15</v>
      </c>
      <c r="B23" s="35">
        <v>9860072</v>
      </c>
      <c r="C23" s="36">
        <v>7583156</v>
      </c>
    </row>
    <row r="24" spans="1:3" x14ac:dyDescent="0.2">
      <c r="A24" s="4" t="s">
        <v>16</v>
      </c>
      <c r="B24" s="35">
        <v>742366</v>
      </c>
      <c r="C24" s="36">
        <v>413414</v>
      </c>
    </row>
    <row r="25" spans="1:3" ht="13.5" thickBot="1" x14ac:dyDescent="0.25">
      <c r="A25" s="5" t="s">
        <v>17</v>
      </c>
      <c r="B25" s="37">
        <v>155915</v>
      </c>
      <c r="C25" s="38">
        <v>619557</v>
      </c>
    </row>
    <row r="26" spans="1:3" ht="13.5" thickBot="1" x14ac:dyDescent="0.25">
      <c r="A26" s="6"/>
      <c r="B26" s="37">
        <f>SUM(B20:B25)</f>
        <v>11156416</v>
      </c>
      <c r="C26" s="38">
        <f>SUM(C20:C25)</f>
        <v>9474157</v>
      </c>
    </row>
    <row r="27" spans="1:3" x14ac:dyDescent="0.2">
      <c r="A27" s="3" t="s">
        <v>1</v>
      </c>
      <c r="B27" s="35"/>
      <c r="C27" s="36"/>
    </row>
    <row r="28" spans="1:3" ht="13.5" thickBot="1" x14ac:dyDescent="0.25">
      <c r="A28" s="5" t="s">
        <v>18</v>
      </c>
      <c r="B28" s="37">
        <v>0</v>
      </c>
      <c r="C28" s="38">
        <v>255322</v>
      </c>
    </row>
    <row r="29" spans="1:3" ht="13.5" thickBot="1" x14ac:dyDescent="0.25">
      <c r="A29" s="7" t="s">
        <v>19</v>
      </c>
      <c r="B29" s="39">
        <f>B17+B26+B28</f>
        <v>67012448</v>
      </c>
      <c r="C29" s="40">
        <f>C17+C26+C28</f>
        <v>66203347</v>
      </c>
    </row>
    <row r="30" spans="1:3" ht="13.5" thickTop="1" x14ac:dyDescent="0.2">
      <c r="A30" s="3" t="s">
        <v>1</v>
      </c>
      <c r="B30" s="35"/>
      <c r="C30" s="36"/>
    </row>
    <row r="31" spans="1:3" x14ac:dyDescent="0.2">
      <c r="A31" s="3" t="s">
        <v>20</v>
      </c>
      <c r="B31" s="35"/>
      <c r="C31" s="36"/>
    </row>
    <row r="32" spans="1:3" x14ac:dyDescent="0.2">
      <c r="A32" s="3" t="s">
        <v>21</v>
      </c>
      <c r="B32" s="35"/>
      <c r="C32" s="36"/>
    </row>
    <row r="33" spans="1:3" x14ac:dyDescent="0.2">
      <c r="A33" s="4" t="s">
        <v>22</v>
      </c>
      <c r="B33" s="35">
        <v>5774370</v>
      </c>
      <c r="C33" s="36">
        <v>5774370</v>
      </c>
    </row>
    <row r="34" spans="1:3" ht="13.5" thickBot="1" x14ac:dyDescent="0.25">
      <c r="A34" s="4" t="s">
        <v>23</v>
      </c>
      <c r="B34" s="35">
        <v>2839296</v>
      </c>
      <c r="C34" s="36">
        <v>13003626</v>
      </c>
    </row>
    <row r="35" spans="1:3" x14ac:dyDescent="0.2">
      <c r="A35" s="8" t="s">
        <v>24</v>
      </c>
      <c r="B35" s="41">
        <f>SUM(B33:B34)</f>
        <v>8613666</v>
      </c>
      <c r="C35" s="42">
        <f>SUM(C33:C34)</f>
        <v>18777996</v>
      </c>
    </row>
    <row r="36" spans="1:3" x14ac:dyDescent="0.2">
      <c r="A36" s="3" t="s">
        <v>1</v>
      </c>
      <c r="B36" s="35"/>
      <c r="C36" s="36"/>
    </row>
    <row r="37" spans="1:3" ht="13.5" thickBot="1" x14ac:dyDescent="0.25">
      <c r="A37" s="5" t="s">
        <v>25</v>
      </c>
      <c r="B37" s="37">
        <v>-16775</v>
      </c>
      <c r="C37" s="38">
        <v>-16775</v>
      </c>
    </row>
    <row r="38" spans="1:3" ht="13.5" thickBot="1" x14ac:dyDescent="0.25">
      <c r="A38" s="6" t="s">
        <v>26</v>
      </c>
      <c r="B38" s="37">
        <f>B35+B37</f>
        <v>8596891</v>
      </c>
      <c r="C38" s="38">
        <f>C35+C37</f>
        <v>18761221</v>
      </c>
    </row>
    <row r="39" spans="1:3" x14ac:dyDescent="0.2">
      <c r="A39" s="9" t="s">
        <v>1</v>
      </c>
      <c r="B39" s="43"/>
      <c r="C39" s="44"/>
    </row>
    <row r="40" spans="1:3" x14ac:dyDescent="0.2">
      <c r="A40" s="10" t="s">
        <v>27</v>
      </c>
      <c r="B40" s="43"/>
      <c r="C40" s="44"/>
    </row>
    <row r="41" spans="1:3" x14ac:dyDescent="0.2">
      <c r="A41" s="12" t="s">
        <v>28</v>
      </c>
      <c r="B41" s="45">
        <v>26653493</v>
      </c>
      <c r="C41" s="46">
        <v>29171831</v>
      </c>
    </row>
    <row r="42" spans="1:3" ht="13.5" thickBot="1" x14ac:dyDescent="0.25">
      <c r="A42" s="13" t="s">
        <v>29</v>
      </c>
      <c r="B42" s="47">
        <v>1195246</v>
      </c>
      <c r="C42" s="48">
        <v>594372</v>
      </c>
    </row>
    <row r="43" spans="1:3" ht="13.5" thickBot="1" x14ac:dyDescent="0.25">
      <c r="A43" s="14"/>
      <c r="B43" s="47">
        <f>SUM(B41:B42)</f>
        <v>27848739</v>
      </c>
      <c r="C43" s="48">
        <f>SUM(C41:C42)</f>
        <v>29766203</v>
      </c>
    </row>
    <row r="44" spans="1:3" x14ac:dyDescent="0.2">
      <c r="A44" s="10" t="s">
        <v>1</v>
      </c>
      <c r="B44" s="45"/>
      <c r="C44" s="46"/>
    </row>
    <row r="45" spans="1:3" x14ac:dyDescent="0.2">
      <c r="A45" s="10" t="s">
        <v>30</v>
      </c>
      <c r="B45" s="45"/>
      <c r="C45" s="46"/>
    </row>
    <row r="46" spans="1:3" x14ac:dyDescent="0.2">
      <c r="A46" s="11" t="s">
        <v>28</v>
      </c>
      <c r="B46" s="45">
        <v>8441991</v>
      </c>
      <c r="C46" s="46">
        <v>11014148</v>
      </c>
    </row>
    <row r="47" spans="1:3" x14ac:dyDescent="0.2">
      <c r="A47" s="11" t="s">
        <v>31</v>
      </c>
      <c r="B47" s="45">
        <v>24474</v>
      </c>
      <c r="C47" s="46">
        <v>88731</v>
      </c>
    </row>
    <row r="48" spans="1:3" x14ac:dyDescent="0.2">
      <c r="A48" s="11" t="s">
        <v>32</v>
      </c>
      <c r="B48" s="45">
        <v>1341982</v>
      </c>
      <c r="C48" s="46">
        <v>281306</v>
      </c>
    </row>
    <row r="49" spans="1:3" x14ac:dyDescent="0.2">
      <c r="A49" s="11" t="s">
        <v>33</v>
      </c>
      <c r="B49" s="45">
        <v>3153575</v>
      </c>
      <c r="C49" s="46">
        <v>1345153</v>
      </c>
    </row>
    <row r="50" spans="1:3" x14ac:dyDescent="0.2">
      <c r="A50" s="11" t="s">
        <v>34</v>
      </c>
      <c r="B50" s="45">
        <v>0</v>
      </c>
      <c r="C50" s="46">
        <v>365862</v>
      </c>
    </row>
    <row r="51" spans="1:3" x14ac:dyDescent="0.2">
      <c r="A51" s="11" t="s">
        <v>35</v>
      </c>
      <c r="B51" s="45">
        <v>13002172</v>
      </c>
      <c r="C51" s="46">
        <v>0</v>
      </c>
    </row>
    <row r="52" spans="1:3" ht="13.5" thickBot="1" x14ac:dyDescent="0.25">
      <c r="A52" s="11" t="s">
        <v>36</v>
      </c>
      <c r="B52" s="45">
        <v>2743084</v>
      </c>
      <c r="C52" s="46">
        <v>2721183</v>
      </c>
    </row>
    <row r="53" spans="1:3" ht="13.5" thickBot="1" x14ac:dyDescent="0.25">
      <c r="A53" s="17"/>
      <c r="B53" s="49">
        <f>SUM(B46:B52)</f>
        <v>28707278</v>
      </c>
      <c r="C53" s="50">
        <f>SUM(C46:C52)</f>
        <v>15816383</v>
      </c>
    </row>
    <row r="54" spans="1:3" x14ac:dyDescent="0.2">
      <c r="A54" s="11" t="s">
        <v>1</v>
      </c>
      <c r="B54" s="45"/>
      <c r="C54" s="46"/>
    </row>
    <row r="55" spans="1:3" ht="26.25" thickBot="1" x14ac:dyDescent="0.25">
      <c r="A55" s="18" t="s">
        <v>37</v>
      </c>
      <c r="B55" s="47">
        <v>1859540</v>
      </c>
      <c r="C55" s="48">
        <v>1859540</v>
      </c>
    </row>
    <row r="56" spans="1:3" ht="13.5" thickBot="1" x14ac:dyDescent="0.25">
      <c r="A56" s="14" t="s">
        <v>38</v>
      </c>
      <c r="B56" s="47">
        <f>B43+B53+B55</f>
        <v>58415557</v>
      </c>
      <c r="C56" s="48">
        <f>C43+C53+C55</f>
        <v>47442126</v>
      </c>
    </row>
    <row r="57" spans="1:3" ht="13.5" thickBot="1" x14ac:dyDescent="0.25">
      <c r="A57" s="19" t="s">
        <v>39</v>
      </c>
      <c r="B57" s="51">
        <f>B38+B56</f>
        <v>67012448</v>
      </c>
      <c r="C57" s="52">
        <f>C38+C56</f>
        <v>66203347</v>
      </c>
    </row>
    <row r="58" spans="1:3" ht="13.5" thickTop="1" x14ac:dyDescent="0.2">
      <c r="A58" s="83"/>
      <c r="B58" s="84"/>
      <c r="C58" s="85"/>
    </row>
    <row r="59" spans="1:3" x14ac:dyDescent="0.2">
      <c r="A59" s="89" t="s">
        <v>123</v>
      </c>
      <c r="B59" s="99">
        <f>B71</f>
        <v>59</v>
      </c>
      <c r="C59" s="100">
        <f>C71</f>
        <v>129</v>
      </c>
    </row>
    <row r="60" spans="1:3" x14ac:dyDescent="0.2">
      <c r="A60" s="83"/>
      <c r="B60" s="84"/>
      <c r="C60" s="85"/>
    </row>
    <row r="61" spans="1:3" x14ac:dyDescent="0.2">
      <c r="B61" s="53">
        <f>B29-B57</f>
        <v>0</v>
      </c>
      <c r="C61" s="53">
        <f>C29-C57</f>
        <v>0</v>
      </c>
    </row>
    <row r="63" spans="1:3" x14ac:dyDescent="0.2">
      <c r="A63" s="90" t="s">
        <v>124</v>
      </c>
      <c r="B63" s="34">
        <f>B64-B65-B66-B67</f>
        <v>8583492</v>
      </c>
      <c r="C63" s="34">
        <f>C64-C65-C66-C67</f>
        <v>18742013</v>
      </c>
    </row>
    <row r="64" spans="1:3" x14ac:dyDescent="0.2">
      <c r="A64" s="90" t="s">
        <v>125</v>
      </c>
      <c r="B64" s="34">
        <f>B29</f>
        <v>67012448</v>
      </c>
      <c r="C64" s="34">
        <f>C29</f>
        <v>66203347</v>
      </c>
    </row>
    <row r="65" spans="1:3" x14ac:dyDescent="0.2">
      <c r="A65" s="90" t="s">
        <v>126</v>
      </c>
      <c r="B65" s="34">
        <f>B12</f>
        <v>13399</v>
      </c>
      <c r="C65" s="34">
        <f>C12</f>
        <v>19208</v>
      </c>
    </row>
    <row r="66" spans="1:3" x14ac:dyDescent="0.2">
      <c r="A66" s="90" t="s">
        <v>127</v>
      </c>
      <c r="B66" s="34">
        <f>B56</f>
        <v>58415557</v>
      </c>
      <c r="C66" s="34">
        <f>C56</f>
        <v>47442126</v>
      </c>
    </row>
    <row r="67" spans="1:3" x14ac:dyDescent="0.2">
      <c r="A67" s="90" t="s">
        <v>128</v>
      </c>
      <c r="B67" s="34">
        <v>0</v>
      </c>
      <c r="C67" s="34">
        <v>0</v>
      </c>
    </row>
    <row r="69" spans="1:3" x14ac:dyDescent="0.2">
      <c r="A69" s="90" t="s">
        <v>129</v>
      </c>
      <c r="B69" s="34">
        <v>145780600</v>
      </c>
      <c r="C69" s="34">
        <v>145780600</v>
      </c>
    </row>
    <row r="71" spans="1:3" x14ac:dyDescent="0.2">
      <c r="A71" s="90" t="s">
        <v>130</v>
      </c>
      <c r="B71" s="91">
        <f>ROUND(B63/B69*1000,0)</f>
        <v>59</v>
      </c>
      <c r="C71" s="91">
        <f>ROUND(C63/C69*1000,0)</f>
        <v>129</v>
      </c>
    </row>
  </sheetData>
  <mergeCells count="1">
    <mergeCell ref="B1:C1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="80" zoomScaleNormal="80" zoomScaleSheetLayoutView="80" workbookViewId="0">
      <selection activeCell="B37" sqref="B37"/>
    </sheetView>
  </sheetViews>
  <sheetFormatPr defaultRowHeight="12.75" x14ac:dyDescent="0.2"/>
  <cols>
    <col min="1" max="1" width="87.7109375" style="60" bestFit="1" customWidth="1"/>
    <col min="2" max="2" width="17.28515625" style="60" bestFit="1" customWidth="1"/>
    <col min="3" max="3" width="15.85546875" style="60" bestFit="1" customWidth="1"/>
    <col min="4" max="16384" width="9.140625" style="60"/>
  </cols>
  <sheetData>
    <row r="1" spans="1:3" ht="39" customHeight="1" x14ac:dyDescent="0.2">
      <c r="A1" s="57" t="s">
        <v>44</v>
      </c>
      <c r="B1" s="92" t="s">
        <v>43</v>
      </c>
      <c r="C1" s="92"/>
    </row>
    <row r="3" spans="1:3" x14ac:dyDescent="0.2">
      <c r="A3" s="56" t="s">
        <v>70</v>
      </c>
    </row>
    <row r="4" spans="1:3" x14ac:dyDescent="0.2">
      <c r="A4" s="58" t="s">
        <v>71</v>
      </c>
    </row>
    <row r="5" spans="1:3" x14ac:dyDescent="0.2">
      <c r="A5" s="58"/>
    </row>
    <row r="6" spans="1:3" ht="24" customHeight="1" x14ac:dyDescent="0.2">
      <c r="A6" s="59"/>
      <c r="B6" s="93" t="s">
        <v>67</v>
      </c>
      <c r="C6" s="94"/>
    </row>
    <row r="7" spans="1:3" ht="39" customHeight="1" thickBot="1" x14ac:dyDescent="0.25">
      <c r="A7" s="76" t="s">
        <v>0</v>
      </c>
      <c r="B7" s="20" t="s">
        <v>68</v>
      </c>
      <c r="C7" s="21" t="s">
        <v>69</v>
      </c>
    </row>
    <row r="8" spans="1:3" x14ac:dyDescent="0.2">
      <c r="A8" s="4" t="s">
        <v>1</v>
      </c>
      <c r="B8" s="3"/>
      <c r="C8" s="4"/>
    </row>
    <row r="9" spans="1:3" x14ac:dyDescent="0.2">
      <c r="A9" s="3" t="s">
        <v>46</v>
      </c>
      <c r="B9" s="3"/>
      <c r="C9" s="4"/>
    </row>
    <row r="10" spans="1:3" x14ac:dyDescent="0.2">
      <c r="A10" s="4" t="s">
        <v>47</v>
      </c>
      <c r="B10" s="26">
        <v>12651782</v>
      </c>
      <c r="C10" s="27">
        <v>11686285</v>
      </c>
    </row>
    <row r="11" spans="1:3" ht="13.5" thickBot="1" x14ac:dyDescent="0.25">
      <c r="A11" s="5" t="s">
        <v>48</v>
      </c>
      <c r="B11" s="28">
        <v>-4694562</v>
      </c>
      <c r="C11" s="29">
        <v>-4671738</v>
      </c>
    </row>
    <row r="12" spans="1:3" x14ac:dyDescent="0.2">
      <c r="A12" s="3" t="s">
        <v>49</v>
      </c>
      <c r="B12" s="26">
        <f>SUM(B10:B11)</f>
        <v>7957220</v>
      </c>
      <c r="C12" s="27">
        <f>SUM(C10:C11)</f>
        <v>7014547</v>
      </c>
    </row>
    <row r="13" spans="1:3" x14ac:dyDescent="0.2">
      <c r="A13" s="3" t="s">
        <v>1</v>
      </c>
      <c r="B13" s="26"/>
      <c r="C13" s="27"/>
    </row>
    <row r="14" spans="1:3" x14ac:dyDescent="0.2">
      <c r="A14" s="4" t="s">
        <v>50</v>
      </c>
      <c r="B14" s="26">
        <v>-1730230</v>
      </c>
      <c r="C14" s="27">
        <v>-1832945</v>
      </c>
    </row>
    <row r="15" spans="1:3" ht="13.5" thickBot="1" x14ac:dyDescent="0.25">
      <c r="A15" s="4" t="s">
        <v>51</v>
      </c>
      <c r="B15" s="26">
        <v>-201198</v>
      </c>
      <c r="C15" s="27">
        <v>-205727</v>
      </c>
    </row>
    <row r="16" spans="1:3" x14ac:dyDescent="0.2">
      <c r="A16" s="8" t="s">
        <v>52</v>
      </c>
      <c r="B16" s="32">
        <f>SUM(B12:B15)</f>
        <v>6025792</v>
      </c>
      <c r="C16" s="33">
        <f>SUM(C12:C15)</f>
        <v>4975875</v>
      </c>
    </row>
    <row r="17" spans="1:3" x14ac:dyDescent="0.2">
      <c r="A17" s="3" t="s">
        <v>1</v>
      </c>
      <c r="B17" s="26"/>
      <c r="C17" s="27"/>
    </row>
    <row r="18" spans="1:3" x14ac:dyDescent="0.2">
      <c r="A18" s="4" t="s">
        <v>53</v>
      </c>
      <c r="B18" s="26">
        <v>240175</v>
      </c>
      <c r="C18" s="27">
        <v>-136441</v>
      </c>
    </row>
    <row r="19" spans="1:3" x14ac:dyDescent="0.2">
      <c r="A19" s="4" t="s">
        <v>54</v>
      </c>
      <c r="B19" s="26">
        <v>-2926237</v>
      </c>
      <c r="C19" s="27">
        <v>-3632320</v>
      </c>
    </row>
    <row r="20" spans="1:3" x14ac:dyDescent="0.2">
      <c r="A20" s="4" t="s">
        <v>55</v>
      </c>
      <c r="B20" s="26">
        <v>192059</v>
      </c>
      <c r="C20" s="27">
        <v>263235</v>
      </c>
    </row>
    <row r="21" spans="1:3" x14ac:dyDescent="0.2">
      <c r="A21" s="4" t="s">
        <v>56</v>
      </c>
      <c r="B21" s="26">
        <v>0</v>
      </c>
      <c r="C21" s="27">
        <v>-269583</v>
      </c>
    </row>
    <row r="22" spans="1:3" ht="13.5" thickBot="1" x14ac:dyDescent="0.25">
      <c r="A22" s="4" t="s">
        <v>57</v>
      </c>
      <c r="B22" s="26">
        <v>44556</v>
      </c>
      <c r="C22" s="27">
        <v>-68243</v>
      </c>
    </row>
    <row r="23" spans="1:3" x14ac:dyDescent="0.2">
      <c r="A23" s="8" t="s">
        <v>58</v>
      </c>
      <c r="B23" s="32">
        <f>SUM(B16:B22)</f>
        <v>3576345</v>
      </c>
      <c r="C23" s="33">
        <f>SUM(C16:C22)</f>
        <v>1132523</v>
      </c>
    </row>
    <row r="24" spans="1:3" x14ac:dyDescent="0.2">
      <c r="A24" s="4" t="s">
        <v>1</v>
      </c>
      <c r="B24" s="26"/>
      <c r="C24" s="27"/>
    </row>
    <row r="25" spans="1:3" ht="13.5" thickBot="1" x14ac:dyDescent="0.25">
      <c r="A25" s="5" t="s">
        <v>59</v>
      </c>
      <c r="B25" s="28">
        <v>-738503</v>
      </c>
      <c r="C25" s="29">
        <v>-436803</v>
      </c>
    </row>
    <row r="26" spans="1:3" x14ac:dyDescent="0.2">
      <c r="A26" s="3" t="s">
        <v>60</v>
      </c>
      <c r="B26" s="26">
        <f>SUM(B23:B25)</f>
        <v>2837842</v>
      </c>
      <c r="C26" s="27">
        <f>SUM(C23:C25)</f>
        <v>695720</v>
      </c>
    </row>
    <row r="27" spans="1:3" x14ac:dyDescent="0.2">
      <c r="A27" s="3" t="s">
        <v>1</v>
      </c>
      <c r="B27" s="26"/>
      <c r="C27" s="27"/>
    </row>
    <row r="28" spans="1:3" x14ac:dyDescent="0.2">
      <c r="A28" s="3" t="s">
        <v>61</v>
      </c>
      <c r="B28" s="26"/>
      <c r="C28" s="27"/>
    </row>
    <row r="29" spans="1:3" ht="13.5" thickBot="1" x14ac:dyDescent="0.25">
      <c r="A29" s="5" t="s">
        <v>62</v>
      </c>
      <c r="B29" s="28">
        <v>0</v>
      </c>
      <c r="C29" s="29">
        <v>13511070</v>
      </c>
    </row>
    <row r="30" spans="1:3" ht="13.5" thickBot="1" x14ac:dyDescent="0.25">
      <c r="A30" s="7" t="s">
        <v>63</v>
      </c>
      <c r="B30" s="30">
        <f>B26+B29</f>
        <v>2837842</v>
      </c>
      <c r="C30" s="31">
        <f>C26+C29</f>
        <v>14206790</v>
      </c>
    </row>
    <row r="31" spans="1:3" ht="13.5" thickTop="1" x14ac:dyDescent="0.2">
      <c r="A31" s="3" t="s">
        <v>1</v>
      </c>
      <c r="B31" s="26"/>
      <c r="C31" s="27"/>
    </row>
    <row r="32" spans="1:3" x14ac:dyDescent="0.2">
      <c r="A32" s="3" t="s">
        <v>64</v>
      </c>
      <c r="B32" s="26"/>
      <c r="C32" s="27"/>
    </row>
    <row r="33" spans="1:3" x14ac:dyDescent="0.2">
      <c r="A33" s="4" t="s">
        <v>65</v>
      </c>
      <c r="B33" s="26">
        <v>2837842</v>
      </c>
      <c r="C33" s="27">
        <v>14206790</v>
      </c>
    </row>
    <row r="34" spans="1:3" ht="13.5" thickBot="1" x14ac:dyDescent="0.25">
      <c r="A34" s="5" t="s">
        <v>66</v>
      </c>
      <c r="B34" s="28">
        <v>0</v>
      </c>
      <c r="C34" s="28">
        <v>0</v>
      </c>
    </row>
    <row r="35" spans="1:3" ht="13.5" thickBot="1" x14ac:dyDescent="0.25">
      <c r="A35" s="61"/>
      <c r="B35" s="30">
        <f>SUM(B33:B34)</f>
        <v>2837842</v>
      </c>
      <c r="C35" s="31">
        <f>SUM(C33:C34)</f>
        <v>14206790</v>
      </c>
    </row>
    <row r="36" spans="1:3" ht="13.5" thickTop="1" x14ac:dyDescent="0.2">
      <c r="A36" s="86"/>
      <c r="B36" s="87"/>
      <c r="C36" s="88"/>
    </row>
    <row r="37" spans="1:3" x14ac:dyDescent="0.2">
      <c r="B37" s="63">
        <f>B30-B35</f>
        <v>0</v>
      </c>
      <c r="C37" s="63">
        <f>C30-C35</f>
        <v>0</v>
      </c>
    </row>
  </sheetData>
  <mergeCells count="2">
    <mergeCell ref="B6:C6"/>
    <mergeCell ref="B1:C1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80" zoomScaleNormal="80" zoomScaleSheetLayoutView="80" workbookViewId="0">
      <selection activeCell="C54" sqref="C54"/>
    </sheetView>
  </sheetViews>
  <sheetFormatPr defaultRowHeight="12.75" x14ac:dyDescent="0.2"/>
  <cols>
    <col min="1" max="1" width="43.42578125" style="60" bestFit="1" customWidth="1"/>
    <col min="2" max="2" width="15.7109375" style="60" bestFit="1" customWidth="1"/>
    <col min="3" max="3" width="21" style="60" bestFit="1" customWidth="1"/>
    <col min="4" max="4" width="13" style="60" bestFit="1" customWidth="1"/>
    <col min="5" max="5" width="14.5703125" style="60" bestFit="1" customWidth="1"/>
    <col min="6" max="6" width="15" style="60" bestFit="1" customWidth="1"/>
    <col min="7" max="16384" width="9.140625" style="60"/>
  </cols>
  <sheetData>
    <row r="1" spans="1:6" ht="25.5" customHeight="1" x14ac:dyDescent="0.2">
      <c r="A1" s="57" t="s">
        <v>44</v>
      </c>
      <c r="C1" s="92" t="s">
        <v>43</v>
      </c>
      <c r="D1" s="92"/>
      <c r="E1" s="92"/>
      <c r="F1" s="92"/>
    </row>
    <row r="2" spans="1:6" x14ac:dyDescent="0.2">
      <c r="A2" s="57"/>
      <c r="C2" s="15"/>
      <c r="D2" s="15"/>
      <c r="E2" s="15"/>
      <c r="F2" s="15"/>
    </row>
    <row r="3" spans="1:6" x14ac:dyDescent="0.2">
      <c r="A3" s="56" t="s">
        <v>85</v>
      </c>
      <c r="C3" s="15"/>
      <c r="D3" s="15"/>
      <c r="E3" s="15"/>
      <c r="F3" s="15"/>
    </row>
    <row r="4" spans="1:6" x14ac:dyDescent="0.2">
      <c r="A4" s="58" t="s">
        <v>71</v>
      </c>
      <c r="C4" s="15"/>
      <c r="D4" s="15"/>
      <c r="E4" s="15"/>
      <c r="F4" s="15"/>
    </row>
    <row r="6" spans="1:6" ht="13.5" thickBot="1" x14ac:dyDescent="0.25">
      <c r="A6" s="78"/>
      <c r="B6" s="98" t="s">
        <v>72</v>
      </c>
      <c r="C6" s="98"/>
      <c r="D6" s="98"/>
      <c r="E6" s="95" t="s">
        <v>82</v>
      </c>
      <c r="F6" s="95" t="s">
        <v>83</v>
      </c>
    </row>
    <row r="7" spans="1:6" ht="51.75" thickBot="1" x14ac:dyDescent="0.25">
      <c r="A7" s="76" t="s">
        <v>0</v>
      </c>
      <c r="B7" s="20" t="s">
        <v>81</v>
      </c>
      <c r="C7" s="79" t="s">
        <v>84</v>
      </c>
      <c r="D7" s="80" t="s">
        <v>73</v>
      </c>
      <c r="E7" s="96"/>
      <c r="F7" s="97"/>
    </row>
    <row r="8" spans="1:6" x14ac:dyDescent="0.2">
      <c r="A8" s="4" t="s">
        <v>1</v>
      </c>
      <c r="B8" s="4"/>
      <c r="C8" s="4"/>
      <c r="D8" s="3"/>
      <c r="E8" s="4"/>
      <c r="F8" s="3"/>
    </row>
    <row r="9" spans="1:6" ht="13.5" thickBot="1" x14ac:dyDescent="0.25">
      <c r="A9" s="5" t="s">
        <v>74</v>
      </c>
      <c r="B9" s="29">
        <v>5774370</v>
      </c>
      <c r="C9" s="29">
        <v>-1397282</v>
      </c>
      <c r="D9" s="29">
        <f>SUM(B9:C9)</f>
        <v>4377088</v>
      </c>
      <c r="E9" s="29">
        <v>-16775</v>
      </c>
      <c r="F9" s="29">
        <f>D9+E9</f>
        <v>4360313</v>
      </c>
    </row>
    <row r="10" spans="1:6" x14ac:dyDescent="0.2">
      <c r="A10" s="4" t="s">
        <v>1</v>
      </c>
      <c r="B10" s="27"/>
      <c r="C10" s="27"/>
      <c r="D10" s="27"/>
      <c r="E10" s="27"/>
      <c r="F10" s="27"/>
    </row>
    <row r="11" spans="1:6" ht="13.5" thickBot="1" x14ac:dyDescent="0.25">
      <c r="A11" s="4" t="s">
        <v>75</v>
      </c>
      <c r="B11" s="26">
        <v>0</v>
      </c>
      <c r="C11" s="27">
        <f>'Отчет о совокупном доходе'!C30</f>
        <v>14206790</v>
      </c>
      <c r="D11" s="27">
        <f>SUM(B11:C11)</f>
        <v>14206790</v>
      </c>
      <c r="E11" s="26">
        <v>0</v>
      </c>
      <c r="F11" s="27">
        <f>D11+E11</f>
        <v>14206790</v>
      </c>
    </row>
    <row r="12" spans="1:6" ht="13.5" thickBot="1" x14ac:dyDescent="0.25">
      <c r="A12" s="64" t="s">
        <v>76</v>
      </c>
      <c r="B12" s="33">
        <f>B11</f>
        <v>0</v>
      </c>
      <c r="C12" s="33">
        <f t="shared" ref="C12:F12" si="0">C11</f>
        <v>14206790</v>
      </c>
      <c r="D12" s="33">
        <f t="shared" si="0"/>
        <v>14206790</v>
      </c>
      <c r="E12" s="33">
        <f t="shared" si="0"/>
        <v>0</v>
      </c>
      <c r="F12" s="33">
        <f t="shared" si="0"/>
        <v>14206790</v>
      </c>
    </row>
    <row r="13" spans="1:6" x14ac:dyDescent="0.2">
      <c r="A13" s="65"/>
      <c r="B13" s="68"/>
      <c r="C13" s="68"/>
      <c r="D13" s="68"/>
      <c r="E13" s="68"/>
      <c r="F13" s="68"/>
    </row>
    <row r="14" spans="1:6" ht="13.5" thickBot="1" x14ac:dyDescent="0.25">
      <c r="A14" s="4" t="s">
        <v>77</v>
      </c>
      <c r="B14" s="69">
        <f>B9+B12</f>
        <v>5774370</v>
      </c>
      <c r="C14" s="69">
        <f t="shared" ref="C14:F14" si="1">C9+C12</f>
        <v>12809508</v>
      </c>
      <c r="D14" s="69">
        <f t="shared" si="1"/>
        <v>18583878</v>
      </c>
      <c r="E14" s="69">
        <f t="shared" si="1"/>
        <v>-16775</v>
      </c>
      <c r="F14" s="69">
        <f t="shared" si="1"/>
        <v>18567103</v>
      </c>
    </row>
    <row r="15" spans="1:6" x14ac:dyDescent="0.2">
      <c r="A15" s="8" t="s">
        <v>1</v>
      </c>
      <c r="B15" s="33"/>
      <c r="C15" s="33"/>
      <c r="D15" s="33"/>
      <c r="E15" s="33"/>
      <c r="F15" s="33"/>
    </row>
    <row r="16" spans="1:6" x14ac:dyDescent="0.2">
      <c r="A16" s="3"/>
      <c r="B16" s="62"/>
      <c r="C16" s="62"/>
      <c r="D16" s="62"/>
      <c r="E16" s="62"/>
      <c r="F16" s="62"/>
    </row>
    <row r="17" spans="1:6" ht="13.5" thickBot="1" x14ac:dyDescent="0.25">
      <c r="A17" s="6" t="s">
        <v>78</v>
      </c>
      <c r="B17" s="72">
        <v>5774370</v>
      </c>
      <c r="C17" s="72">
        <v>13003626</v>
      </c>
      <c r="D17" s="72">
        <v>18777996</v>
      </c>
      <c r="E17" s="72">
        <v>-16775</v>
      </c>
      <c r="F17" s="72">
        <v>18761221</v>
      </c>
    </row>
    <row r="18" spans="1:6" x14ac:dyDescent="0.2">
      <c r="A18" s="3" t="s">
        <v>1</v>
      </c>
      <c r="B18" s="26"/>
      <c r="C18" s="26"/>
      <c r="D18" s="26"/>
      <c r="E18" s="26"/>
      <c r="F18" s="26"/>
    </row>
    <row r="19" spans="1:6" ht="13.5" thickBot="1" x14ac:dyDescent="0.25">
      <c r="A19" s="3" t="s">
        <v>75</v>
      </c>
      <c r="B19" s="26">
        <v>0</v>
      </c>
      <c r="C19" s="26">
        <f>'Отчет о совокупном доходе'!B30</f>
        <v>2837842</v>
      </c>
      <c r="D19" s="26">
        <f>SUM(B19:C19)</f>
        <v>2837842</v>
      </c>
      <c r="E19" s="26">
        <v>0</v>
      </c>
      <c r="F19" s="26">
        <f>D19+E19</f>
        <v>2837842</v>
      </c>
    </row>
    <row r="20" spans="1:6" x14ac:dyDescent="0.2">
      <c r="A20" s="8" t="s">
        <v>76</v>
      </c>
      <c r="B20" s="32">
        <f>B19</f>
        <v>0</v>
      </c>
      <c r="C20" s="32">
        <f t="shared" ref="C20:F20" si="2">C19</f>
        <v>2837842</v>
      </c>
      <c r="D20" s="32">
        <f t="shared" si="2"/>
        <v>2837842</v>
      </c>
      <c r="E20" s="32">
        <f t="shared" si="2"/>
        <v>0</v>
      </c>
      <c r="F20" s="32">
        <f t="shared" si="2"/>
        <v>2837842</v>
      </c>
    </row>
    <row r="21" spans="1:6" ht="13.5" thickBot="1" x14ac:dyDescent="0.25">
      <c r="A21" s="6" t="s">
        <v>80</v>
      </c>
      <c r="B21" s="28">
        <v>0</v>
      </c>
      <c r="C21" s="28">
        <v>-13002172</v>
      </c>
      <c r="D21" s="28">
        <f>SUM(B21:C21)</f>
        <v>-13002172</v>
      </c>
      <c r="E21" s="28">
        <v>0</v>
      </c>
      <c r="F21" s="28">
        <f>D21+E21</f>
        <v>-13002172</v>
      </c>
    </row>
    <row r="22" spans="1:6" x14ac:dyDescent="0.2">
      <c r="A22" s="3"/>
      <c r="B22" s="70"/>
      <c r="C22" s="70"/>
      <c r="D22" s="70"/>
      <c r="E22" s="70"/>
      <c r="F22" s="70"/>
    </row>
    <row r="23" spans="1:6" ht="13.5" thickBot="1" x14ac:dyDescent="0.25">
      <c r="A23" s="7" t="s">
        <v>79</v>
      </c>
      <c r="B23" s="71">
        <f>B17+B20+B21</f>
        <v>5774370</v>
      </c>
      <c r="C23" s="71">
        <f t="shared" ref="C23:F23" si="3">C17+C20+C21</f>
        <v>2839296</v>
      </c>
      <c r="D23" s="71">
        <f t="shared" si="3"/>
        <v>8613666</v>
      </c>
      <c r="E23" s="71">
        <f t="shared" si="3"/>
        <v>-16775</v>
      </c>
      <c r="F23" s="71">
        <f t="shared" si="3"/>
        <v>8596891</v>
      </c>
    </row>
    <row r="24" spans="1:6" ht="13.5" thickTop="1" x14ac:dyDescent="0.2"/>
    <row r="25" spans="1:6" s="73" customFormat="1" x14ac:dyDescent="0.2">
      <c r="B25" s="63">
        <f>B17-'Отчет о фин состоянии'!C33</f>
        <v>0</v>
      </c>
      <c r="C25" s="63">
        <f>C17-'Отчет о фин состоянии'!C34</f>
        <v>0</v>
      </c>
      <c r="D25" s="63">
        <f>D17-'Отчет о фин состоянии'!C35</f>
        <v>0</v>
      </c>
      <c r="E25" s="63">
        <f>E17-'Отчет о фин состоянии'!C37</f>
        <v>0</v>
      </c>
      <c r="F25" s="63">
        <f>F17-'Отчет о фин состоянии'!C38</f>
        <v>0</v>
      </c>
    </row>
    <row r="26" spans="1:6" x14ac:dyDescent="0.2">
      <c r="B26" s="63">
        <f>B23-'Отчет о фин состоянии'!B33</f>
        <v>0</v>
      </c>
      <c r="C26" s="63">
        <f>C23-'Отчет о фин состоянии'!B34</f>
        <v>0</v>
      </c>
      <c r="D26" s="63">
        <f>D23-'Отчет о фин состоянии'!B35</f>
        <v>0</v>
      </c>
      <c r="E26" s="63">
        <f>E23-'Отчет о фин состоянии'!B37</f>
        <v>0</v>
      </c>
      <c r="F26" s="63">
        <f>F23-'Отчет о фин состоянии'!B38</f>
        <v>0</v>
      </c>
    </row>
  </sheetData>
  <mergeCells count="4">
    <mergeCell ref="E6:E7"/>
    <mergeCell ref="F6:F7"/>
    <mergeCell ref="C1:F1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="80" zoomScaleNormal="80" zoomScaleSheetLayoutView="80" workbookViewId="0">
      <selection activeCell="G17" sqref="G17"/>
    </sheetView>
  </sheetViews>
  <sheetFormatPr defaultRowHeight="12.75" x14ac:dyDescent="0.2"/>
  <cols>
    <col min="1" max="1" width="83.5703125" style="1" bestFit="1" customWidth="1"/>
    <col min="2" max="2" width="17.28515625" style="1" bestFit="1" customWidth="1"/>
    <col min="3" max="3" width="15.85546875" style="1" bestFit="1" customWidth="1"/>
    <col min="4" max="16384" width="9.140625" style="1"/>
  </cols>
  <sheetData>
    <row r="1" spans="1:5" ht="44.25" customHeight="1" x14ac:dyDescent="0.2">
      <c r="A1" s="57" t="s">
        <v>44</v>
      </c>
      <c r="B1" s="92" t="s">
        <v>43</v>
      </c>
      <c r="C1" s="92"/>
    </row>
    <row r="3" spans="1:5" x14ac:dyDescent="0.2">
      <c r="A3" s="56" t="s">
        <v>122</v>
      </c>
    </row>
    <row r="4" spans="1:5" x14ac:dyDescent="0.2">
      <c r="A4" s="58" t="s">
        <v>71</v>
      </c>
    </row>
    <row r="5" spans="1:5" x14ac:dyDescent="0.2">
      <c r="A5" s="58"/>
    </row>
    <row r="6" spans="1:5" ht="24" customHeight="1" x14ac:dyDescent="0.2">
      <c r="A6" s="67"/>
      <c r="B6" s="93" t="s">
        <v>67</v>
      </c>
      <c r="C6" s="94"/>
    </row>
    <row r="7" spans="1:5" ht="26.25" thickBot="1" x14ac:dyDescent="0.25">
      <c r="A7" s="76" t="s">
        <v>0</v>
      </c>
      <c r="B7" s="20" t="s">
        <v>68</v>
      </c>
      <c r="C7" s="21" t="s">
        <v>69</v>
      </c>
    </row>
    <row r="8" spans="1:5" x14ac:dyDescent="0.2">
      <c r="A8" s="3" t="s">
        <v>1</v>
      </c>
      <c r="B8" s="74"/>
      <c r="C8" s="74"/>
    </row>
    <row r="9" spans="1:5" x14ac:dyDescent="0.2">
      <c r="A9" s="3" t="s">
        <v>86</v>
      </c>
      <c r="B9" s="3"/>
      <c r="C9" s="3"/>
    </row>
    <row r="10" spans="1:5" x14ac:dyDescent="0.2">
      <c r="A10" s="4" t="s">
        <v>58</v>
      </c>
      <c r="B10" s="26">
        <v>3576345</v>
      </c>
      <c r="C10" s="27">
        <v>1132523</v>
      </c>
      <c r="D10" s="53">
        <f>B10-'Отчет о совокупном доходе'!B23</f>
        <v>0</v>
      </c>
      <c r="E10" s="53">
        <f>C10-'Отчет о совокупном доходе'!C23</f>
        <v>0</v>
      </c>
    </row>
    <row r="11" spans="1:5" ht="13.5" thickBot="1" x14ac:dyDescent="0.25">
      <c r="A11" s="5" t="s">
        <v>87</v>
      </c>
      <c r="B11" s="28">
        <v>0</v>
      </c>
      <c r="C11" s="29">
        <v>13518415</v>
      </c>
    </row>
    <row r="12" spans="1:5" x14ac:dyDescent="0.2">
      <c r="A12" s="3" t="s">
        <v>88</v>
      </c>
      <c r="B12" s="26">
        <f>SUM(B10:B11)</f>
        <v>3576345</v>
      </c>
      <c r="C12" s="27">
        <f>SUM(C10:C11)</f>
        <v>14650938</v>
      </c>
      <c r="D12" s="34"/>
    </row>
    <row r="13" spans="1:5" x14ac:dyDescent="0.2">
      <c r="A13" s="3" t="s">
        <v>1</v>
      </c>
      <c r="B13" s="26"/>
      <c r="C13" s="27"/>
    </row>
    <row r="14" spans="1:5" x14ac:dyDescent="0.2">
      <c r="A14" s="3" t="s">
        <v>89</v>
      </c>
      <c r="B14" s="26"/>
      <c r="C14" s="27"/>
    </row>
    <row r="15" spans="1:5" x14ac:dyDescent="0.2">
      <c r="A15" s="4" t="s">
        <v>90</v>
      </c>
      <c r="B15" s="26">
        <v>2148622</v>
      </c>
      <c r="C15" s="27">
        <v>2238047</v>
      </c>
    </row>
    <row r="16" spans="1:5" x14ac:dyDescent="0.2">
      <c r="A16" s="4" t="s">
        <v>91</v>
      </c>
      <c r="B16" s="26">
        <v>0</v>
      </c>
      <c r="C16" s="27">
        <v>440325</v>
      </c>
    </row>
    <row r="17" spans="1:3" x14ac:dyDescent="0.2">
      <c r="A17" s="4" t="s">
        <v>92</v>
      </c>
      <c r="B17" s="26">
        <v>0</v>
      </c>
      <c r="C17" s="27">
        <v>269583</v>
      </c>
    </row>
    <row r="18" spans="1:3" x14ac:dyDescent="0.2">
      <c r="A18" s="4" t="s">
        <v>93</v>
      </c>
      <c r="B18" s="26">
        <v>0</v>
      </c>
      <c r="C18" s="27">
        <v>-12741394</v>
      </c>
    </row>
    <row r="19" spans="1:3" x14ac:dyDescent="0.2">
      <c r="A19" s="4" t="s">
        <v>94</v>
      </c>
      <c r="B19" s="26">
        <v>-37806</v>
      </c>
      <c r="C19" s="27">
        <v>-178</v>
      </c>
    </row>
    <row r="20" spans="1:3" x14ac:dyDescent="0.2">
      <c r="A20" s="4" t="s">
        <v>95</v>
      </c>
      <c r="B20" s="26">
        <v>15570</v>
      </c>
      <c r="C20" s="26">
        <v>0</v>
      </c>
    </row>
    <row r="21" spans="1:3" x14ac:dyDescent="0.2">
      <c r="A21" s="4" t="s">
        <v>55</v>
      </c>
      <c r="B21" s="26">
        <v>-192059</v>
      </c>
      <c r="C21" s="27">
        <v>-263235</v>
      </c>
    </row>
    <row r="22" spans="1:3" x14ac:dyDescent="0.2">
      <c r="A22" s="4" t="s">
        <v>96</v>
      </c>
      <c r="B22" s="26">
        <v>0</v>
      </c>
      <c r="C22" s="27">
        <v>-336</v>
      </c>
    </row>
    <row r="23" spans="1:3" x14ac:dyDescent="0.2">
      <c r="A23" s="4" t="s">
        <v>54</v>
      </c>
      <c r="B23" s="26">
        <v>2926237</v>
      </c>
      <c r="C23" s="27">
        <v>3632320</v>
      </c>
    </row>
    <row r="24" spans="1:3" x14ac:dyDescent="0.2">
      <c r="A24" s="4" t="s">
        <v>97</v>
      </c>
      <c r="B24" s="26">
        <v>0</v>
      </c>
      <c r="C24" s="27">
        <v>518097</v>
      </c>
    </row>
    <row r="25" spans="1:3" x14ac:dyDescent="0.2">
      <c r="A25" s="4" t="s">
        <v>98</v>
      </c>
      <c r="B25" s="26">
        <v>-241503</v>
      </c>
      <c r="C25" s="27">
        <v>-1612</v>
      </c>
    </row>
    <row r="26" spans="1:3" x14ac:dyDescent="0.2">
      <c r="A26" s="4" t="s">
        <v>1</v>
      </c>
      <c r="B26" s="26"/>
      <c r="C26" s="27"/>
    </row>
    <row r="27" spans="1:3" ht="13.5" thickBot="1" x14ac:dyDescent="0.25">
      <c r="A27" s="3" t="s">
        <v>99</v>
      </c>
      <c r="B27" s="26">
        <v>2178237</v>
      </c>
      <c r="C27" s="27">
        <v>-329567</v>
      </c>
    </row>
    <row r="28" spans="1:3" x14ac:dyDescent="0.2">
      <c r="A28" s="66"/>
      <c r="B28" s="32">
        <f>SUM(B12:B27)</f>
        <v>10373643</v>
      </c>
      <c r="C28" s="33">
        <f>SUM(C12:C27)</f>
        <v>8412988</v>
      </c>
    </row>
    <row r="29" spans="1:3" x14ac:dyDescent="0.2">
      <c r="A29" s="4" t="s">
        <v>1</v>
      </c>
      <c r="B29" s="26"/>
      <c r="C29" s="27"/>
    </row>
    <row r="30" spans="1:3" x14ac:dyDescent="0.2">
      <c r="A30" s="4" t="s">
        <v>100</v>
      </c>
      <c r="B30" s="26">
        <v>34564</v>
      </c>
      <c r="C30" s="27">
        <v>15902</v>
      </c>
    </row>
    <row r="31" spans="1:3" x14ac:dyDescent="0.2">
      <c r="A31" s="4" t="s">
        <v>101</v>
      </c>
      <c r="B31" s="26">
        <v>-3856355</v>
      </c>
      <c r="C31" s="27">
        <v>-4264351</v>
      </c>
    </row>
    <row r="32" spans="1:3" ht="13.5" thickBot="1" x14ac:dyDescent="0.25">
      <c r="A32" s="4" t="s">
        <v>102</v>
      </c>
      <c r="B32" s="26">
        <v>-23488</v>
      </c>
      <c r="C32" s="27">
        <v>0</v>
      </c>
    </row>
    <row r="33" spans="1:3" ht="13.5" thickBot="1" x14ac:dyDescent="0.25">
      <c r="A33" s="75" t="s">
        <v>103</v>
      </c>
      <c r="B33" s="81">
        <f>SUM(B28:B32)</f>
        <v>6528364</v>
      </c>
      <c r="C33" s="82">
        <f>SUM(C28:C32)</f>
        <v>4164539</v>
      </c>
    </row>
    <row r="34" spans="1:3" x14ac:dyDescent="0.2">
      <c r="A34" s="2" t="s">
        <v>1</v>
      </c>
      <c r="B34" s="26"/>
      <c r="C34" s="27"/>
    </row>
    <row r="35" spans="1:3" x14ac:dyDescent="0.2">
      <c r="A35" s="3" t="s">
        <v>104</v>
      </c>
      <c r="B35" s="26"/>
      <c r="C35" s="27"/>
    </row>
    <row r="36" spans="1:3" x14ac:dyDescent="0.2">
      <c r="A36" s="4" t="s">
        <v>105</v>
      </c>
      <c r="B36" s="26">
        <v>-315398</v>
      </c>
      <c r="C36" s="27">
        <v>-288539</v>
      </c>
    </row>
    <row r="37" spans="1:3" x14ac:dyDescent="0.2">
      <c r="A37" s="4" t="s">
        <v>106</v>
      </c>
      <c r="B37" s="26">
        <v>62394</v>
      </c>
      <c r="C37" s="27">
        <v>656210</v>
      </c>
    </row>
    <row r="38" spans="1:3" x14ac:dyDescent="0.2">
      <c r="A38" s="4" t="s">
        <v>107</v>
      </c>
      <c r="B38" s="26">
        <v>0</v>
      </c>
      <c r="C38" s="27">
        <v>-21682</v>
      </c>
    </row>
    <row r="39" spans="1:3" x14ac:dyDescent="0.2">
      <c r="A39" s="4" t="s">
        <v>108</v>
      </c>
      <c r="B39" s="26">
        <v>0</v>
      </c>
      <c r="C39" s="27">
        <v>10807849</v>
      </c>
    </row>
    <row r="40" spans="1:3" ht="13.5" thickBot="1" x14ac:dyDescent="0.25">
      <c r="A40" s="4" t="s">
        <v>109</v>
      </c>
      <c r="B40" s="26">
        <v>-2297046</v>
      </c>
      <c r="C40" s="27">
        <v>-10350489</v>
      </c>
    </row>
    <row r="41" spans="1:3" ht="13.5" thickBot="1" x14ac:dyDescent="0.25">
      <c r="A41" s="75" t="s">
        <v>110</v>
      </c>
      <c r="B41" s="81">
        <f>SUM(B36:B40)</f>
        <v>-2550050</v>
      </c>
      <c r="C41" s="82">
        <f>SUM(C36:C40)</f>
        <v>803349</v>
      </c>
    </row>
    <row r="42" spans="1:3" x14ac:dyDescent="0.2">
      <c r="A42" s="3" t="s">
        <v>111</v>
      </c>
      <c r="B42" s="26"/>
      <c r="C42" s="27"/>
    </row>
    <row r="43" spans="1:3" x14ac:dyDescent="0.2">
      <c r="A43" s="4" t="s">
        <v>112</v>
      </c>
      <c r="B43" s="26">
        <v>541902</v>
      </c>
      <c r="C43" s="27">
        <v>0</v>
      </c>
    </row>
    <row r="44" spans="1:3" x14ac:dyDescent="0.2">
      <c r="A44" s="4" t="s">
        <v>113</v>
      </c>
      <c r="B44" s="26">
        <v>-4585895</v>
      </c>
      <c r="C44" s="27">
        <v>-3157384</v>
      </c>
    </row>
    <row r="45" spans="1:3" x14ac:dyDescent="0.2">
      <c r="A45" s="4" t="s">
        <v>114</v>
      </c>
      <c r="B45" s="26">
        <v>0</v>
      </c>
      <c r="C45" s="27">
        <v>45000</v>
      </c>
    </row>
    <row r="46" spans="1:3" x14ac:dyDescent="0.2">
      <c r="A46" s="4" t="s">
        <v>115</v>
      </c>
      <c r="B46" s="26">
        <v>-327849</v>
      </c>
      <c r="C46" s="27">
        <v>-785000</v>
      </c>
    </row>
    <row r="47" spans="1:3" ht="13.5" thickBot="1" x14ac:dyDescent="0.25">
      <c r="A47" s="4" t="s">
        <v>116</v>
      </c>
      <c r="B47" s="26">
        <v>-70114</v>
      </c>
      <c r="C47" s="27">
        <v>-57679</v>
      </c>
    </row>
    <row r="48" spans="1:3" ht="13.5" thickBot="1" x14ac:dyDescent="0.25">
      <c r="A48" s="75" t="s">
        <v>117</v>
      </c>
      <c r="B48" s="81">
        <f>SUM(B43:B47)</f>
        <v>-4441956</v>
      </c>
      <c r="C48" s="82">
        <f>SUM(C43:C47)</f>
        <v>-3955063</v>
      </c>
    </row>
    <row r="49" spans="1:3" x14ac:dyDescent="0.2">
      <c r="A49" s="3" t="s">
        <v>118</v>
      </c>
      <c r="B49" s="26">
        <f>B33+B41+B48</f>
        <v>-463642</v>
      </c>
      <c r="C49" s="27">
        <f>C33+C41+C48</f>
        <v>1012825</v>
      </c>
    </row>
    <row r="50" spans="1:3" x14ac:dyDescent="0.2">
      <c r="A50" s="3" t="s">
        <v>1</v>
      </c>
      <c r="B50" s="26"/>
      <c r="C50" s="27"/>
    </row>
    <row r="51" spans="1:3" x14ac:dyDescent="0.2">
      <c r="A51" s="4" t="s">
        <v>119</v>
      </c>
      <c r="B51" s="26">
        <v>0</v>
      </c>
      <c r="C51" s="27">
        <v>-217658</v>
      </c>
    </row>
    <row r="52" spans="1:3" ht="13.5" thickBot="1" x14ac:dyDescent="0.25">
      <c r="A52" s="5" t="s">
        <v>120</v>
      </c>
      <c r="B52" s="28">
        <f>'Отчет о фин состоянии'!C25</f>
        <v>619557</v>
      </c>
      <c r="C52" s="29">
        <v>253552</v>
      </c>
    </row>
    <row r="53" spans="1:3" ht="13.5" thickBot="1" x14ac:dyDescent="0.25">
      <c r="A53" s="7" t="s">
        <v>121</v>
      </c>
      <c r="B53" s="30">
        <f>B49+B51+B52</f>
        <v>155915</v>
      </c>
      <c r="C53" s="31">
        <f>C49+C51+C52</f>
        <v>1048719</v>
      </c>
    </row>
    <row r="54" spans="1:3" ht="13.5" thickTop="1" x14ac:dyDescent="0.2"/>
    <row r="55" spans="1:3" x14ac:dyDescent="0.2">
      <c r="B55" s="53">
        <f>B53-'Отчет о фин состоянии'!B25</f>
        <v>0</v>
      </c>
    </row>
  </sheetData>
  <mergeCells count="2">
    <mergeCell ref="B6:C6"/>
    <mergeCell ref="B1:C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Отчет о фин состоянии</vt:lpstr>
      <vt:lpstr>Отчет о совокупном доходе</vt:lpstr>
      <vt:lpstr>Дижение капитала</vt:lpstr>
      <vt:lpstr>ОДДС</vt:lpstr>
      <vt:lpstr>'Дижение капитала'!OLE_LINK15</vt:lpstr>
      <vt:lpstr>'Дижение капитала'!Область_печати</vt:lpstr>
      <vt:lpstr>ОДДС!Область_печати</vt:lpstr>
      <vt:lpstr>'Отчет о совокупном доходе'!Область_печати</vt:lpstr>
      <vt:lpstr>'Отчет о фин состоянии'!Область_печати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Сауле Козыбаева</dc:creator>
  <cp:lastModifiedBy>Сауле Козыбаева</cp:lastModifiedBy>
  <cp:lastPrinted>2017-11-09T09:00:29Z</cp:lastPrinted>
  <dcterms:created xsi:type="dcterms:W3CDTF">2017-11-09T08:48:05Z</dcterms:created>
  <dcterms:modified xsi:type="dcterms:W3CDTF">2017-11-13T11:10:44Z</dcterms:modified>
</cp:coreProperties>
</file>