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activeTab="0"/>
  </bookViews>
  <sheets>
    <sheet name="Ф1" sheetId="1" r:id="rId1"/>
    <sheet name="Ф2" sheetId="2" r:id="rId2"/>
    <sheet name="Ф3" sheetId="3" r:id="rId3"/>
    <sheet name="Ф4" sheetId="4" r:id="rId4"/>
  </sheets>
  <definedNames>
    <definedName name="_xlnm.Print_Area" localSheetId="2">'Ф3'!$A$1:$C$90</definedName>
    <definedName name="_xlnm.Print_Area" localSheetId="3">'Ф4'!$A$1:$I$53</definedName>
  </definedNames>
  <calcPr fullCalcOnLoad="1"/>
</workbook>
</file>

<file path=xl/sharedStrings.xml><?xml version="1.0" encoding="utf-8"?>
<sst xmlns="http://schemas.openxmlformats.org/spreadsheetml/2006/main" count="323" uniqueCount="237">
  <si>
    <t>Наименование статьи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</si>
  <si>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</si>
  <si>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</si>
  <si>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</si>
  <si>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</si>
  <si>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в том числе:</t>
  </si>
  <si>
    <t>наличные деньги в кассе</t>
  </si>
  <si>
    <t>деньги на счетах в банках и организациях, осуществляющих отдельные виды банковских операций</t>
  </si>
  <si>
    <t>Ценные бумаги, оцениваемые по справедливой стоимости, изменения которых отражаются в составе прибыли или убытка</t>
  </si>
  <si>
    <t>Ценные бумаги, учитываемые по справедливой стоимости через прочий совокупный доход</t>
  </si>
  <si>
    <t>Ценные бумаги, учитываемые по амортизированной стоимости (за вычетом резервов на обесценение)</t>
  </si>
  <si>
    <t>Производные финансовые инструменты</t>
  </si>
  <si>
    <t>Страховые премии к получению (за вычетом резервов на обесценение)</t>
  </si>
  <si>
    <t>Дебиторская задолженность</t>
  </si>
  <si>
    <t>Комиссионные вознаграждения</t>
  </si>
  <si>
    <t>Операция «обратное ΡΕΠΟ»</t>
  </si>
  <si>
    <t>Аффинированные драгоценные металлы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</si>
  <si>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</si>
  <si>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</si>
  <si>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Займы (микрокредиты) предоставленные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</si>
  <si>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</si>
  <si>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</si>
  <si>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</si>
  <si>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</si>
  <si>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</si>
  <si>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</si>
  <si>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Активы в форме права пользования (за вычетом амортизации и убытков от обесценения)</t>
  </si>
  <si>
    <t>Расходы будущих периодов</t>
  </si>
  <si>
    <t>Текущий налоговый актив</t>
  </si>
  <si>
    <t>Отложенный налоговый актив</t>
  </si>
  <si>
    <t>Прочие активы</t>
  </si>
  <si>
    <t>Итого активы</t>
  </si>
  <si>
    <t>Обязательства</t>
  </si>
  <si>
    <t>Вклады привлеченные</t>
  </si>
  <si>
    <t>Выпущенные долговые ценные бумаги</t>
  </si>
  <si>
    <t>Операция «ΡΕΠΟ»</t>
  </si>
  <si>
    <t>Займы полученные</t>
  </si>
  <si>
    <t>Кредиторская задолженность</t>
  </si>
  <si>
    <t>Резервы</t>
  </si>
  <si>
    <t>Начисленные расходы по расчетам с акционерами по акциям</t>
  </si>
  <si>
    <t>Субординированный долг</t>
  </si>
  <si>
    <t>Обязательство перед бюджетом по налогам и другим обязательным платежам в бюджет</t>
  </si>
  <si>
    <t>Отложенное налоговое обязательство</t>
  </si>
  <si>
    <t>Обязательства по аренде</t>
  </si>
  <si>
    <t>Расчеты с перестраховщиками</t>
  </si>
  <si>
    <t>Расчеты с посредниками по страховой (перестраховочной) деятельности</t>
  </si>
  <si>
    <t>Счета к уплате по договорам страхования (перестрахования)</t>
  </si>
  <si>
    <t>Оценочные обязательства</t>
  </si>
  <si>
    <t>Прочие обязательства</t>
  </si>
  <si>
    <t>Итого обязательства</t>
  </si>
  <si>
    <t>Собственный капитал</t>
  </si>
  <si>
    <t>Уставный капитал</t>
  </si>
  <si>
    <t>простые акции</t>
  </si>
  <si>
    <t>привилегированные акции</t>
  </si>
  <si>
    <t>Премии (дополнительный оплаченный капитал)</t>
  </si>
  <si>
    <t>Изъятый капитал</t>
  </si>
  <si>
    <t>Резервный капитал</t>
  </si>
  <si>
    <t>Резерв переоценки ценных бумаг, учитываемых по справедливой стоимости через прочий совокупный доход</t>
  </si>
  <si>
    <t>Резерв обесценения ценных бумаг, учитываемых по справедливой стоимости через прочий совокупный доход</t>
  </si>
  <si>
    <t>Прочие резервы</t>
  </si>
  <si>
    <t>Нераспределенная прибыль (непокрытый убыток)</t>
  </si>
  <si>
    <t>предыдущих лет</t>
  </si>
  <si>
    <t>отчетного периода</t>
  </si>
  <si>
    <t>Итого капитал</t>
  </si>
  <si>
    <t>Итого капитал и обязательства</t>
  </si>
  <si>
    <t>Доходы, связанные с получением вознаграждения</t>
  </si>
  <si>
    <t>по корреспондентским и текущим счетам</t>
  </si>
  <si>
    <t>по размещенным вкладам</t>
  </si>
  <si>
    <t>по предоставленным займам (микрокредитам)</t>
  </si>
  <si>
    <t>по предоставленной финансовой аренде</t>
  </si>
  <si>
    <t>по приобретенным ценным бумагам</t>
  </si>
  <si>
    <t>по операциям «обратное РЕПО»</t>
  </si>
  <si>
    <t>прочие доходы, связанные с получением вознаграждения</t>
  </si>
  <si>
    <t>доходы в виде комиссионного вознаграждения по деятельности страхового брокера</t>
  </si>
  <si>
    <t>Доходы от осуществления банковской и иной деятельности, не связанные с получением вознаграждения</t>
  </si>
  <si>
    <t>доходы от осуществления переводных операций</t>
  </si>
  <si>
    <t>доходы от осуществления клиринговых операций</t>
  </si>
  <si>
    <t>доходы от осуществления кассовых операций</t>
  </si>
  <si>
    <t>доходы от осуществления сейфовых операций</t>
  </si>
  <si>
    <t>доходы от инкассации</t>
  </si>
  <si>
    <t>прочие доходы от банковской, деятельности страхового брокера и иной деятельности, не связанные с получением вознаграждения</t>
  </si>
  <si>
    <t>Доходы (расходы) по финансовым активам (нетто)</t>
  </si>
  <si>
    <t>доходы (расходы) от купли-продажи финансовых активов (нетто)</t>
  </si>
  <si>
    <t>доходы 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</si>
  <si>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Доходы (расходы) от переоценки иностранной валюты (нетто)</t>
  </si>
  <si>
    <t>Доходы от восстановления резервов на возможные потери по финансовым активам</t>
  </si>
  <si>
    <t>Доходы в виде дивидендов по акциям</t>
  </si>
  <si>
    <t>Доходы, связанные с участием в капитале других юридических лиц</t>
  </si>
  <si>
    <t>Доходы от реализации активов</t>
  </si>
  <si>
    <t>Прочие доходы</t>
  </si>
  <si>
    <t>Итого доходов</t>
  </si>
  <si>
    <t>Расходы, связанные с выплатой вознаграждения</t>
  </si>
  <si>
    <t>по привлеченным вкладам</t>
  </si>
  <si>
    <t>по полученным займам</t>
  </si>
  <si>
    <t>по обязательствам по аренде</t>
  </si>
  <si>
    <t>по выпущенным ценным бумагам</t>
  </si>
  <si>
    <t>по операциям «РЕПО»</t>
  </si>
  <si>
    <t>прочие расходы, связанные с выплатой вознаграждения</t>
  </si>
  <si>
    <t>Комиссионные расходы</t>
  </si>
  <si>
    <t>вознаграждение управляющему агенту</t>
  </si>
  <si>
    <t>вознаграждение за кастодиальное обслуживание</t>
  </si>
  <si>
    <t>по выплате комиссионного вознаграждения по деятельности страхового брокера</t>
  </si>
  <si>
    <t>Расходы по банковской и иной деятельности, не связанные с выплатой вознаграждения</t>
  </si>
  <si>
    <t>расходы от осуществления переводных операций</t>
  </si>
  <si>
    <t>расходы от осуществления клиринговых операций</t>
  </si>
  <si>
    <t>расходы от осуществления кассовых операций</t>
  </si>
  <si>
    <t>расходы от осуществления сейфовых операций</t>
  </si>
  <si>
    <t>расходы от осуществления инкассации</t>
  </si>
  <si>
    <t>Расходы по созданию резервов на возможные потери по финансовым активам</t>
  </si>
  <si>
    <t>Операционные расходы</t>
  </si>
  <si>
    <t>расходы на оплату труда и командировочные</t>
  </si>
  <si>
    <t>амортизационные отчисления и износ</t>
  </si>
  <si>
    <t>расходы по уплате налогов и других обязательных платежей в бюджет, за исключением корпоративного подоходного налога</t>
  </si>
  <si>
    <t>Расходы по операционной аренде</t>
  </si>
  <si>
    <t>Расходы от реализации или безвозмездной передачи активов</t>
  </si>
  <si>
    <t>Прочие расходы</t>
  </si>
  <si>
    <t>Итого расходов</t>
  </si>
  <si>
    <t>Чистая прибыль (убыток) до уплаты корпоративного подоходного налога</t>
  </si>
  <si>
    <t>Корпоративный подоходный налог</t>
  </si>
  <si>
    <t>Чистая прибыль (убыток) после уплаты корпоративного подоходного налога</t>
  </si>
  <si>
    <t>Прибыль (убыток) от прекращенной деятельности</t>
  </si>
  <si>
    <t>Итого чистая прибыль (убыток) за период</t>
  </si>
  <si>
    <t>(в тысячах тенге)</t>
  </si>
  <si>
    <t>____________________</t>
  </si>
  <si>
    <t xml:space="preserve">                                                   фамилия, имя, отчество (при его наличии)</t>
  </si>
  <si>
    <t>подпись</t>
  </si>
  <si>
    <t xml:space="preserve">                                                                                                                    фамилия, имя и отчество (при его наличии)</t>
  </si>
  <si>
    <t>Отчет о прибылях и убытках</t>
  </si>
  <si>
    <t>За отчетный период</t>
  </si>
  <si>
    <t xml:space="preserve">Приложение 3 </t>
  </si>
  <si>
    <t>Приложение 4</t>
  </si>
  <si>
    <t xml:space="preserve">Изменения в учетной политике и корректировки фундаментальных ошибок </t>
  </si>
  <si>
    <t>Пересчитанное сальдо на начало отчетного периода</t>
  </si>
  <si>
    <t>Прочие операции</t>
  </si>
  <si>
    <t>Эмиссионный доход</t>
  </si>
  <si>
    <t>Выкупленные собственные долевые инструменты</t>
  </si>
  <si>
    <t>Компоненты прочего совокупного дохода</t>
  </si>
  <si>
    <t>Нераспределенная прибыль</t>
  </si>
  <si>
    <t>Уставный (акционерный) капитал</t>
  </si>
  <si>
    <t>Доля неконтролирующих собственников</t>
  </si>
  <si>
    <t>Итого капитал:</t>
  </si>
  <si>
    <t>Капитал, относимый на собственников</t>
  </si>
  <si>
    <t xml:space="preserve">
Наименование компонентов</t>
  </si>
  <si>
    <t xml:space="preserve">Пересчитанное сальдо </t>
  </si>
  <si>
    <t>Взносы собственников</t>
  </si>
  <si>
    <t>Прибыль (убыток) за год</t>
  </si>
  <si>
    <t>Прочий совокупный доход, всего</t>
  </si>
  <si>
    <t>Общий совокупный доход, всего</t>
  </si>
  <si>
    <t>Операции с собственниками, всего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</si>
  <si>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</si>
  <si>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</si>
  <si>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</si>
  <si>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переоценка основных средств и нематериальных активов (за минусом налогового эффекта)</t>
  </si>
  <si>
    <t>доля в прочем совокупном доходе (убытке) ассоциированных организаций и совместной деятельности, учитываемых по методу долевого участия</t>
  </si>
  <si>
    <t>Прочий капитал</t>
  </si>
  <si>
    <t>Наименование показателей</t>
  </si>
  <si>
    <t>За предыдущий период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</si>
  <si>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</si>
  <si>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</si>
  <si>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</si>
  <si>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</si>
  <si>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</si>
  <si>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</si>
  <si>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</si>
  <si>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</si>
  <si>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</si>
  <si>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</si>
  <si>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</si>
  <si>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</si>
  <si>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</si>
  <si>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</si>
  <si>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</si>
  <si>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</si>
  <si>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 (строка 010 -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</si>
  <si>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</si>
  <si>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052)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</si>
  <si>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</si>
  <si>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</si>
  <si>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</si>
  <si>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</si>
  <si>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</si>
  <si>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</si>
  <si>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изъятие денежных вкладов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</si>
  <si>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</si>
  <si>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</si>
  <si>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</si>
  <si>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2. Выбытие денежных средств, всего (сумма строк с 061 по 073)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</si>
  <si>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</si>
  <si>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</si>
  <si>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</si>
  <si>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</si>
  <si>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</si>
  <si>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</si>
  <si>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размещение денежных вкладов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</si>
  <si>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</si>
  <si>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</si>
  <si>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</si>
  <si>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040 -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</si>
  <si>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</si>
  <si>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</si>
  <si>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</si>
  <si>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получение займов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</si>
  <si>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</si>
  <si>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</si>
  <si>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</si>
  <si>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</si>
  <si>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</si>
  <si>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090 - строка 100)</t>
  </si>
  <si>
    <t>4. Влияние обменных курсов валют к тенге</t>
  </si>
  <si>
    <t>5. Влияние изменения балансовой стоимости денежных средств и их эквивалентов</t>
  </si>
  <si>
    <t>6. Увеличение +/- уменьшение денежных средств (строка 030 +/- строка 080 +/- строка 110 +/- строка 120 +/- строка 130)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</si>
  <si>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</si>
  <si>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</si>
  <si>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t xml:space="preserve">Приложение 14 
к Правилам представления финансовой 
отчетности финансовыми организациями
и организациями, осуществляющими 
микрофинансовую деятельность
</t>
  </si>
  <si>
    <r>
      <rPr>
        <sz val="10"/>
        <rFont val="Times New Roman"/>
        <family val="1"/>
      </rPr>
      <t>ТОО "Микрофинансовая организация аФинанс"</t>
    </r>
  </si>
  <si>
    <t>(наименование организации)</t>
  </si>
  <si>
    <r>
      <t xml:space="preserve">Адрес </t>
    </r>
    <r>
      <rPr>
        <u val="single"/>
        <sz val="11"/>
        <color indexed="8"/>
        <rFont val="Times New Roman"/>
        <family val="1"/>
      </rPr>
      <t xml:space="preserve"> г. Алматы, 050005, Алмалинский район, ул.Толе би, 265</t>
    </r>
  </si>
  <si>
    <r>
      <t xml:space="preserve">Телефон </t>
    </r>
    <r>
      <rPr>
        <u val="single"/>
        <sz val="11"/>
        <color indexed="8"/>
        <rFont val="Times New Roman"/>
        <family val="1"/>
      </rPr>
      <t>+77011384446</t>
    </r>
  </si>
  <si>
    <t>Адрес электронной почты buhgalter@turbomoney.kz</t>
  </si>
  <si>
    <t>Главный бухгалтер  Жакупбаева Анар Жомартовна</t>
  </si>
  <si>
    <t>Руководитель или лицо, исполняющее его обязанности  Бельдеубаев Муратхан</t>
  </si>
  <si>
    <t xml:space="preserve">Бухгалтерский баланс </t>
  </si>
  <si>
    <t>отчетный период 01.04.2021г.</t>
  </si>
  <si>
    <t xml:space="preserve">Приложение 16 
к Правилам представления финансовой 
отчетности финансовыми организациями
и организациями, осуществляющими 
микрофинансовую деятельность
</t>
  </si>
  <si>
    <t>Отчет о движении денежных средств (прямой метод)</t>
  </si>
  <si>
    <t xml:space="preserve">                           ТОО "Микрофинансовая организация аФинанс"</t>
  </si>
  <si>
    <t xml:space="preserve">                   (наименование организации)</t>
  </si>
  <si>
    <t xml:space="preserve">                     отчетный период 01.04.2021г.</t>
  </si>
  <si>
    <t xml:space="preserve">            (в тысячах тенге)</t>
  </si>
  <si>
    <t xml:space="preserve">                                                                                     фамилия, имя и отчество (при его наличии)</t>
  </si>
  <si>
    <t>Сальдо на 01 января предыдущего года</t>
  </si>
  <si>
    <t>Сальдо на 01 января отчетного года</t>
  </si>
  <si>
    <t>Сальдо на 31 декабря отчетного года</t>
  </si>
  <si>
    <t xml:space="preserve"> (наименование организации)</t>
  </si>
  <si>
    <t xml:space="preserve">                                 отчетный период 01.04.2021г.</t>
  </si>
  <si>
    <t xml:space="preserve">                              Отчет об изменениях в капитале</t>
  </si>
  <si>
    <r>
      <t xml:space="preserve">Наименование </t>
    </r>
    <r>
      <rPr>
        <b/>
        <u val="single"/>
        <sz val="11"/>
        <color indexed="8"/>
        <rFont val="Times New Roman"/>
        <family val="1"/>
      </rPr>
      <t>ТОО "Микрофинансовая организация аФинанс"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</si>
</sst>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\ _₸_-;\-* #,##0\ _₸_-;_-* &quot;-&quot;\ _₸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  <numFmt numFmtId="172" formatCode="_-* #,##0.0_-;\-* #,##0.0_-;_-* &quot;-&quot;??_-;_-@_-"/>
    <numFmt numFmtId="173" formatCode="_-* #,##0_-;\-* #,##0_-;_-* &quot;-&quot;??_-;_-@_-"/>
    <numFmt numFmtId="174" formatCode="0.0000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u val="single"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5" fillId="33" borderId="0" xfId="53" applyFont="1" applyFill="1" applyProtection="1">
      <alignment/>
      <protection locked="0"/>
    </xf>
    <xf numFmtId="0" fontId="5" fillId="33" borderId="0" xfId="53" applyFont="1" applyFill="1">
      <alignment/>
      <protection/>
    </xf>
    <xf numFmtId="0" fontId="5" fillId="33" borderId="0" xfId="53" applyFont="1" applyFill="1" applyAlignment="1" applyProtection="1">
      <alignment horizontal="right"/>
      <protection locked="0"/>
    </xf>
    <xf numFmtId="3" fontId="5" fillId="33" borderId="0" xfId="53" applyNumberFormat="1" applyFont="1" applyFill="1">
      <alignment/>
      <protection/>
    </xf>
    <xf numFmtId="3" fontId="5" fillId="33" borderId="0" xfId="53" applyNumberFormat="1" applyFont="1" applyFill="1" applyAlignment="1" applyProtection="1">
      <alignment horizontal="right"/>
      <protection locked="0"/>
    </xf>
    <xf numFmtId="0" fontId="7" fillId="33" borderId="0" xfId="53" applyFont="1" applyFill="1" applyAlignment="1" applyProtection="1">
      <alignment vertical="top" wrapText="1"/>
      <protection locked="0"/>
    </xf>
    <xf numFmtId="0" fontId="7" fillId="33" borderId="0" xfId="53" applyFont="1" applyFill="1" applyProtection="1">
      <alignment/>
      <protection locked="0"/>
    </xf>
    <xf numFmtId="0" fontId="7" fillId="33" borderId="0" xfId="53" applyFont="1" applyFill="1" applyAlignment="1" applyProtection="1">
      <alignment horizontal="right" vertical="top" wrapText="1"/>
      <protection locked="0"/>
    </xf>
    <xf numFmtId="0" fontId="7" fillId="33" borderId="0" xfId="53" applyFont="1" applyFill="1" applyAlignment="1" applyProtection="1">
      <alignment horizontal="right"/>
      <protection locked="0"/>
    </xf>
    <xf numFmtId="0" fontId="8" fillId="33" borderId="0" xfId="53" applyFont="1" applyFill="1" applyProtection="1">
      <alignment/>
      <protection locked="0"/>
    </xf>
    <xf numFmtId="0" fontId="10" fillId="33" borderId="0" xfId="53" applyFont="1" applyFill="1" applyBorder="1" applyAlignment="1">
      <alignment vertical="top" wrapText="1"/>
      <protection/>
    </xf>
    <xf numFmtId="3" fontId="5" fillId="33" borderId="0" xfId="53" applyNumberFormat="1" applyFont="1" applyFill="1" applyAlignment="1">
      <alignment vertical="center"/>
      <protection/>
    </xf>
    <xf numFmtId="0" fontId="5" fillId="33" borderId="0" xfId="53" applyFont="1" applyFill="1" applyAlignment="1">
      <alignment vertical="center"/>
      <protection/>
    </xf>
    <xf numFmtId="3" fontId="51" fillId="33" borderId="0" xfId="53" applyNumberFormat="1" applyFont="1" applyFill="1">
      <alignment/>
      <protection/>
    </xf>
    <xf numFmtId="0" fontId="51" fillId="33" borderId="0" xfId="53" applyFont="1" applyFill="1">
      <alignment/>
      <protection/>
    </xf>
    <xf numFmtId="3" fontId="6" fillId="33" borderId="0" xfId="53" applyNumberFormat="1" applyFont="1" applyFill="1">
      <alignment/>
      <protection/>
    </xf>
    <xf numFmtId="0" fontId="6" fillId="33" borderId="0" xfId="53" applyFont="1" applyFill="1">
      <alignment/>
      <protection/>
    </xf>
    <xf numFmtId="0" fontId="52" fillId="33" borderId="0" xfId="0" applyFont="1" applyFill="1" applyAlignment="1">
      <alignment/>
    </xf>
    <xf numFmtId="0" fontId="53" fillId="33" borderId="0" xfId="0" applyFont="1" applyFill="1" applyAlignment="1">
      <alignment vertical="center" wrapText="1"/>
    </xf>
    <xf numFmtId="0" fontId="54" fillId="33" borderId="0" xfId="0" applyFont="1" applyFill="1" applyAlignment="1">
      <alignment horizontal="left" vertical="center" wrapText="1"/>
    </xf>
    <xf numFmtId="0" fontId="55" fillId="33" borderId="0" xfId="0" applyFont="1" applyFill="1" applyAlignment="1">
      <alignment/>
    </xf>
    <xf numFmtId="0" fontId="52" fillId="33" borderId="0" xfId="0" applyFont="1" applyFill="1" applyAlignment="1">
      <alignment vertical="top" wrapText="1"/>
    </xf>
    <xf numFmtId="14" fontId="56" fillId="33" borderId="0" xfId="0" applyNumberFormat="1" applyFont="1" applyFill="1" applyAlignment="1">
      <alignment horizontal="center" vertical="center" wrapText="1"/>
    </xf>
    <xf numFmtId="0" fontId="54" fillId="33" borderId="0" xfId="0" applyFont="1" applyFill="1" applyAlignment="1">
      <alignment horizontal="center" vertical="center" wrapText="1"/>
    </xf>
    <xf numFmtId="0" fontId="55" fillId="33" borderId="0" xfId="0" applyFont="1" applyFill="1" applyAlignment="1">
      <alignment horizontal="center"/>
    </xf>
    <xf numFmtId="0" fontId="7" fillId="33" borderId="0" xfId="53" applyFont="1" applyFill="1" applyAlignment="1" applyProtection="1">
      <alignment horizontal="left" vertical="top" wrapText="1"/>
      <protection locked="0"/>
    </xf>
    <xf numFmtId="0" fontId="7" fillId="33" borderId="0" xfId="53" applyFont="1" applyFill="1" applyAlignment="1" applyProtection="1">
      <alignment horizontal="center"/>
      <protection locked="0"/>
    </xf>
    <xf numFmtId="0" fontId="9" fillId="33" borderId="10" xfId="53" applyFont="1" applyFill="1" applyBorder="1" applyAlignment="1">
      <alignment horizontal="center" vertical="center" wrapText="1"/>
      <protection/>
    </xf>
    <xf numFmtId="0" fontId="6" fillId="33" borderId="0" xfId="53" applyFont="1" applyFill="1">
      <alignment/>
      <protection/>
    </xf>
    <xf numFmtId="3" fontId="8" fillId="33" borderId="10" xfId="53" applyNumberFormat="1" applyFont="1" applyFill="1" applyBorder="1" applyAlignment="1">
      <alignment horizontal="right" vertical="center" wrapText="1"/>
      <protection/>
    </xf>
    <xf numFmtId="0" fontId="7" fillId="33" borderId="10" xfId="53" applyFont="1" applyFill="1" applyBorder="1" applyAlignment="1">
      <alignment vertical="top" wrapText="1"/>
      <protection/>
    </xf>
    <xf numFmtId="3" fontId="7" fillId="33" borderId="10" xfId="53" applyNumberFormat="1" applyFont="1" applyFill="1" applyBorder="1" applyAlignment="1" applyProtection="1">
      <alignment horizontal="right" vertical="center" wrapText="1"/>
      <protection locked="0"/>
    </xf>
    <xf numFmtId="3" fontId="7" fillId="33" borderId="10" xfId="53" applyNumberFormat="1" applyFont="1" applyFill="1" applyBorder="1" applyAlignment="1">
      <alignment horizontal="right" vertical="center" wrapText="1"/>
      <protection/>
    </xf>
    <xf numFmtId="0" fontId="8" fillId="33" borderId="10" xfId="53" applyFont="1" applyFill="1" applyBorder="1" applyAlignment="1">
      <alignment vertical="top" wrapText="1"/>
      <protection/>
    </xf>
    <xf numFmtId="3" fontId="7" fillId="33" borderId="0" xfId="53" applyNumberFormat="1" applyFont="1" applyFill="1" applyBorder="1" applyAlignment="1">
      <alignment vertical="top" wrapText="1"/>
      <protection/>
    </xf>
    <xf numFmtId="0" fontId="9" fillId="7" borderId="10" xfId="53" applyFont="1" applyFill="1" applyBorder="1" applyAlignment="1">
      <alignment vertical="top" wrapText="1"/>
      <protection/>
    </xf>
    <xf numFmtId="3" fontId="8" fillId="7" borderId="10" xfId="53" applyNumberFormat="1" applyFont="1" applyFill="1" applyBorder="1" applyAlignment="1">
      <alignment horizontal="right" vertical="center" wrapText="1"/>
      <protection/>
    </xf>
    <xf numFmtId="3" fontId="8" fillId="7" borderId="10" xfId="53" applyNumberFormat="1" applyFont="1" applyFill="1" applyBorder="1" applyAlignment="1" applyProtection="1">
      <alignment horizontal="right" vertical="center" wrapText="1"/>
      <protection locked="0"/>
    </xf>
    <xf numFmtId="0" fontId="52" fillId="33" borderId="0" xfId="0" applyFont="1" applyFill="1" applyAlignment="1">
      <alignment horizontal="right"/>
    </xf>
    <xf numFmtId="0" fontId="57" fillId="33" borderId="0" xfId="0" applyFont="1" applyFill="1" applyAlignment="1">
      <alignment/>
    </xf>
    <xf numFmtId="3" fontId="52" fillId="33" borderId="11" xfId="0" applyNumberFormat="1" applyFont="1" applyFill="1" applyBorder="1" applyAlignment="1">
      <alignment vertical="top" wrapText="1"/>
    </xf>
    <xf numFmtId="3" fontId="52" fillId="33" borderId="0" xfId="0" applyNumberFormat="1" applyFont="1" applyFill="1" applyAlignment="1">
      <alignment/>
    </xf>
    <xf numFmtId="3" fontId="57" fillId="33" borderId="11" xfId="0" applyNumberFormat="1" applyFont="1" applyFill="1" applyBorder="1" applyAlignment="1">
      <alignment vertical="top" wrapText="1"/>
    </xf>
    <xf numFmtId="166" fontId="52" fillId="33" borderId="0" xfId="0" applyNumberFormat="1" applyFont="1" applyFill="1" applyAlignment="1">
      <alignment/>
    </xf>
    <xf numFmtId="0" fontId="58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vertical="center" wrapText="1"/>
    </xf>
    <xf numFmtId="3" fontId="52" fillId="33" borderId="10" xfId="0" applyNumberFormat="1" applyFont="1" applyFill="1" applyBorder="1" applyAlignment="1">
      <alignment vertical="top" wrapText="1"/>
    </xf>
    <xf numFmtId="0" fontId="58" fillId="7" borderId="10" xfId="0" applyFont="1" applyFill="1" applyBorder="1" applyAlignment="1">
      <alignment vertical="center" wrapText="1"/>
    </xf>
    <xf numFmtId="3" fontId="57" fillId="7" borderId="10" xfId="0" applyNumberFormat="1" applyFont="1" applyFill="1" applyBorder="1" applyAlignment="1">
      <alignment vertical="top" wrapText="1"/>
    </xf>
    <xf numFmtId="0" fontId="52" fillId="33" borderId="10" xfId="0" applyFont="1" applyFill="1" applyBorder="1" applyAlignment="1">
      <alignment vertical="top" wrapText="1"/>
    </xf>
    <xf numFmtId="0" fontId="58" fillId="13" borderId="10" xfId="0" applyFont="1" applyFill="1" applyBorder="1" applyAlignment="1">
      <alignment vertical="center" wrapText="1"/>
    </xf>
    <xf numFmtId="3" fontId="57" fillId="13" borderId="10" xfId="0" applyNumberFormat="1" applyFont="1" applyFill="1" applyBorder="1" applyAlignment="1">
      <alignment vertical="top" wrapText="1"/>
    </xf>
    <xf numFmtId="0" fontId="52" fillId="33" borderId="0" xfId="0" applyFont="1" applyFill="1" applyAlignment="1">
      <alignment vertical="top" wrapText="1"/>
    </xf>
    <xf numFmtId="0" fontId="59" fillId="0" borderId="10" xfId="0" applyFont="1" applyBorder="1" applyAlignment="1">
      <alignment horizontal="center" vertical="top" wrapText="1"/>
    </xf>
    <xf numFmtId="0" fontId="59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173" fontId="0" fillId="0" borderId="10" xfId="62" applyNumberFormat="1" applyFont="1" applyBorder="1" applyAlignment="1">
      <alignment vertical="top" wrapText="1"/>
    </xf>
    <xf numFmtId="0" fontId="53" fillId="33" borderId="0" xfId="0" applyFont="1" applyFill="1" applyAlignment="1">
      <alignment vertical="center" wrapText="1"/>
    </xf>
    <xf numFmtId="0" fontId="54" fillId="33" borderId="0" xfId="0" applyFont="1" applyFill="1" applyAlignment="1">
      <alignment horizontal="center" vertical="center" wrapText="1"/>
    </xf>
    <xf numFmtId="173" fontId="0" fillId="0" borderId="10" xfId="62" applyNumberFormat="1" applyFont="1" applyBorder="1" applyAlignment="1">
      <alignment vertical="top" wrapText="1"/>
    </xf>
    <xf numFmtId="0" fontId="59" fillId="0" borderId="0" xfId="0" applyFont="1" applyBorder="1" applyAlignment="1">
      <alignment vertical="top" wrapText="1"/>
    </xf>
    <xf numFmtId="165" fontId="0" fillId="0" borderId="0" xfId="62" applyFont="1" applyBorder="1" applyAlignment="1">
      <alignment vertical="top" wrapText="1"/>
    </xf>
    <xf numFmtId="0" fontId="53" fillId="33" borderId="0" xfId="0" applyFont="1" applyFill="1" applyAlignment="1">
      <alignment vertical="center" wrapText="1"/>
    </xf>
    <xf numFmtId="0" fontId="54" fillId="33" borderId="0" xfId="0" applyFont="1" applyFill="1" applyAlignment="1">
      <alignment vertical="top" wrapText="1"/>
    </xf>
    <xf numFmtId="0" fontId="52" fillId="33" borderId="0" xfId="0" applyFont="1" applyFill="1" applyAlignment="1">
      <alignment/>
    </xf>
    <xf numFmtId="0" fontId="60" fillId="33" borderId="0" xfId="0" applyFont="1" applyFill="1" applyAlignment="1">
      <alignment vertical="center" wrapText="1"/>
    </xf>
    <xf numFmtId="0" fontId="8" fillId="33" borderId="0" xfId="53" applyFont="1" applyFill="1" applyAlignment="1" applyProtection="1">
      <alignment/>
      <protection locked="0"/>
    </xf>
    <xf numFmtId="0" fontId="5" fillId="0" borderId="0" xfId="0" applyFont="1" applyAlignment="1">
      <alignment horizontal="center" vertical="center" wrapText="1"/>
    </xf>
    <xf numFmtId="173" fontId="41" fillId="0" borderId="10" xfId="62" applyNumberFormat="1" applyFont="1" applyBorder="1" applyAlignment="1">
      <alignment vertical="top" wrapText="1"/>
    </xf>
    <xf numFmtId="173" fontId="41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3" fillId="33" borderId="0" xfId="0" applyFont="1" applyFill="1" applyAlignment="1">
      <alignment horizontal="center" vertical="center" wrapText="1"/>
    </xf>
    <xf numFmtId="0" fontId="54" fillId="33" borderId="0" xfId="0" applyFont="1" applyFill="1" applyAlignment="1">
      <alignment horizontal="center" vertical="center" wrapText="1"/>
    </xf>
    <xf numFmtId="0" fontId="53" fillId="33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60" fillId="33" borderId="0" xfId="0" applyFont="1" applyFill="1" applyAlignment="1">
      <alignment horizontal="center" vertical="center" wrapText="1"/>
    </xf>
    <xf numFmtId="0" fontId="52" fillId="33" borderId="0" xfId="0" applyFont="1" applyFill="1" applyAlignment="1">
      <alignment horizontal="right" wrapText="1"/>
    </xf>
    <xf numFmtId="0" fontId="8" fillId="33" borderId="0" xfId="53" applyFont="1" applyFill="1" applyAlignment="1" applyProtection="1">
      <alignment horizontal="center"/>
      <protection locked="0"/>
    </xf>
    <xf numFmtId="0" fontId="59" fillId="0" borderId="10" xfId="0" applyFont="1" applyBorder="1" applyAlignment="1">
      <alignment vertical="top" wrapText="1"/>
    </xf>
    <xf numFmtId="0" fontId="9" fillId="33" borderId="10" xfId="53" applyFont="1" applyFill="1" applyBorder="1" applyAlignment="1">
      <alignment horizontal="center" vertical="center" wrapText="1"/>
      <protection/>
    </xf>
    <xf numFmtId="0" fontId="8" fillId="33" borderId="10" xfId="53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84"/>
  <sheetViews>
    <sheetView tabSelected="1" zoomScale="75" zoomScaleNormal="75" zoomScalePageLayoutView="0" workbookViewId="0" topLeftCell="A28">
      <selection activeCell="C56" sqref="C56"/>
    </sheetView>
  </sheetViews>
  <sheetFormatPr defaultColWidth="9.140625" defaultRowHeight="15"/>
  <cols>
    <col min="1" max="1" width="106.00390625" style="18" customWidth="1"/>
    <col min="2" max="3" width="12.8515625" style="18" customWidth="1"/>
    <col min="4" max="4" width="12.00390625" style="18" hidden="1" customWidth="1"/>
    <col min="5" max="6" width="9.140625" style="18" hidden="1" customWidth="1"/>
    <col min="7" max="16384" width="9.140625" style="18" customWidth="1"/>
  </cols>
  <sheetData>
    <row r="1" spans="1:4" ht="88.5" customHeight="1">
      <c r="A1" s="73" t="s">
        <v>213</v>
      </c>
      <c r="B1" s="74"/>
      <c r="C1" s="74"/>
      <c r="D1" s="74"/>
    </row>
    <row r="2" spans="1:4" ht="15">
      <c r="A2" s="75" t="s">
        <v>221</v>
      </c>
      <c r="B2" s="74"/>
      <c r="C2" s="74"/>
      <c r="D2" s="74"/>
    </row>
    <row r="3" spans="1:4" ht="15">
      <c r="A3" s="76" t="s">
        <v>214</v>
      </c>
      <c r="B3" s="74"/>
      <c r="C3" s="74"/>
      <c r="D3" s="74"/>
    </row>
    <row r="4" spans="1:4" ht="15">
      <c r="A4" s="76" t="s">
        <v>215</v>
      </c>
      <c r="B4" s="74"/>
      <c r="C4" s="74"/>
      <c r="D4" s="74"/>
    </row>
    <row r="5" spans="1:4" ht="15">
      <c r="A5" s="76" t="s">
        <v>222</v>
      </c>
      <c r="B5" s="74"/>
      <c r="C5" s="74"/>
      <c r="D5" s="74"/>
    </row>
    <row r="6" ht="15">
      <c r="C6" s="39" t="s">
        <v>122</v>
      </c>
    </row>
    <row r="7" spans="1:3" s="40" customFormat="1" ht="42.75">
      <c r="A7" s="45" t="s">
        <v>0</v>
      </c>
      <c r="B7" s="45" t="s">
        <v>1</v>
      </c>
      <c r="C7" s="45" t="s">
        <v>2</v>
      </c>
    </row>
    <row r="8" spans="1:3" ht="15">
      <c r="A8" s="46">
        <v>1</v>
      </c>
      <c r="B8" s="46">
        <v>3</v>
      </c>
      <c r="C8" s="46">
        <v>4</v>
      </c>
    </row>
    <row r="9" spans="1:3" ht="15">
      <c r="A9" s="47" t="s">
        <v>3</v>
      </c>
      <c r="B9" s="48"/>
      <c r="C9" s="48"/>
    </row>
    <row r="10" spans="1:6" ht="15">
      <c r="A10" s="47" t="s">
        <v>4</v>
      </c>
      <c r="B10" s="48">
        <v>37814</v>
      </c>
      <c r="C10" s="48">
        <v>30677</v>
      </c>
      <c r="E10" s="42">
        <f>C10-B10</f>
        <v>-7137</v>
      </c>
      <c r="F10" s="42">
        <f>D10-C10</f>
        <v>-30677</v>
      </c>
    </row>
    <row r="11" spans="1:6" ht="15">
      <c r="A11" s="47" t="s">
        <v>5</v>
      </c>
      <c r="B11" s="48">
        <v>0</v>
      </c>
      <c r="C11" s="48">
        <v>0</v>
      </c>
      <c r="E11" s="42">
        <f aca="true" t="shared" si="0" ref="E11:E73">C11-B11</f>
        <v>0</v>
      </c>
      <c r="F11" s="42">
        <f aca="true" t="shared" si="1" ref="F11:F73">D11-C11</f>
        <v>0</v>
      </c>
    </row>
    <row r="12" spans="1:6" ht="15">
      <c r="A12" s="47" t="s">
        <v>6</v>
      </c>
      <c r="B12" s="48">
        <v>81</v>
      </c>
      <c r="C12" s="48">
        <v>429</v>
      </c>
      <c r="E12" s="42">
        <f t="shared" si="0"/>
        <v>348</v>
      </c>
      <c r="F12" s="42">
        <f t="shared" si="1"/>
        <v>-429</v>
      </c>
    </row>
    <row r="13" spans="1:6" ht="15">
      <c r="A13" s="47" t="s">
        <v>7</v>
      </c>
      <c r="B13" s="48">
        <v>37733</v>
      </c>
      <c r="C13" s="48">
        <v>30248</v>
      </c>
      <c r="E13" s="42">
        <f t="shared" si="0"/>
        <v>-7485</v>
      </c>
      <c r="F13" s="42">
        <f>D13-C13</f>
        <v>-30248</v>
      </c>
    </row>
    <row r="14" spans="1:6" ht="30">
      <c r="A14" s="47" t="s">
        <v>8</v>
      </c>
      <c r="B14" s="48">
        <v>0</v>
      </c>
      <c r="C14" s="48">
        <v>0</v>
      </c>
      <c r="E14" s="42">
        <f t="shared" si="0"/>
        <v>0</v>
      </c>
      <c r="F14" s="42">
        <f t="shared" si="1"/>
        <v>0</v>
      </c>
    </row>
    <row r="15" spans="1:6" ht="15">
      <c r="A15" s="47" t="s">
        <v>9</v>
      </c>
      <c r="B15" s="48">
        <v>0</v>
      </c>
      <c r="C15" s="48">
        <v>0</v>
      </c>
      <c r="E15" s="42">
        <f t="shared" si="0"/>
        <v>0</v>
      </c>
      <c r="F15" s="42">
        <f t="shared" si="1"/>
        <v>0</v>
      </c>
    </row>
    <row r="16" spans="1:6" ht="15">
      <c r="A16" s="47" t="s">
        <v>10</v>
      </c>
      <c r="B16" s="48">
        <v>0</v>
      </c>
      <c r="C16" s="48">
        <v>0</v>
      </c>
      <c r="E16" s="42">
        <f t="shared" si="0"/>
        <v>0</v>
      </c>
      <c r="F16" s="42">
        <f t="shared" si="1"/>
        <v>0</v>
      </c>
    </row>
    <row r="17" spans="1:6" ht="15">
      <c r="A17" s="47" t="s">
        <v>11</v>
      </c>
      <c r="B17" s="48">
        <v>0</v>
      </c>
      <c r="C17" s="48">
        <v>0</v>
      </c>
      <c r="E17" s="42">
        <f t="shared" si="0"/>
        <v>0</v>
      </c>
      <c r="F17" s="42">
        <f t="shared" si="1"/>
        <v>0</v>
      </c>
    </row>
    <row r="18" spans="1:6" ht="15">
      <c r="A18" s="47" t="s">
        <v>12</v>
      </c>
      <c r="B18" s="48">
        <v>0</v>
      </c>
      <c r="C18" s="48">
        <v>0</v>
      </c>
      <c r="E18" s="42">
        <f t="shared" si="0"/>
        <v>0</v>
      </c>
      <c r="F18" s="42">
        <f t="shared" si="1"/>
        <v>0</v>
      </c>
    </row>
    <row r="19" spans="1:6" ht="15">
      <c r="A19" s="47" t="s">
        <v>13</v>
      </c>
      <c r="B19" s="48">
        <v>16738</v>
      </c>
      <c r="C19" s="48">
        <v>11414</v>
      </c>
      <c r="E19" s="42">
        <f t="shared" si="0"/>
        <v>-5324</v>
      </c>
      <c r="F19" s="42">
        <f t="shared" si="1"/>
        <v>-11414</v>
      </c>
    </row>
    <row r="20" spans="1:6" ht="15">
      <c r="A20" s="47" t="s">
        <v>14</v>
      </c>
      <c r="B20" s="48">
        <v>0</v>
      </c>
      <c r="C20" s="48">
        <v>0</v>
      </c>
      <c r="E20" s="42">
        <f t="shared" si="0"/>
        <v>0</v>
      </c>
      <c r="F20" s="42">
        <f t="shared" si="1"/>
        <v>0</v>
      </c>
    </row>
    <row r="21" spans="1:6" ht="15">
      <c r="A21" s="47" t="s">
        <v>15</v>
      </c>
      <c r="B21" s="48">
        <v>0</v>
      </c>
      <c r="C21" s="48">
        <v>0</v>
      </c>
      <c r="E21" s="42">
        <f t="shared" si="0"/>
        <v>0</v>
      </c>
      <c r="F21" s="42">
        <f t="shared" si="1"/>
        <v>0</v>
      </c>
    </row>
    <row r="22" spans="1:6" ht="15">
      <c r="A22" s="47" t="s">
        <v>16</v>
      </c>
      <c r="B22" s="48">
        <v>0</v>
      </c>
      <c r="C22" s="48">
        <v>0</v>
      </c>
      <c r="E22" s="42">
        <f t="shared" si="0"/>
        <v>0</v>
      </c>
      <c r="F22" s="42">
        <f t="shared" si="1"/>
        <v>0</v>
      </c>
    </row>
    <row r="23" spans="1:6" ht="15">
      <c r="A23" s="47" t="s">
        <v>17</v>
      </c>
      <c r="B23" s="48">
        <v>0</v>
      </c>
      <c r="C23" s="48">
        <v>0</v>
      </c>
      <c r="E23" s="42">
        <f t="shared" si="0"/>
        <v>0</v>
      </c>
      <c r="F23" s="42">
        <f t="shared" si="1"/>
        <v>0</v>
      </c>
    </row>
    <row r="24" spans="1:6" ht="15">
      <c r="A24" s="47" t="s">
        <v>18</v>
      </c>
      <c r="B24" s="48">
        <v>0</v>
      </c>
      <c r="C24" s="48">
        <v>0</v>
      </c>
      <c r="E24" s="42">
        <f t="shared" si="0"/>
        <v>0</v>
      </c>
      <c r="F24" s="42">
        <f t="shared" si="1"/>
        <v>0</v>
      </c>
    </row>
    <row r="25" spans="1:6" ht="15">
      <c r="A25" s="47" t="s">
        <v>19</v>
      </c>
      <c r="B25" s="48">
        <v>801278</v>
      </c>
      <c r="C25" s="48">
        <v>568985</v>
      </c>
      <c r="E25" s="42">
        <f t="shared" si="0"/>
        <v>-232293</v>
      </c>
      <c r="F25" s="42">
        <f t="shared" si="1"/>
        <v>-568985</v>
      </c>
    </row>
    <row r="26" spans="1:6" ht="15">
      <c r="A26" s="47" t="s">
        <v>20</v>
      </c>
      <c r="B26" s="48">
        <v>0</v>
      </c>
      <c r="C26" s="48">
        <v>0</v>
      </c>
      <c r="E26" s="42">
        <f t="shared" si="0"/>
        <v>0</v>
      </c>
      <c r="F26" s="42">
        <f t="shared" si="1"/>
        <v>0</v>
      </c>
    </row>
    <row r="27" spans="1:6" ht="15">
      <c r="A27" s="47" t="s">
        <v>21</v>
      </c>
      <c r="B27" s="48">
        <v>0</v>
      </c>
      <c r="C27" s="48">
        <v>0</v>
      </c>
      <c r="E27" s="42">
        <f t="shared" si="0"/>
        <v>0</v>
      </c>
      <c r="F27" s="42">
        <f t="shared" si="1"/>
        <v>0</v>
      </c>
    </row>
    <row r="28" spans="1:6" ht="15">
      <c r="A28" s="47" t="s">
        <v>22</v>
      </c>
      <c r="B28" s="48">
        <v>1059</v>
      </c>
      <c r="C28" s="48">
        <v>240</v>
      </c>
      <c r="E28" s="42">
        <f t="shared" si="0"/>
        <v>-819</v>
      </c>
      <c r="F28" s="42">
        <f t="shared" si="1"/>
        <v>-240</v>
      </c>
    </row>
    <row r="29" spans="1:6" ht="15">
      <c r="A29" s="47" t="s">
        <v>23</v>
      </c>
      <c r="B29" s="48">
        <v>0</v>
      </c>
      <c r="C29" s="48">
        <v>0</v>
      </c>
      <c r="E29" s="42">
        <f t="shared" si="0"/>
        <v>0</v>
      </c>
      <c r="F29" s="42">
        <f t="shared" si="1"/>
        <v>0</v>
      </c>
    </row>
    <row r="30" spans="1:6" ht="15">
      <c r="A30" s="47" t="s">
        <v>24</v>
      </c>
      <c r="B30" s="48">
        <v>0</v>
      </c>
      <c r="C30" s="48">
        <v>0</v>
      </c>
      <c r="E30" s="42">
        <f t="shared" si="0"/>
        <v>0</v>
      </c>
      <c r="F30" s="42">
        <f t="shared" si="1"/>
        <v>0</v>
      </c>
    </row>
    <row r="31" spans="1:6" ht="15">
      <c r="A31" s="47" t="s">
        <v>25</v>
      </c>
      <c r="B31" s="48">
        <v>9905</v>
      </c>
      <c r="C31" s="48">
        <v>4654</v>
      </c>
      <c r="E31" s="42">
        <f t="shared" si="0"/>
        <v>-5251</v>
      </c>
      <c r="F31" s="42">
        <f t="shared" si="1"/>
        <v>-4654</v>
      </c>
    </row>
    <row r="32" spans="1:6" ht="15">
      <c r="A32" s="47" t="s">
        <v>26</v>
      </c>
      <c r="B32" s="48">
        <v>0</v>
      </c>
      <c r="C32" s="48">
        <v>0</v>
      </c>
      <c r="E32" s="42">
        <f t="shared" si="0"/>
        <v>0</v>
      </c>
      <c r="F32" s="42">
        <f t="shared" si="1"/>
        <v>0</v>
      </c>
    </row>
    <row r="33" spans="1:6" ht="15">
      <c r="A33" s="47" t="s">
        <v>27</v>
      </c>
      <c r="B33" s="48">
        <v>0</v>
      </c>
      <c r="C33" s="48">
        <v>0</v>
      </c>
      <c r="E33" s="42">
        <f t="shared" si="0"/>
        <v>0</v>
      </c>
      <c r="F33" s="42">
        <f t="shared" si="1"/>
        <v>0</v>
      </c>
    </row>
    <row r="34" spans="1:6" ht="15">
      <c r="A34" s="47" t="s">
        <v>28</v>
      </c>
      <c r="B34" s="48">
        <v>0</v>
      </c>
      <c r="C34" s="48">
        <v>0</v>
      </c>
      <c r="E34" s="42">
        <f t="shared" si="0"/>
        <v>0</v>
      </c>
      <c r="F34" s="42">
        <f t="shared" si="1"/>
        <v>0</v>
      </c>
    </row>
    <row r="35" spans="1:6" ht="15">
      <c r="A35" s="47" t="s">
        <v>29</v>
      </c>
      <c r="B35" s="48">
        <v>1052</v>
      </c>
      <c r="C35" s="48">
        <v>1052</v>
      </c>
      <c r="E35" s="42">
        <f t="shared" si="0"/>
        <v>0</v>
      </c>
      <c r="F35" s="42">
        <f t="shared" si="1"/>
        <v>-1052</v>
      </c>
    </row>
    <row r="36" spans="1:6" ht="15">
      <c r="A36" s="47" t="s">
        <v>30</v>
      </c>
      <c r="B36" s="48">
        <v>18748</v>
      </c>
      <c r="C36" s="48">
        <v>9096</v>
      </c>
      <c r="E36" s="42">
        <f t="shared" si="0"/>
        <v>-9652</v>
      </c>
      <c r="F36" s="42">
        <f t="shared" si="1"/>
        <v>-9096</v>
      </c>
    </row>
    <row r="37" spans="1:6" ht="15.75" thickBot="1">
      <c r="A37" s="52" t="s">
        <v>31</v>
      </c>
      <c r="B37" s="53">
        <f>SUM(B14:B36)+B10</f>
        <v>886594</v>
      </c>
      <c r="C37" s="53">
        <f>SUM(C14:C36)+C10</f>
        <v>626118</v>
      </c>
      <c r="D37" s="43"/>
      <c r="E37" s="42">
        <f t="shared" si="0"/>
        <v>-260476</v>
      </c>
      <c r="F37" s="42">
        <f t="shared" si="1"/>
        <v>-626118</v>
      </c>
    </row>
    <row r="38" spans="1:6" ht="15">
      <c r="A38" s="47" t="s">
        <v>32</v>
      </c>
      <c r="B38" s="48">
        <v>0</v>
      </c>
      <c r="C38" s="48"/>
      <c r="E38" s="42">
        <f t="shared" si="0"/>
        <v>0</v>
      </c>
      <c r="F38" s="42">
        <f t="shared" si="1"/>
        <v>0</v>
      </c>
    </row>
    <row r="39" spans="1:6" ht="15">
      <c r="A39" s="47" t="s">
        <v>33</v>
      </c>
      <c r="B39" s="48">
        <v>0</v>
      </c>
      <c r="C39" s="48">
        <v>0</v>
      </c>
      <c r="E39" s="42">
        <f t="shared" si="0"/>
        <v>0</v>
      </c>
      <c r="F39" s="42">
        <f t="shared" si="1"/>
        <v>0</v>
      </c>
    </row>
    <row r="40" spans="1:6" ht="15">
      <c r="A40" s="47" t="s">
        <v>11</v>
      </c>
      <c r="B40" s="48">
        <v>0</v>
      </c>
      <c r="C40" s="48">
        <v>0</v>
      </c>
      <c r="E40" s="42">
        <f t="shared" si="0"/>
        <v>0</v>
      </c>
      <c r="F40" s="42">
        <f t="shared" si="1"/>
        <v>0</v>
      </c>
    </row>
    <row r="41" spans="1:6" ht="15">
      <c r="A41" s="47" t="s">
        <v>34</v>
      </c>
      <c r="B41" s="48">
        <v>0</v>
      </c>
      <c r="C41" s="48">
        <v>0</v>
      </c>
      <c r="E41" s="42">
        <f t="shared" si="0"/>
        <v>0</v>
      </c>
      <c r="F41" s="42">
        <f t="shared" si="1"/>
        <v>0</v>
      </c>
    </row>
    <row r="42" spans="1:6" ht="15">
      <c r="A42" s="47" t="s">
        <v>35</v>
      </c>
      <c r="B42" s="48">
        <v>0</v>
      </c>
      <c r="C42" s="48">
        <v>0</v>
      </c>
      <c r="E42" s="42">
        <f t="shared" si="0"/>
        <v>0</v>
      </c>
      <c r="F42" s="42">
        <f t="shared" si="1"/>
        <v>0</v>
      </c>
    </row>
    <row r="43" spans="1:6" ht="15">
      <c r="A43" s="47" t="s">
        <v>36</v>
      </c>
      <c r="B43" s="48">
        <v>0</v>
      </c>
      <c r="C43" s="48">
        <v>0</v>
      </c>
      <c r="E43" s="42">
        <f t="shared" si="0"/>
        <v>0</v>
      </c>
      <c r="F43" s="42">
        <f t="shared" si="1"/>
        <v>0</v>
      </c>
    </row>
    <row r="44" spans="1:6" ht="15">
      <c r="A44" s="47" t="s">
        <v>37</v>
      </c>
      <c r="B44" s="48">
        <v>132111</v>
      </c>
      <c r="C44" s="48">
        <v>66487</v>
      </c>
      <c r="E44" s="42">
        <f t="shared" si="0"/>
        <v>-65624</v>
      </c>
      <c r="F44" s="42">
        <f t="shared" si="1"/>
        <v>-66487</v>
      </c>
    </row>
    <row r="45" spans="1:6" ht="15">
      <c r="A45" s="47" t="s">
        <v>38</v>
      </c>
      <c r="B45" s="48">
        <v>0</v>
      </c>
      <c r="C45" s="48">
        <v>0</v>
      </c>
      <c r="E45" s="42">
        <f t="shared" si="0"/>
        <v>0</v>
      </c>
      <c r="F45" s="42">
        <f t="shared" si="1"/>
        <v>0</v>
      </c>
    </row>
    <row r="46" spans="1:6" ht="15">
      <c r="A46" s="47" t="s">
        <v>39</v>
      </c>
      <c r="B46" s="48">
        <v>0</v>
      </c>
      <c r="C46" s="48">
        <v>0</v>
      </c>
      <c r="E46" s="42">
        <f t="shared" si="0"/>
        <v>0</v>
      </c>
      <c r="F46" s="42">
        <f t="shared" si="1"/>
        <v>0</v>
      </c>
    </row>
    <row r="47" spans="1:6" ht="15">
      <c r="A47" s="47" t="s">
        <v>40</v>
      </c>
      <c r="B47" s="48">
        <v>0</v>
      </c>
      <c r="C47" s="48">
        <v>0</v>
      </c>
      <c r="E47" s="42">
        <f t="shared" si="0"/>
        <v>0</v>
      </c>
      <c r="F47" s="42">
        <f t="shared" si="1"/>
        <v>0</v>
      </c>
    </row>
    <row r="48" spans="1:6" ht="15">
      <c r="A48" s="47" t="s">
        <v>41</v>
      </c>
      <c r="B48" s="48">
        <v>45624</v>
      </c>
      <c r="C48" s="48">
        <v>43591</v>
      </c>
      <c r="E48" s="42">
        <f t="shared" si="0"/>
        <v>-2033</v>
      </c>
      <c r="F48" s="42">
        <f t="shared" si="1"/>
        <v>-43591</v>
      </c>
    </row>
    <row r="49" spans="1:6" ht="15">
      <c r="A49" s="47" t="s">
        <v>42</v>
      </c>
      <c r="B49" s="48">
        <v>0</v>
      </c>
      <c r="C49" s="48">
        <v>0</v>
      </c>
      <c r="E49" s="42">
        <f t="shared" si="0"/>
        <v>0</v>
      </c>
      <c r="F49" s="42">
        <f t="shared" si="1"/>
        <v>0</v>
      </c>
    </row>
    <row r="50" spans="1:6" ht="15">
      <c r="A50" s="47" t="s">
        <v>43</v>
      </c>
      <c r="B50" s="48">
        <v>0</v>
      </c>
      <c r="C50" s="48">
        <v>0</v>
      </c>
      <c r="E50" s="42">
        <f>C50-B50</f>
        <v>0</v>
      </c>
      <c r="F50" s="42">
        <f>D50-C50</f>
        <v>0</v>
      </c>
    </row>
    <row r="51" spans="1:6" ht="15">
      <c r="A51" s="47" t="s">
        <v>44</v>
      </c>
      <c r="B51" s="48">
        <v>0</v>
      </c>
      <c r="C51" s="48">
        <v>0</v>
      </c>
      <c r="E51" s="42">
        <f t="shared" si="0"/>
        <v>0</v>
      </c>
      <c r="F51" s="42">
        <f t="shared" si="1"/>
        <v>0</v>
      </c>
    </row>
    <row r="52" spans="1:6" ht="15">
      <c r="A52" s="47" t="s">
        <v>45</v>
      </c>
      <c r="B52" s="48">
        <v>0</v>
      </c>
      <c r="C52" s="48">
        <v>0</v>
      </c>
      <c r="E52" s="42">
        <f t="shared" si="0"/>
        <v>0</v>
      </c>
      <c r="F52" s="42">
        <f t="shared" si="1"/>
        <v>0</v>
      </c>
    </row>
    <row r="53" spans="1:6" ht="15">
      <c r="A53" s="47" t="s">
        <v>46</v>
      </c>
      <c r="B53" s="48">
        <v>0</v>
      </c>
      <c r="C53" s="48">
        <v>0</v>
      </c>
      <c r="E53" s="42">
        <f t="shared" si="0"/>
        <v>0</v>
      </c>
      <c r="F53" s="42">
        <f t="shared" si="1"/>
        <v>0</v>
      </c>
    </row>
    <row r="54" spans="1:6" ht="15">
      <c r="A54" s="47" t="s">
        <v>47</v>
      </c>
      <c r="B54" s="48">
        <v>7819</v>
      </c>
      <c r="C54" s="48">
        <v>6837</v>
      </c>
      <c r="E54" s="42">
        <f t="shared" si="0"/>
        <v>-982</v>
      </c>
      <c r="F54" s="42">
        <f t="shared" si="1"/>
        <v>-6837</v>
      </c>
    </row>
    <row r="55" spans="1:6" ht="15">
      <c r="A55" s="47" t="s">
        <v>48</v>
      </c>
      <c r="B55" s="48">
        <v>192574</v>
      </c>
      <c r="C55" s="48">
        <v>161352</v>
      </c>
      <c r="E55" s="42">
        <f t="shared" si="0"/>
        <v>-31222</v>
      </c>
      <c r="F55" s="42">
        <f t="shared" si="1"/>
        <v>-161352</v>
      </c>
    </row>
    <row r="56" spans="1:6" ht="15.75" thickBot="1">
      <c r="A56" s="49" t="s">
        <v>49</v>
      </c>
      <c r="B56" s="50">
        <f>SUM(B39:B55)</f>
        <v>378128</v>
      </c>
      <c r="C56" s="50">
        <f>SUM(C39:C55)</f>
        <v>278267</v>
      </c>
      <c r="D56" s="43"/>
      <c r="E56" s="42">
        <f t="shared" si="0"/>
        <v>-99861</v>
      </c>
      <c r="F56" s="42">
        <f t="shared" si="1"/>
        <v>-278267</v>
      </c>
    </row>
    <row r="57" spans="1:6" ht="15">
      <c r="A57" s="47" t="s">
        <v>50</v>
      </c>
      <c r="B57" s="48">
        <v>0</v>
      </c>
      <c r="C57" s="48"/>
      <c r="E57" s="42">
        <f t="shared" si="0"/>
        <v>0</v>
      </c>
      <c r="F57" s="42">
        <f t="shared" si="1"/>
        <v>0</v>
      </c>
    </row>
    <row r="58" spans="1:6" ht="15">
      <c r="A58" s="47" t="s">
        <v>51</v>
      </c>
      <c r="B58" s="48">
        <v>120000</v>
      </c>
      <c r="C58" s="48">
        <v>120000</v>
      </c>
      <c r="E58" s="42">
        <f t="shared" si="0"/>
        <v>0</v>
      </c>
      <c r="F58" s="42">
        <f t="shared" si="1"/>
        <v>-120000</v>
      </c>
    </row>
    <row r="59" spans="1:6" ht="15">
      <c r="A59" s="47" t="s">
        <v>5</v>
      </c>
      <c r="B59" s="48">
        <v>0</v>
      </c>
      <c r="C59" s="48">
        <v>0</v>
      </c>
      <c r="E59" s="42">
        <f t="shared" si="0"/>
        <v>0</v>
      </c>
      <c r="F59" s="42">
        <f t="shared" si="1"/>
        <v>0</v>
      </c>
    </row>
    <row r="60" spans="1:6" ht="15">
      <c r="A60" s="47" t="s">
        <v>52</v>
      </c>
      <c r="B60" s="48">
        <v>0</v>
      </c>
      <c r="C60" s="48">
        <v>0</v>
      </c>
      <c r="E60" s="42">
        <f t="shared" si="0"/>
        <v>0</v>
      </c>
      <c r="F60" s="42">
        <f t="shared" si="1"/>
        <v>0</v>
      </c>
    </row>
    <row r="61" spans="1:6" ht="15">
      <c r="A61" s="47" t="s">
        <v>53</v>
      </c>
      <c r="B61" s="48">
        <v>0</v>
      </c>
      <c r="C61" s="48">
        <v>0</v>
      </c>
      <c r="E61" s="42">
        <f t="shared" si="0"/>
        <v>0</v>
      </c>
      <c r="F61" s="42">
        <f t="shared" si="1"/>
        <v>0</v>
      </c>
    </row>
    <row r="62" spans="1:6" ht="15">
      <c r="A62" s="47" t="s">
        <v>54</v>
      </c>
      <c r="B62" s="48">
        <v>76167</v>
      </c>
      <c r="C62" s="48">
        <v>70769</v>
      </c>
      <c r="E62" s="42">
        <f t="shared" si="0"/>
        <v>-5398</v>
      </c>
      <c r="F62" s="42">
        <f t="shared" si="1"/>
        <v>-70769</v>
      </c>
    </row>
    <row r="63" spans="1:6" ht="15">
      <c r="A63" s="47" t="s">
        <v>55</v>
      </c>
      <c r="B63" s="48">
        <v>0</v>
      </c>
      <c r="C63" s="48">
        <v>0</v>
      </c>
      <c r="E63" s="42">
        <f t="shared" si="0"/>
        <v>0</v>
      </c>
      <c r="F63" s="42">
        <f t="shared" si="1"/>
        <v>0</v>
      </c>
    </row>
    <row r="64" spans="1:6" ht="15">
      <c r="A64" s="47" t="s">
        <v>56</v>
      </c>
      <c r="B64" s="48">
        <v>0</v>
      </c>
      <c r="C64" s="48">
        <v>0</v>
      </c>
      <c r="E64" s="42">
        <f t="shared" si="0"/>
        <v>0</v>
      </c>
      <c r="F64" s="42">
        <f t="shared" si="1"/>
        <v>0</v>
      </c>
    </row>
    <row r="65" spans="1:6" ht="15">
      <c r="A65" s="47" t="s">
        <v>57</v>
      </c>
      <c r="B65" s="48">
        <v>0</v>
      </c>
      <c r="C65" s="48">
        <v>0</v>
      </c>
      <c r="E65" s="42">
        <f t="shared" si="0"/>
        <v>0</v>
      </c>
      <c r="F65" s="42">
        <f t="shared" si="1"/>
        <v>0</v>
      </c>
    </row>
    <row r="66" spans="1:6" ht="15">
      <c r="A66" s="47" t="s">
        <v>58</v>
      </c>
      <c r="B66" s="48">
        <v>0</v>
      </c>
      <c r="C66" s="48">
        <v>0</v>
      </c>
      <c r="E66" s="42">
        <f t="shared" si="0"/>
        <v>0</v>
      </c>
      <c r="F66" s="42">
        <f t="shared" si="1"/>
        <v>0</v>
      </c>
    </row>
    <row r="67" spans="1:6" ht="15">
      <c r="A67" s="47" t="s">
        <v>59</v>
      </c>
      <c r="B67" s="48">
        <v>0</v>
      </c>
      <c r="C67" s="48">
        <v>0</v>
      </c>
      <c r="E67" s="42">
        <f t="shared" si="0"/>
        <v>0</v>
      </c>
      <c r="F67" s="42">
        <f t="shared" si="1"/>
        <v>0</v>
      </c>
    </row>
    <row r="68" spans="1:6" ht="15.75" thickBot="1">
      <c r="A68" s="47" t="s">
        <v>60</v>
      </c>
      <c r="B68" s="48">
        <f>SUM(B70:B71)</f>
        <v>312299</v>
      </c>
      <c r="C68" s="48">
        <f>SUM(C70:C71)</f>
        <v>157082</v>
      </c>
      <c r="D68" s="41"/>
      <c r="E68" s="42">
        <f t="shared" si="0"/>
        <v>-155217</v>
      </c>
      <c r="F68" s="42">
        <f t="shared" si="1"/>
        <v>-157082</v>
      </c>
    </row>
    <row r="69" spans="1:6" ht="15">
      <c r="A69" s="47" t="s">
        <v>5</v>
      </c>
      <c r="B69" s="48">
        <v>0</v>
      </c>
      <c r="C69" s="48">
        <v>0</v>
      </c>
      <c r="E69" s="42">
        <f t="shared" si="0"/>
        <v>0</v>
      </c>
      <c r="F69" s="42">
        <f t="shared" si="1"/>
        <v>0</v>
      </c>
    </row>
    <row r="70" spans="1:6" ht="15">
      <c r="A70" s="47" t="s">
        <v>61</v>
      </c>
      <c r="B70" s="48">
        <v>157082</v>
      </c>
      <c r="C70" s="48">
        <v>0</v>
      </c>
      <c r="E70" s="42">
        <f t="shared" si="0"/>
        <v>-157082</v>
      </c>
      <c r="F70" s="42">
        <f t="shared" si="1"/>
        <v>0</v>
      </c>
    </row>
    <row r="71" spans="1:6" ht="15">
      <c r="A71" s="47" t="s">
        <v>62</v>
      </c>
      <c r="B71" s="48">
        <v>155217</v>
      </c>
      <c r="C71" s="48">
        <v>157082</v>
      </c>
      <c r="E71" s="42">
        <f t="shared" si="0"/>
        <v>1865</v>
      </c>
      <c r="F71" s="42">
        <f t="shared" si="1"/>
        <v>-157082</v>
      </c>
    </row>
    <row r="72" spans="1:6" ht="15.75" thickBot="1">
      <c r="A72" s="49" t="s">
        <v>63</v>
      </c>
      <c r="B72" s="50">
        <f>B58+B62+B63+B64+B65+B66+B67+B68</f>
        <v>508466</v>
      </c>
      <c r="C72" s="50">
        <f>C58+C62+C63+C64+C65+C66+C67+C68</f>
        <v>347851</v>
      </c>
      <c r="D72" s="43"/>
      <c r="E72" s="42">
        <f t="shared" si="0"/>
        <v>-160615</v>
      </c>
      <c r="F72" s="42">
        <f t="shared" si="1"/>
        <v>-347851</v>
      </c>
    </row>
    <row r="73" spans="1:6" ht="15.75" thickBot="1">
      <c r="A73" s="52" t="s">
        <v>64</v>
      </c>
      <c r="B73" s="53">
        <f>B72+B56</f>
        <v>886594</v>
      </c>
      <c r="C73" s="53">
        <f>C72+C56</f>
        <v>626118</v>
      </c>
      <c r="D73" s="43"/>
      <c r="E73" s="42">
        <f t="shared" si="0"/>
        <v>-260476</v>
      </c>
      <c r="F73" s="42">
        <f t="shared" si="1"/>
        <v>-626118</v>
      </c>
    </row>
    <row r="74" spans="2:4" ht="15">
      <c r="B74" s="44"/>
      <c r="C74" s="44"/>
      <c r="D74" s="44"/>
    </row>
    <row r="75" spans="1:3" ht="15" customHeight="1">
      <c r="A75" s="59" t="s">
        <v>236</v>
      </c>
      <c r="B75" s="19"/>
      <c r="C75" s="19"/>
    </row>
    <row r="76" spans="1:3" ht="15">
      <c r="A76" s="19" t="s">
        <v>216</v>
      </c>
      <c r="B76" s="19"/>
      <c r="C76" s="19"/>
    </row>
    <row r="77" spans="1:2" ht="15.75" customHeight="1">
      <c r="A77" s="79" t="s">
        <v>217</v>
      </c>
      <c r="B77" s="79"/>
    </row>
    <row r="78" spans="1:2" ht="15">
      <c r="A78" s="79" t="s">
        <v>218</v>
      </c>
      <c r="B78" s="79"/>
    </row>
    <row r="79" spans="1:2" ht="15">
      <c r="A79" s="22"/>
      <c r="B79" s="22"/>
    </row>
    <row r="80" spans="1:3" ht="15">
      <c r="A80" s="19" t="s">
        <v>219</v>
      </c>
      <c r="B80" s="77" t="s">
        <v>123</v>
      </c>
      <c r="C80" s="77"/>
    </row>
    <row r="81" spans="1:3" s="21" customFormat="1" ht="12">
      <c r="A81" s="20" t="s">
        <v>124</v>
      </c>
      <c r="B81" s="78" t="s">
        <v>125</v>
      </c>
      <c r="C81" s="78"/>
    </row>
    <row r="82" spans="1:3" s="21" customFormat="1" ht="12">
      <c r="A82" s="20"/>
      <c r="B82" s="24"/>
      <c r="C82" s="24"/>
    </row>
    <row r="83" spans="1:3" ht="15">
      <c r="A83" s="19" t="s">
        <v>220</v>
      </c>
      <c r="B83" s="77" t="s">
        <v>123</v>
      </c>
      <c r="C83" s="77"/>
    </row>
    <row r="84" spans="1:3" s="21" customFormat="1" ht="15.75" customHeight="1">
      <c r="A84" s="65" t="s">
        <v>126</v>
      </c>
      <c r="B84" s="78" t="s">
        <v>125</v>
      </c>
      <c r="C84" s="78"/>
    </row>
  </sheetData>
  <sheetProtection/>
  <mergeCells count="11">
    <mergeCell ref="B81:C81"/>
    <mergeCell ref="B84:C84"/>
    <mergeCell ref="A78:B78"/>
    <mergeCell ref="B83:C83"/>
    <mergeCell ref="A77:B77"/>
    <mergeCell ref="A1:D1"/>
    <mergeCell ref="A2:D2"/>
    <mergeCell ref="A3:D3"/>
    <mergeCell ref="A4:D4"/>
    <mergeCell ref="A5:D5"/>
    <mergeCell ref="B80:C80"/>
  </mergeCells>
  <printOptions/>
  <pageMargins left="0.8267716535433072" right="0.2362204724409449" top="0.5511811023622047" bottom="0.35433070866141736" header="0.31496062992125984" footer="0.31496062992125984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90"/>
  <sheetViews>
    <sheetView zoomScale="75" zoomScaleNormal="75" zoomScalePageLayoutView="0" workbookViewId="0" topLeftCell="A1">
      <selection activeCell="J86" sqref="J86"/>
    </sheetView>
  </sheetViews>
  <sheetFormatPr defaultColWidth="9.140625" defaultRowHeight="15"/>
  <cols>
    <col min="1" max="1" width="90.421875" style="18" customWidth="1"/>
    <col min="2" max="2" width="16.421875" style="18" customWidth="1"/>
    <col min="3" max="3" width="21.28125" style="18" customWidth="1"/>
    <col min="4" max="16384" width="9.140625" style="18" customWidth="1"/>
  </cols>
  <sheetData>
    <row r="1" spans="2:3" ht="114" customHeight="1">
      <c r="B1" s="83" t="s">
        <v>223</v>
      </c>
      <c r="C1" s="83"/>
    </row>
    <row r="2" spans="1:3" ht="15.75" customHeight="1">
      <c r="A2" s="82" t="s">
        <v>127</v>
      </c>
      <c r="B2" s="82"/>
      <c r="C2" s="67"/>
    </row>
    <row r="3" spans="1:3" ht="15">
      <c r="A3" s="80" t="s">
        <v>214</v>
      </c>
      <c r="B3" s="81"/>
      <c r="C3" s="66"/>
    </row>
    <row r="4" spans="1:3" ht="15">
      <c r="A4" s="80" t="s">
        <v>215</v>
      </c>
      <c r="B4" s="81"/>
      <c r="C4" s="66"/>
    </row>
    <row r="5" spans="1:3" ht="15">
      <c r="A5" s="80" t="s">
        <v>222</v>
      </c>
      <c r="B5" s="81"/>
      <c r="C5" s="66"/>
    </row>
    <row r="6" ht="15">
      <c r="C6" s="39" t="s">
        <v>122</v>
      </c>
    </row>
    <row r="7" spans="1:3" s="40" customFormat="1" ht="28.5">
      <c r="A7" s="45" t="s">
        <v>0</v>
      </c>
      <c r="B7" s="45" t="s">
        <v>128</v>
      </c>
      <c r="C7" s="45" t="s">
        <v>156</v>
      </c>
    </row>
    <row r="8" spans="1:3" ht="15">
      <c r="A8" s="46">
        <v>1</v>
      </c>
      <c r="B8" s="46">
        <v>3</v>
      </c>
      <c r="C8" s="46">
        <v>6</v>
      </c>
    </row>
    <row r="9" spans="1:3" ht="15">
      <c r="A9" s="47" t="s">
        <v>65</v>
      </c>
      <c r="B9" s="48">
        <f>SUM(B13)</f>
        <v>575114</v>
      </c>
      <c r="C9" s="48">
        <f>SUM(C13)</f>
        <v>430414</v>
      </c>
    </row>
    <row r="10" spans="1:3" ht="15">
      <c r="A10" s="47" t="s">
        <v>5</v>
      </c>
      <c r="B10" s="48">
        <v>0</v>
      </c>
      <c r="C10" s="48">
        <v>0</v>
      </c>
    </row>
    <row r="11" spans="1:3" ht="15">
      <c r="A11" s="47" t="s">
        <v>66</v>
      </c>
      <c r="B11" s="48">
        <v>0</v>
      </c>
      <c r="C11" s="48">
        <v>0</v>
      </c>
    </row>
    <row r="12" spans="1:3" ht="15">
      <c r="A12" s="47" t="s">
        <v>67</v>
      </c>
      <c r="B12" s="48">
        <v>0</v>
      </c>
      <c r="C12" s="48">
        <v>0</v>
      </c>
    </row>
    <row r="13" spans="1:3" ht="15">
      <c r="A13" s="47" t="s">
        <v>68</v>
      </c>
      <c r="B13" s="48">
        <v>575114</v>
      </c>
      <c r="C13" s="48">
        <v>430414</v>
      </c>
    </row>
    <row r="14" spans="1:3" ht="15">
      <c r="A14" s="47" t="s">
        <v>69</v>
      </c>
      <c r="B14" s="48">
        <v>0</v>
      </c>
      <c r="C14" s="48">
        <v>0</v>
      </c>
    </row>
    <row r="15" spans="1:3" ht="15">
      <c r="A15" s="47" t="s">
        <v>70</v>
      </c>
      <c r="B15" s="48">
        <v>0</v>
      </c>
      <c r="C15" s="48">
        <v>0</v>
      </c>
    </row>
    <row r="16" spans="1:3" ht="15">
      <c r="A16" s="47" t="s">
        <v>71</v>
      </c>
      <c r="B16" s="48">
        <v>0</v>
      </c>
      <c r="C16" s="48">
        <v>0</v>
      </c>
    </row>
    <row r="17" spans="1:3" ht="15">
      <c r="A17" s="47" t="s">
        <v>72</v>
      </c>
      <c r="B17" s="48">
        <v>0</v>
      </c>
      <c r="C17" s="48">
        <v>0</v>
      </c>
    </row>
    <row r="18" spans="1:3" ht="15">
      <c r="A18" s="47" t="s">
        <v>14</v>
      </c>
      <c r="B18" s="48">
        <v>0</v>
      </c>
      <c r="C18" s="48">
        <v>0</v>
      </c>
    </row>
    <row r="19" spans="1:3" ht="15">
      <c r="A19" s="47" t="s">
        <v>5</v>
      </c>
      <c r="B19" s="48">
        <v>0</v>
      </c>
      <c r="C19" s="48">
        <v>0</v>
      </c>
    </row>
    <row r="20" spans="1:3" ht="15">
      <c r="A20" s="47" t="s">
        <v>73</v>
      </c>
      <c r="B20" s="48">
        <v>0</v>
      </c>
      <c r="C20" s="48">
        <v>0</v>
      </c>
    </row>
    <row r="21" spans="1:3" ht="30">
      <c r="A21" s="47" t="s">
        <v>74</v>
      </c>
      <c r="B21" s="48">
        <v>0</v>
      </c>
      <c r="C21" s="48">
        <v>0</v>
      </c>
    </row>
    <row r="22" spans="1:3" ht="15">
      <c r="A22" s="47" t="s">
        <v>5</v>
      </c>
      <c r="B22" s="48">
        <v>0</v>
      </c>
      <c r="C22" s="48">
        <v>0</v>
      </c>
    </row>
    <row r="23" spans="1:3" ht="15">
      <c r="A23" s="47" t="s">
        <v>75</v>
      </c>
      <c r="B23" s="48">
        <v>0</v>
      </c>
      <c r="C23" s="48">
        <v>0</v>
      </c>
    </row>
    <row r="24" spans="1:3" ht="15">
      <c r="A24" s="47" t="s">
        <v>76</v>
      </c>
      <c r="B24" s="48">
        <v>0</v>
      </c>
      <c r="C24" s="48">
        <v>0</v>
      </c>
    </row>
    <row r="25" spans="1:3" ht="15">
      <c r="A25" s="47" t="s">
        <v>77</v>
      </c>
      <c r="B25" s="48">
        <v>0</v>
      </c>
      <c r="C25" s="48">
        <v>0</v>
      </c>
    </row>
    <row r="26" spans="1:3" ht="15">
      <c r="A26" s="47" t="s">
        <v>78</v>
      </c>
      <c r="B26" s="48">
        <v>0</v>
      </c>
      <c r="C26" s="48">
        <v>0</v>
      </c>
    </row>
    <row r="27" spans="1:3" ht="15">
      <c r="A27" s="47" t="s">
        <v>79</v>
      </c>
      <c r="B27" s="48">
        <v>0</v>
      </c>
      <c r="C27" s="48">
        <v>0</v>
      </c>
    </row>
    <row r="28" spans="1:3" ht="30">
      <c r="A28" s="47" t="s">
        <v>80</v>
      </c>
      <c r="B28" s="48">
        <v>0</v>
      </c>
      <c r="C28" s="48">
        <v>0</v>
      </c>
    </row>
    <row r="29" spans="1:3" ht="15">
      <c r="A29" s="47" t="s">
        <v>81</v>
      </c>
      <c r="B29" s="48">
        <v>0</v>
      </c>
      <c r="C29" s="48">
        <v>0</v>
      </c>
    </row>
    <row r="30" spans="1:3" ht="15">
      <c r="A30" s="47" t="s">
        <v>5</v>
      </c>
      <c r="B30" s="48">
        <v>0</v>
      </c>
      <c r="C30" s="48">
        <v>0</v>
      </c>
    </row>
    <row r="31" spans="1:3" ht="15">
      <c r="A31" s="47" t="s">
        <v>82</v>
      </c>
      <c r="B31" s="48">
        <v>0</v>
      </c>
      <c r="C31" s="48">
        <v>0</v>
      </c>
    </row>
    <row r="32" spans="1:3" ht="35.25" customHeight="1">
      <c r="A32" s="47" t="s">
        <v>83</v>
      </c>
      <c r="B32" s="48">
        <v>0</v>
      </c>
      <c r="C32" s="48">
        <v>0</v>
      </c>
    </row>
    <row r="33" spans="1:3" ht="15">
      <c r="A33" s="47" t="s">
        <v>84</v>
      </c>
      <c r="B33" s="48">
        <v>0</v>
      </c>
      <c r="C33" s="48">
        <v>0</v>
      </c>
    </row>
    <row r="34" spans="1:3" ht="15">
      <c r="A34" s="47" t="s">
        <v>85</v>
      </c>
      <c r="B34" s="48">
        <v>0</v>
      </c>
      <c r="C34" s="48">
        <v>0</v>
      </c>
    </row>
    <row r="35" spans="1:3" ht="15">
      <c r="A35" s="47" t="s">
        <v>86</v>
      </c>
      <c r="B35" s="48">
        <v>0</v>
      </c>
      <c r="C35" s="48">
        <v>0</v>
      </c>
    </row>
    <row r="36" spans="1:3" ht="15">
      <c r="A36" s="47" t="s">
        <v>87</v>
      </c>
      <c r="B36" s="48">
        <v>0</v>
      </c>
      <c r="C36" s="48">
        <v>0</v>
      </c>
    </row>
    <row r="37" spans="1:3" ht="15">
      <c r="A37" s="47" t="s">
        <v>88</v>
      </c>
      <c r="B37" s="48">
        <v>0</v>
      </c>
      <c r="C37" s="48">
        <v>0</v>
      </c>
    </row>
    <row r="38" spans="1:3" ht="15">
      <c r="A38" s="47" t="s">
        <v>89</v>
      </c>
      <c r="B38" s="48">
        <v>114312</v>
      </c>
      <c r="C38" s="48">
        <v>71068</v>
      </c>
    </row>
    <row r="39" spans="1:3" ht="15">
      <c r="A39" s="49" t="s">
        <v>90</v>
      </c>
      <c r="B39" s="50">
        <f>B38+B37+B36+B35+B34+B33+B29+B21+B18+B9</f>
        <v>689426</v>
      </c>
      <c r="C39" s="50">
        <f>C38+C37+C36+C35+C34+C33+C29+C21+C18+C9</f>
        <v>501482</v>
      </c>
    </row>
    <row r="40" spans="1:3" ht="15">
      <c r="A40" s="51"/>
      <c r="B40" s="48"/>
      <c r="C40" s="48"/>
    </row>
    <row r="41" spans="1:3" ht="15">
      <c r="A41" s="47" t="s">
        <v>91</v>
      </c>
      <c r="B41" s="48">
        <v>0</v>
      </c>
      <c r="C41" s="48">
        <v>0</v>
      </c>
    </row>
    <row r="42" spans="1:3" ht="15">
      <c r="A42" s="47" t="s">
        <v>5</v>
      </c>
      <c r="B42" s="48"/>
      <c r="C42" s="48">
        <v>0</v>
      </c>
    </row>
    <row r="43" spans="1:3" ht="15">
      <c r="A43" s="47" t="s">
        <v>92</v>
      </c>
      <c r="B43" s="48">
        <v>0</v>
      </c>
      <c r="C43" s="48">
        <v>0</v>
      </c>
    </row>
    <row r="44" spans="1:3" ht="15">
      <c r="A44" s="47" t="s">
        <v>93</v>
      </c>
      <c r="B44" s="48">
        <v>0</v>
      </c>
      <c r="C44" s="48">
        <v>0</v>
      </c>
    </row>
    <row r="45" spans="1:3" ht="15">
      <c r="A45" s="47" t="s">
        <v>94</v>
      </c>
      <c r="B45" s="48">
        <v>0</v>
      </c>
      <c r="C45" s="48">
        <v>0</v>
      </c>
    </row>
    <row r="46" spans="1:3" ht="15">
      <c r="A46" s="47" t="s">
        <v>95</v>
      </c>
      <c r="B46" s="48">
        <v>0</v>
      </c>
      <c r="C46" s="48">
        <v>0</v>
      </c>
    </row>
    <row r="47" spans="1:3" ht="15">
      <c r="A47" s="47" t="s">
        <v>96</v>
      </c>
      <c r="B47" s="48">
        <v>0</v>
      </c>
      <c r="C47" s="48">
        <v>0</v>
      </c>
    </row>
    <row r="48" spans="1:3" ht="15">
      <c r="A48" s="47" t="s">
        <v>97</v>
      </c>
      <c r="B48" s="48">
        <v>0</v>
      </c>
      <c r="C48" s="48">
        <v>0</v>
      </c>
    </row>
    <row r="49" spans="1:3" ht="15">
      <c r="A49" s="47" t="s">
        <v>98</v>
      </c>
      <c r="B49" s="48">
        <v>0</v>
      </c>
      <c r="C49" s="48">
        <v>0</v>
      </c>
    </row>
    <row r="50" spans="1:3" ht="15">
      <c r="A50" s="47" t="s">
        <v>5</v>
      </c>
      <c r="B50" s="48">
        <v>0</v>
      </c>
      <c r="C50" s="48">
        <v>0</v>
      </c>
    </row>
    <row r="51" spans="1:3" ht="15">
      <c r="A51" s="47" t="s">
        <v>99</v>
      </c>
      <c r="B51" s="48">
        <v>0</v>
      </c>
      <c r="C51" s="48">
        <v>0</v>
      </c>
    </row>
    <row r="52" spans="1:3" ht="15">
      <c r="A52" s="47" t="s">
        <v>100</v>
      </c>
      <c r="B52" s="48">
        <v>0</v>
      </c>
      <c r="C52" s="48">
        <v>0</v>
      </c>
    </row>
    <row r="53" spans="1:3" ht="15">
      <c r="A53" s="47" t="s">
        <v>101</v>
      </c>
      <c r="B53" s="48">
        <v>0</v>
      </c>
      <c r="C53" s="48">
        <v>0</v>
      </c>
    </row>
    <row r="54" spans="1:3" ht="15">
      <c r="A54" s="47" t="s">
        <v>102</v>
      </c>
      <c r="B54" s="48">
        <v>0</v>
      </c>
      <c r="C54" s="48">
        <v>0</v>
      </c>
    </row>
    <row r="55" spans="1:3" ht="15">
      <c r="A55" s="47" t="s">
        <v>5</v>
      </c>
      <c r="B55" s="48">
        <v>0</v>
      </c>
      <c r="C55" s="48">
        <v>0</v>
      </c>
    </row>
    <row r="56" spans="1:3" ht="15">
      <c r="A56" s="47" t="s">
        <v>103</v>
      </c>
      <c r="B56" s="48">
        <v>0</v>
      </c>
      <c r="C56" s="48">
        <v>0</v>
      </c>
    </row>
    <row r="57" spans="1:3" ht="15">
      <c r="A57" s="47" t="s">
        <v>104</v>
      </c>
      <c r="B57" s="48"/>
      <c r="C57" s="48">
        <v>0</v>
      </c>
    </row>
    <row r="58" spans="1:3" ht="15">
      <c r="A58" s="47" t="s">
        <v>105</v>
      </c>
      <c r="B58" s="48">
        <v>0</v>
      </c>
      <c r="C58" s="48">
        <v>0</v>
      </c>
    </row>
    <row r="59" spans="1:3" ht="15">
      <c r="A59" s="47" t="s">
        <v>106</v>
      </c>
      <c r="B59" s="48">
        <v>0</v>
      </c>
      <c r="C59" s="48">
        <v>0</v>
      </c>
    </row>
    <row r="60" spans="1:3" ht="15">
      <c r="A60" s="47" t="s">
        <v>107</v>
      </c>
      <c r="B60" s="48">
        <v>0</v>
      </c>
      <c r="C60" s="48">
        <v>0</v>
      </c>
    </row>
    <row r="61" spans="1:3" ht="15">
      <c r="A61" s="47" t="s">
        <v>108</v>
      </c>
      <c r="B61" s="48">
        <v>243498</v>
      </c>
      <c r="C61" s="48">
        <v>167356</v>
      </c>
    </row>
    <row r="62" spans="1:3" ht="15">
      <c r="A62" s="47" t="s">
        <v>109</v>
      </c>
      <c r="B62" s="48">
        <f>231185+52702</f>
        <v>283887</v>
      </c>
      <c r="C62" s="48">
        <f>173935+32025</f>
        <v>205960</v>
      </c>
    </row>
    <row r="63" spans="1:3" ht="15">
      <c r="A63" s="47" t="s">
        <v>5</v>
      </c>
      <c r="B63" s="48">
        <v>0</v>
      </c>
      <c r="C63" s="48">
        <v>0</v>
      </c>
    </row>
    <row r="64" spans="1:3" ht="15">
      <c r="A64" s="47" t="s">
        <v>110</v>
      </c>
      <c r="B64" s="48">
        <v>35470</v>
      </c>
      <c r="C64" s="48">
        <v>35367</v>
      </c>
    </row>
    <row r="65" spans="1:3" ht="15">
      <c r="A65" s="47" t="s">
        <v>111</v>
      </c>
      <c r="B65" s="48">
        <v>216</v>
      </c>
      <c r="C65" s="48">
        <v>59</v>
      </c>
    </row>
    <row r="66" spans="1:3" ht="30">
      <c r="A66" s="47" t="s">
        <v>112</v>
      </c>
      <c r="B66" s="48">
        <v>4147</v>
      </c>
      <c r="C66" s="48">
        <v>4345</v>
      </c>
    </row>
    <row r="67" spans="1:3" ht="15">
      <c r="A67" s="47" t="s">
        <v>113</v>
      </c>
      <c r="B67" s="48">
        <v>0</v>
      </c>
      <c r="C67" s="48">
        <v>0</v>
      </c>
    </row>
    <row r="68" spans="1:3" ht="15">
      <c r="A68" s="47" t="s">
        <v>114</v>
      </c>
      <c r="B68" s="48">
        <v>0</v>
      </c>
      <c r="C68" s="48">
        <v>0</v>
      </c>
    </row>
    <row r="69" spans="1:3" ht="15">
      <c r="A69" s="47" t="s">
        <v>115</v>
      </c>
      <c r="B69" s="48">
        <f>1648+5176</f>
        <v>6824</v>
      </c>
      <c r="C69" s="48">
        <f>1400+3320</f>
        <v>4720</v>
      </c>
    </row>
    <row r="70" spans="1:3" ht="15">
      <c r="A70" s="49" t="s">
        <v>116</v>
      </c>
      <c r="B70" s="50">
        <f>B69+B68+B62+B61+B54+B49+B41</f>
        <v>534209</v>
      </c>
      <c r="C70" s="50">
        <f>C69+C68+C62+C61+C54+C49+C41</f>
        <v>378036</v>
      </c>
    </row>
    <row r="71" spans="1:3" ht="15">
      <c r="A71" s="51"/>
      <c r="B71" s="48"/>
      <c r="C71" s="48"/>
    </row>
    <row r="72" spans="1:3" ht="15">
      <c r="A72" s="47" t="s">
        <v>117</v>
      </c>
      <c r="B72" s="48">
        <v>155217</v>
      </c>
      <c r="C72" s="48">
        <v>123491</v>
      </c>
    </row>
    <row r="73" spans="1:3" ht="15">
      <c r="A73" s="51"/>
      <c r="B73" s="48"/>
      <c r="C73" s="48"/>
    </row>
    <row r="74" spans="1:3" ht="15">
      <c r="A74" s="47" t="s">
        <v>118</v>
      </c>
      <c r="B74" s="48">
        <v>0</v>
      </c>
      <c r="C74" s="48">
        <v>25770</v>
      </c>
    </row>
    <row r="75" spans="1:3" ht="15">
      <c r="A75" s="51"/>
      <c r="B75" s="48"/>
      <c r="C75" s="48"/>
    </row>
    <row r="76" spans="1:3" ht="15">
      <c r="A76" s="47" t="s">
        <v>119</v>
      </c>
      <c r="B76" s="48">
        <v>155217</v>
      </c>
      <c r="C76" s="48">
        <f>C72-C74</f>
        <v>97721</v>
      </c>
    </row>
    <row r="77" spans="1:3" ht="15">
      <c r="A77" s="47" t="s">
        <v>120</v>
      </c>
      <c r="B77" s="48"/>
      <c r="C77" s="48"/>
    </row>
    <row r="78" spans="1:3" ht="15">
      <c r="A78" s="51"/>
      <c r="B78" s="48"/>
      <c r="C78" s="48"/>
    </row>
    <row r="79" spans="1:3" ht="15">
      <c r="A79" s="49" t="s">
        <v>121</v>
      </c>
      <c r="B79" s="50">
        <f>B76-B77</f>
        <v>155217</v>
      </c>
      <c r="C79" s="50">
        <f>C76-C77</f>
        <v>97721</v>
      </c>
    </row>
    <row r="81" spans="1:2" ht="15">
      <c r="A81" s="64" t="s">
        <v>236</v>
      </c>
      <c r="B81" s="64"/>
    </row>
    <row r="82" spans="1:2" ht="15">
      <c r="A82" s="64" t="s">
        <v>216</v>
      </c>
      <c r="B82" s="64"/>
    </row>
    <row r="83" ht="15">
      <c r="A83" s="64" t="s">
        <v>217</v>
      </c>
    </row>
    <row r="84" ht="15">
      <c r="A84" s="64" t="s">
        <v>218</v>
      </c>
    </row>
    <row r="85" ht="15">
      <c r="A85" s="54"/>
    </row>
    <row r="86" spans="1:3" ht="15" customHeight="1">
      <c r="A86" s="64" t="s">
        <v>219</v>
      </c>
      <c r="B86" s="77" t="s">
        <v>123</v>
      </c>
      <c r="C86" s="77"/>
    </row>
    <row r="87" spans="1:3" ht="15">
      <c r="A87" s="20" t="s">
        <v>124</v>
      </c>
      <c r="B87" s="78" t="s">
        <v>125</v>
      </c>
      <c r="C87" s="78"/>
    </row>
    <row r="88" spans="1:3" ht="15">
      <c r="A88" s="20"/>
      <c r="B88" s="60"/>
      <c r="C88" s="60"/>
    </row>
    <row r="89" spans="1:3" ht="15" customHeight="1">
      <c r="A89" s="64" t="s">
        <v>220</v>
      </c>
      <c r="B89" s="77" t="s">
        <v>123</v>
      </c>
      <c r="C89" s="77"/>
    </row>
    <row r="90" spans="1:3" ht="15">
      <c r="A90" s="65" t="s">
        <v>126</v>
      </c>
      <c r="B90" s="78" t="s">
        <v>125</v>
      </c>
      <c r="C90" s="78"/>
    </row>
  </sheetData>
  <sheetProtection/>
  <mergeCells count="9">
    <mergeCell ref="B89:C89"/>
    <mergeCell ref="B87:C87"/>
    <mergeCell ref="B90:C90"/>
    <mergeCell ref="A3:B3"/>
    <mergeCell ref="A2:B2"/>
    <mergeCell ref="B1:C1"/>
    <mergeCell ref="A4:B4"/>
    <mergeCell ref="A5:B5"/>
    <mergeCell ref="B86:C86"/>
  </mergeCells>
  <printOptions/>
  <pageMargins left="0.8267716535433072" right="0.31496062992125984" top="0.5511811023622047" bottom="0.5511811023622047" header="0.31496062992125984" footer="0.31496062992125984"/>
  <pageSetup fitToHeight="1" fitToWidth="1"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207"/>
  <sheetViews>
    <sheetView zoomScale="80" zoomScaleNormal="80" zoomScaleSheetLayoutView="75" zoomScalePageLayoutView="0" workbookViewId="0" topLeftCell="A1">
      <selection activeCell="I88" sqref="I88"/>
    </sheetView>
  </sheetViews>
  <sheetFormatPr defaultColWidth="9.140625" defaultRowHeight="15"/>
  <cols>
    <col min="1" max="1" width="96.421875" style="1" customWidth="1"/>
    <col min="2" max="2" width="14.7109375" style="3" customWidth="1"/>
    <col min="3" max="3" width="13.8515625" style="2" customWidth="1"/>
    <col min="4" max="4" width="11.421875" style="2" bestFit="1" customWidth="1"/>
    <col min="5" max="5" width="12.28125" style="2" customWidth="1"/>
    <col min="6" max="16384" width="9.140625" style="2" customWidth="1"/>
  </cols>
  <sheetData>
    <row r="1" spans="1:2" ht="30" customHeight="1">
      <c r="A1" s="6"/>
      <c r="B1" s="8" t="s">
        <v>129</v>
      </c>
    </row>
    <row r="2" spans="1:2" ht="19.5" customHeight="1">
      <c r="A2" s="7"/>
      <c r="B2" s="9"/>
    </row>
    <row r="3" spans="1:3" ht="14.25">
      <c r="A3" s="84" t="s">
        <v>224</v>
      </c>
      <c r="B3" s="84"/>
      <c r="C3" s="68"/>
    </row>
    <row r="4" spans="1:2" ht="14.25">
      <c r="A4" s="69" t="s">
        <v>225</v>
      </c>
      <c r="B4" s="68"/>
    </row>
    <row r="5" spans="1:2" ht="14.25">
      <c r="A5" s="69" t="s">
        <v>226</v>
      </c>
      <c r="B5" s="68"/>
    </row>
    <row r="6" spans="1:2" ht="15">
      <c r="A6" s="69" t="s">
        <v>227</v>
      </c>
      <c r="B6" s="9"/>
    </row>
    <row r="7" spans="1:2" ht="15">
      <c r="A7" s="10"/>
      <c r="B7" s="9" t="s">
        <v>228</v>
      </c>
    </row>
    <row r="8" spans="1:3" ht="47.25">
      <c r="A8" s="55" t="s">
        <v>155</v>
      </c>
      <c r="B8" s="55" t="s">
        <v>128</v>
      </c>
      <c r="C8" s="55" t="s">
        <v>156</v>
      </c>
    </row>
    <row r="9" spans="1:3" ht="15.75">
      <c r="A9" s="85" t="s">
        <v>157</v>
      </c>
      <c r="B9" s="85"/>
      <c r="C9" s="85"/>
    </row>
    <row r="10" spans="1:4" ht="15.75">
      <c r="A10" s="56" t="s">
        <v>158</v>
      </c>
      <c r="B10" s="70">
        <f>SUM(B12:B17)</f>
        <v>877029</v>
      </c>
      <c r="C10" s="70">
        <f>SUM(C12:C17)</f>
        <v>792814</v>
      </c>
      <c r="D10" s="4"/>
    </row>
    <row r="11" spans="1:4" ht="15.75">
      <c r="A11" s="56" t="s">
        <v>5</v>
      </c>
      <c r="B11" s="57"/>
      <c r="C11" s="57"/>
      <c r="D11" s="4"/>
    </row>
    <row r="12" spans="1:4" ht="15.75">
      <c r="A12" s="56" t="s">
        <v>159</v>
      </c>
      <c r="B12" s="58">
        <v>870233</v>
      </c>
      <c r="C12" s="58">
        <v>789511</v>
      </c>
      <c r="D12" s="4"/>
    </row>
    <row r="13" spans="1:4" ht="15.75">
      <c r="A13" s="56" t="s">
        <v>160</v>
      </c>
      <c r="B13" s="58">
        <v>0</v>
      </c>
      <c r="C13" s="58">
        <v>0</v>
      </c>
      <c r="D13" s="4"/>
    </row>
    <row r="14" spans="1:4" ht="15.75">
      <c r="A14" s="56" t="s">
        <v>161</v>
      </c>
      <c r="B14" s="58">
        <v>0</v>
      </c>
      <c r="C14" s="58">
        <v>0</v>
      </c>
      <c r="D14" s="4"/>
    </row>
    <row r="15" spans="1:4" ht="15.75">
      <c r="A15" s="56" t="s">
        <v>162</v>
      </c>
      <c r="B15" s="58">
        <v>0</v>
      </c>
      <c r="C15" s="58">
        <v>0</v>
      </c>
      <c r="D15" s="4"/>
    </row>
    <row r="16" spans="1:4" ht="15.75">
      <c r="A16" s="56" t="s">
        <v>163</v>
      </c>
      <c r="B16" s="58">
        <v>0</v>
      </c>
      <c r="C16" s="58">
        <v>0</v>
      </c>
      <c r="D16" s="4"/>
    </row>
    <row r="17" spans="1:4" ht="15.75">
      <c r="A17" s="56" t="s">
        <v>164</v>
      </c>
      <c r="B17" s="58">
        <v>6796</v>
      </c>
      <c r="C17" s="58">
        <v>3303</v>
      </c>
      <c r="D17" s="4"/>
    </row>
    <row r="18" spans="1:4" ht="15.75">
      <c r="A18" s="56" t="s">
        <v>165</v>
      </c>
      <c r="B18" s="70">
        <f>SUM(B20:B26)</f>
        <v>880973</v>
      </c>
      <c r="C18" s="70">
        <f>SUM(C20:C26)</f>
        <v>845325</v>
      </c>
      <c r="D18" s="4"/>
    </row>
    <row r="19" spans="1:4" ht="15.75">
      <c r="A19" s="56" t="s">
        <v>5</v>
      </c>
      <c r="B19" s="57"/>
      <c r="C19" s="57"/>
      <c r="D19" s="4"/>
    </row>
    <row r="20" spans="1:4" s="13" customFormat="1" ht="17.25" customHeight="1">
      <c r="A20" s="56" t="s">
        <v>166</v>
      </c>
      <c r="B20" s="58">
        <v>174349</v>
      </c>
      <c r="C20" s="58">
        <v>116524</v>
      </c>
      <c r="D20" s="12"/>
    </row>
    <row r="21" spans="1:4" s="17" customFormat="1" ht="15.75">
      <c r="A21" s="56" t="s">
        <v>167</v>
      </c>
      <c r="B21" s="58">
        <v>0</v>
      </c>
      <c r="C21" s="58">
        <v>0</v>
      </c>
      <c r="D21" s="16"/>
    </row>
    <row r="22" spans="1:4" ht="15.75">
      <c r="A22" s="56" t="s">
        <v>168</v>
      </c>
      <c r="B22" s="58">
        <v>19445</v>
      </c>
      <c r="C22" s="58">
        <v>36857</v>
      </c>
      <c r="D22" s="4"/>
    </row>
    <row r="23" spans="1:4" ht="15.75">
      <c r="A23" s="56" t="s">
        <v>169</v>
      </c>
      <c r="B23" s="58">
        <v>0</v>
      </c>
      <c r="C23" s="58">
        <v>0</v>
      </c>
      <c r="D23" s="4"/>
    </row>
    <row r="24" spans="1:4" s="15" customFormat="1" ht="15.75">
      <c r="A24" s="56" t="s">
        <v>170</v>
      </c>
      <c r="B24" s="58">
        <v>0</v>
      </c>
      <c r="C24" s="58">
        <v>0</v>
      </c>
      <c r="D24" s="14"/>
    </row>
    <row r="25" spans="1:4" s="15" customFormat="1" ht="15.75">
      <c r="A25" s="56" t="s">
        <v>171</v>
      </c>
      <c r="B25" s="58">
        <v>8468</v>
      </c>
      <c r="C25" s="58">
        <v>11336</v>
      </c>
      <c r="D25" s="14"/>
    </row>
    <row r="26" spans="1:4" ht="15.75">
      <c r="A26" s="56" t="s">
        <v>172</v>
      </c>
      <c r="B26" s="58">
        <v>678711</v>
      </c>
      <c r="C26" s="58">
        <v>680608</v>
      </c>
      <c r="D26" s="4"/>
    </row>
    <row r="27" spans="1:4" ht="15.75">
      <c r="A27" s="56" t="s">
        <v>173</v>
      </c>
      <c r="B27" s="61">
        <f>B10-B18</f>
        <v>-3944</v>
      </c>
      <c r="C27" s="61">
        <f>C10-C18</f>
        <v>-52511</v>
      </c>
      <c r="D27" s="4"/>
    </row>
    <row r="28" spans="1:4" s="15" customFormat="1" ht="15.75">
      <c r="A28" s="85" t="s">
        <v>174</v>
      </c>
      <c r="B28" s="85"/>
      <c r="C28" s="85"/>
      <c r="D28" s="14"/>
    </row>
    <row r="29" spans="1:4" s="15" customFormat="1" ht="15.75">
      <c r="A29" s="56" t="s">
        <v>175</v>
      </c>
      <c r="B29" s="57">
        <f>SUM(B31:B42)</f>
        <v>0</v>
      </c>
      <c r="C29" s="57">
        <v>0</v>
      </c>
      <c r="D29" s="14"/>
    </row>
    <row r="30" spans="1:4" ht="15.75">
      <c r="A30" s="56" t="s">
        <v>5</v>
      </c>
      <c r="B30" s="57"/>
      <c r="C30" s="57"/>
      <c r="D30" s="4"/>
    </row>
    <row r="31" spans="1:4" ht="15.75">
      <c r="A31" s="56" t="s">
        <v>176</v>
      </c>
      <c r="B31" s="57"/>
      <c r="C31" s="57"/>
      <c r="D31" s="4"/>
    </row>
    <row r="32" spans="1:4" s="17" customFormat="1" ht="15.75">
      <c r="A32" s="56" t="s">
        <v>177</v>
      </c>
      <c r="B32" s="57"/>
      <c r="C32" s="57"/>
      <c r="D32" s="16"/>
    </row>
    <row r="33" spans="1:4" ht="15.75">
      <c r="A33" s="56" t="s">
        <v>178</v>
      </c>
      <c r="B33" s="57"/>
      <c r="C33" s="57"/>
      <c r="D33" s="4"/>
    </row>
    <row r="34" spans="1:4" ht="31.5">
      <c r="A34" s="56" t="s">
        <v>179</v>
      </c>
      <c r="B34" s="57"/>
      <c r="C34" s="57"/>
      <c r="D34" s="4"/>
    </row>
    <row r="35" spans="1:4" ht="15.75">
      <c r="A35" s="56" t="s">
        <v>180</v>
      </c>
      <c r="B35" s="57"/>
      <c r="C35" s="57"/>
      <c r="D35" s="4"/>
    </row>
    <row r="36" spans="1:4" ht="15.75">
      <c r="A36" s="56" t="s">
        <v>181</v>
      </c>
      <c r="B36" s="57"/>
      <c r="C36" s="57"/>
      <c r="D36" s="4"/>
    </row>
    <row r="37" spans="1:4" ht="15.75">
      <c r="A37" s="56" t="s">
        <v>182</v>
      </c>
      <c r="B37" s="57"/>
      <c r="C37" s="57"/>
      <c r="D37" s="4"/>
    </row>
    <row r="38" spans="1:4" ht="15.75">
      <c r="A38" s="56" t="s">
        <v>183</v>
      </c>
      <c r="B38" s="57"/>
      <c r="C38" s="57"/>
      <c r="D38" s="4"/>
    </row>
    <row r="39" spans="1:4" ht="15.75">
      <c r="A39" s="56" t="s">
        <v>184</v>
      </c>
      <c r="B39" s="57"/>
      <c r="C39" s="57"/>
      <c r="D39" s="4"/>
    </row>
    <row r="40" spans="1:4" s="17" customFormat="1" ht="15.75">
      <c r="A40" s="56" t="s">
        <v>185</v>
      </c>
      <c r="B40" s="57"/>
      <c r="C40" s="57"/>
      <c r="D40" s="16"/>
    </row>
    <row r="41" spans="1:4" ht="15.75">
      <c r="A41" s="56" t="s">
        <v>163</v>
      </c>
      <c r="B41" s="57"/>
      <c r="C41" s="57"/>
      <c r="D41" s="4"/>
    </row>
    <row r="42" spans="1:4" ht="15.75">
      <c r="A42" s="56" t="s">
        <v>164</v>
      </c>
      <c r="B42" s="57"/>
      <c r="C42" s="57"/>
      <c r="D42" s="4"/>
    </row>
    <row r="43" spans="1:4" ht="15.75">
      <c r="A43" s="56" t="s">
        <v>186</v>
      </c>
      <c r="B43" s="71">
        <f>SUM(B45:B47)</f>
        <v>5489</v>
      </c>
      <c r="C43" s="71">
        <f>SUM(C45:C47)</f>
        <v>4025</v>
      </c>
      <c r="D43" s="4"/>
    </row>
    <row r="44" spans="1:4" ht="15" customHeight="1">
      <c r="A44" s="56" t="s">
        <v>5</v>
      </c>
      <c r="B44" s="57"/>
      <c r="C44" s="57"/>
      <c r="D44" s="4"/>
    </row>
    <row r="45" spans="1:4" ht="15.75">
      <c r="A45" s="56" t="s">
        <v>187</v>
      </c>
      <c r="B45" s="61">
        <v>5489</v>
      </c>
      <c r="C45" s="61">
        <v>4025</v>
      </c>
      <c r="D45" s="4"/>
    </row>
    <row r="46" spans="1:4" ht="15" customHeight="1">
      <c r="A46" s="56" t="s">
        <v>188</v>
      </c>
      <c r="B46" s="57">
        <v>0</v>
      </c>
      <c r="C46" s="57">
        <v>0</v>
      </c>
      <c r="D46" s="4"/>
    </row>
    <row r="47" spans="1:4" ht="15.75">
      <c r="A47" s="56" t="s">
        <v>189</v>
      </c>
      <c r="B47" s="57"/>
      <c r="C47" s="57"/>
      <c r="D47" s="4"/>
    </row>
    <row r="48" spans="1:4" ht="31.5">
      <c r="A48" s="56" t="s">
        <v>190</v>
      </c>
      <c r="B48" s="57"/>
      <c r="C48" s="57"/>
      <c r="D48" s="4"/>
    </row>
    <row r="49" spans="1:4" ht="15.75">
      <c r="A49" s="56" t="s">
        <v>191</v>
      </c>
      <c r="B49" s="57"/>
      <c r="C49" s="57"/>
      <c r="D49" s="4"/>
    </row>
    <row r="50" spans="1:4" ht="15.75">
      <c r="A50" s="56" t="s">
        <v>192</v>
      </c>
      <c r="B50" s="57"/>
      <c r="C50" s="57"/>
      <c r="D50" s="4"/>
    </row>
    <row r="51" spans="1:4" ht="15.75">
      <c r="A51" s="56" t="s">
        <v>193</v>
      </c>
      <c r="B51" s="57"/>
      <c r="C51" s="57"/>
      <c r="D51" s="4"/>
    </row>
    <row r="52" spans="1:4" ht="15.75">
      <c r="A52" s="56" t="s">
        <v>169</v>
      </c>
      <c r="B52" s="57"/>
      <c r="C52" s="57"/>
      <c r="D52" s="4"/>
    </row>
    <row r="53" spans="1:4" ht="15.75">
      <c r="A53" s="56" t="s">
        <v>194</v>
      </c>
      <c r="B53" s="57"/>
      <c r="C53" s="57"/>
      <c r="D53" s="4"/>
    </row>
    <row r="54" spans="1:4" ht="15.75">
      <c r="A54" s="56" t="s">
        <v>195</v>
      </c>
      <c r="B54" s="57"/>
      <c r="C54" s="57"/>
      <c r="D54" s="4"/>
    </row>
    <row r="55" spans="1:4" ht="15.75">
      <c r="A55" s="56" t="s">
        <v>184</v>
      </c>
      <c r="B55" s="57"/>
      <c r="C55" s="57"/>
      <c r="D55" s="4"/>
    </row>
    <row r="56" spans="1:4" ht="15.75">
      <c r="A56" s="56" t="s">
        <v>196</v>
      </c>
      <c r="B56" s="57"/>
      <c r="C56" s="57"/>
      <c r="D56" s="4"/>
    </row>
    <row r="57" spans="1:4" ht="15.75">
      <c r="A57" s="56" t="s">
        <v>172</v>
      </c>
      <c r="B57" s="57"/>
      <c r="C57" s="57"/>
      <c r="D57" s="4"/>
    </row>
    <row r="58" spans="1:4" ht="15.75">
      <c r="A58" s="56" t="s">
        <v>197</v>
      </c>
      <c r="B58" s="61">
        <f>B29-B43</f>
        <v>-5489</v>
      </c>
      <c r="C58" s="61">
        <f>C29-C43</f>
        <v>-4025</v>
      </c>
      <c r="D58" s="4"/>
    </row>
    <row r="59" spans="1:4" ht="15.75">
      <c r="A59" s="85" t="s">
        <v>198</v>
      </c>
      <c r="B59" s="85"/>
      <c r="C59" s="85"/>
      <c r="D59" s="4"/>
    </row>
    <row r="60" spans="1:4" ht="15.75">
      <c r="A60" s="56" t="s">
        <v>199</v>
      </c>
      <c r="B60" s="70">
        <f>SUM(B62:B65)</f>
        <v>25160</v>
      </c>
      <c r="C60" s="70">
        <f>SUM(C62:C65)</f>
        <v>75026</v>
      </c>
      <c r="D60" s="4"/>
    </row>
    <row r="61" spans="1:4" ht="15.75">
      <c r="A61" s="56" t="s">
        <v>5</v>
      </c>
      <c r="B61" s="61"/>
      <c r="C61" s="61"/>
      <c r="D61" s="4"/>
    </row>
    <row r="62" spans="1:4" ht="15.75">
      <c r="A62" s="56" t="s">
        <v>200</v>
      </c>
      <c r="B62" s="61">
        <v>0</v>
      </c>
      <c r="C62" s="61">
        <v>0</v>
      </c>
      <c r="D62" s="4"/>
    </row>
    <row r="63" spans="1:4" ht="15.75">
      <c r="A63" s="56" t="s">
        <v>201</v>
      </c>
      <c r="B63" s="61">
        <v>0</v>
      </c>
      <c r="C63" s="61">
        <v>0</v>
      </c>
      <c r="D63" s="4"/>
    </row>
    <row r="64" spans="1:5" ht="15.75">
      <c r="A64" s="56" t="s">
        <v>163</v>
      </c>
      <c r="B64" s="61">
        <v>0</v>
      </c>
      <c r="C64" s="61">
        <v>0</v>
      </c>
      <c r="D64" s="4"/>
      <c r="E64" s="4"/>
    </row>
    <row r="65" spans="1:4" ht="15.75">
      <c r="A65" s="56" t="s">
        <v>164</v>
      </c>
      <c r="B65" s="61">
        <v>25160</v>
      </c>
      <c r="C65" s="61">
        <v>75026</v>
      </c>
      <c r="D65" s="4"/>
    </row>
    <row r="66" spans="1:4" ht="15.75">
      <c r="A66" s="56" t="s">
        <v>202</v>
      </c>
      <c r="B66" s="70">
        <f>SUM(B68:B72)</f>
        <v>8579</v>
      </c>
      <c r="C66" s="70">
        <f>SUM(C68:C72)</f>
        <v>0</v>
      </c>
      <c r="D66" s="4"/>
    </row>
    <row r="67" spans="1:4" ht="15.75">
      <c r="A67" s="56" t="s">
        <v>5</v>
      </c>
      <c r="B67" s="61"/>
      <c r="C67" s="61"/>
      <c r="D67" s="4"/>
    </row>
    <row r="68" spans="1:4" ht="15.75">
      <c r="A68" s="56" t="s">
        <v>203</v>
      </c>
      <c r="B68" s="61">
        <v>0</v>
      </c>
      <c r="C68" s="61"/>
      <c r="D68" s="4"/>
    </row>
    <row r="69" spans="1:4" ht="15.75">
      <c r="A69" s="56" t="s">
        <v>169</v>
      </c>
      <c r="B69" s="61">
        <v>0</v>
      </c>
      <c r="C69" s="61"/>
      <c r="D69" s="4"/>
    </row>
    <row r="70" spans="1:3" s="18" customFormat="1" ht="15" customHeight="1">
      <c r="A70" s="56" t="s">
        <v>204</v>
      </c>
      <c r="B70" s="61">
        <v>0</v>
      </c>
      <c r="C70" s="61"/>
    </row>
    <row r="71" spans="1:3" s="18" customFormat="1" ht="15" customHeight="1">
      <c r="A71" s="56" t="s">
        <v>205</v>
      </c>
      <c r="B71" s="61">
        <v>0</v>
      </c>
      <c r="C71" s="61"/>
    </row>
    <row r="72" spans="1:3" s="18" customFormat="1" ht="15.75" customHeight="1">
      <c r="A72" s="56" t="s">
        <v>206</v>
      </c>
      <c r="B72" s="61">
        <v>8579</v>
      </c>
      <c r="C72" s="61"/>
    </row>
    <row r="73" spans="1:3" s="18" customFormat="1" ht="15.75" customHeight="1">
      <c r="A73" s="56" t="s">
        <v>207</v>
      </c>
      <c r="B73" s="70">
        <f>B60-B66</f>
        <v>16581</v>
      </c>
      <c r="C73" s="70">
        <f>C60-C66</f>
        <v>75026</v>
      </c>
    </row>
    <row r="74" spans="1:3" s="18" customFormat="1" ht="15.75">
      <c r="A74" s="56" t="s">
        <v>208</v>
      </c>
      <c r="B74" s="61">
        <v>-13</v>
      </c>
      <c r="C74" s="61">
        <v>-135</v>
      </c>
    </row>
    <row r="75" spans="1:3" s="18" customFormat="1" ht="15.75">
      <c r="A75" s="56" t="s">
        <v>209</v>
      </c>
      <c r="B75" s="61">
        <v>0</v>
      </c>
      <c r="C75" s="61"/>
    </row>
    <row r="76" spans="1:3" s="21" customFormat="1" ht="31.5">
      <c r="A76" s="56" t="s">
        <v>210</v>
      </c>
      <c r="B76" s="61">
        <f>B10-B18+B60-B43-B66+B74</f>
        <v>7135</v>
      </c>
      <c r="C76" s="61">
        <f>C10-C18+C60-C43-C66+C74</f>
        <v>18355</v>
      </c>
    </row>
    <row r="77" spans="1:3" s="21" customFormat="1" ht="15.75">
      <c r="A77" s="56" t="s">
        <v>211</v>
      </c>
      <c r="B77" s="61">
        <v>30677</v>
      </c>
      <c r="C77" s="61">
        <v>12322</v>
      </c>
    </row>
    <row r="78" spans="1:3" s="21" customFormat="1" ht="15" customHeight="1">
      <c r="A78" s="56" t="s">
        <v>212</v>
      </c>
      <c r="B78" s="61">
        <v>37814</v>
      </c>
      <c r="C78" s="61">
        <v>30677</v>
      </c>
    </row>
    <row r="79" spans="1:3" s="21" customFormat="1" ht="15" customHeight="1">
      <c r="A79" s="62"/>
      <c r="B79" s="63"/>
      <c r="C79" s="63"/>
    </row>
    <row r="80" spans="1:3" s="25" customFormat="1" ht="21.75" customHeight="1">
      <c r="A80" s="64" t="s">
        <v>236</v>
      </c>
      <c r="B80" s="18"/>
      <c r="C80" s="64"/>
    </row>
    <row r="81" spans="1:4" ht="15">
      <c r="A81" s="64" t="s">
        <v>216</v>
      </c>
      <c r="B81" s="18"/>
      <c r="C81" s="18"/>
      <c r="D81" s="4"/>
    </row>
    <row r="82" spans="1:4" ht="15">
      <c r="A82" s="64" t="s">
        <v>217</v>
      </c>
      <c r="B82" s="18"/>
      <c r="C82" s="18"/>
      <c r="D82" s="4"/>
    </row>
    <row r="83" spans="1:4" ht="15">
      <c r="A83" s="64" t="s">
        <v>218</v>
      </c>
      <c r="B83" s="18"/>
      <c r="C83" s="18"/>
      <c r="D83" s="4"/>
    </row>
    <row r="84" spans="1:4" ht="15">
      <c r="A84" s="54"/>
      <c r="B84" s="18"/>
      <c r="C84" s="23"/>
      <c r="D84" s="4"/>
    </row>
    <row r="85" spans="1:4" ht="15" customHeight="1">
      <c r="A85" s="64" t="s">
        <v>219</v>
      </c>
      <c r="B85" s="77" t="s">
        <v>123</v>
      </c>
      <c r="C85" s="77"/>
      <c r="D85" s="4"/>
    </row>
    <row r="86" spans="1:4" ht="12.75">
      <c r="A86" s="20" t="s">
        <v>124</v>
      </c>
      <c r="B86" s="78" t="s">
        <v>125</v>
      </c>
      <c r="C86" s="78"/>
      <c r="D86" s="4"/>
    </row>
    <row r="87" spans="1:4" ht="15" customHeight="1">
      <c r="A87" s="20"/>
      <c r="B87" s="60"/>
      <c r="C87" s="60"/>
      <c r="D87" s="4"/>
    </row>
    <row r="88" spans="1:4" ht="15" customHeight="1">
      <c r="A88" s="64" t="s">
        <v>220</v>
      </c>
      <c r="B88" s="77" t="s">
        <v>123</v>
      </c>
      <c r="C88" s="77"/>
      <c r="D88" s="4"/>
    </row>
    <row r="89" spans="1:4" ht="12.75">
      <c r="A89" s="65" t="s">
        <v>229</v>
      </c>
      <c r="B89" s="78" t="s">
        <v>125</v>
      </c>
      <c r="C89" s="78"/>
      <c r="D89" s="4"/>
    </row>
    <row r="90" spans="1:4" ht="15">
      <c r="A90" s="18"/>
      <c r="B90" s="18"/>
      <c r="C90" s="18"/>
      <c r="D90" s="4"/>
    </row>
    <row r="91" spans="2:4" ht="12.75">
      <c r="B91" s="5"/>
      <c r="C91" s="4"/>
      <c r="D91" s="4"/>
    </row>
    <row r="92" spans="2:4" ht="12.75">
      <c r="B92" s="5"/>
      <c r="C92" s="4"/>
      <c r="D92" s="4"/>
    </row>
    <row r="93" spans="2:4" ht="12.75">
      <c r="B93" s="5"/>
      <c r="C93" s="4"/>
      <c r="D93" s="4"/>
    </row>
    <row r="94" spans="2:4" ht="12.75">
      <c r="B94" s="5"/>
      <c r="C94" s="4"/>
      <c r="D94" s="4"/>
    </row>
    <row r="95" spans="2:4" ht="12.75">
      <c r="B95" s="5"/>
      <c r="C95" s="4"/>
      <c r="D95" s="4"/>
    </row>
    <row r="96" spans="2:4" ht="12.75">
      <c r="B96" s="5"/>
      <c r="C96" s="4"/>
      <c r="D96" s="4"/>
    </row>
    <row r="97" spans="2:4" ht="12.75">
      <c r="B97" s="5"/>
      <c r="C97" s="4"/>
      <c r="D97" s="4"/>
    </row>
    <row r="98" spans="2:4" ht="12.75">
      <c r="B98" s="5"/>
      <c r="C98" s="4"/>
      <c r="D98" s="4"/>
    </row>
    <row r="99" spans="2:4" ht="12.75">
      <c r="B99" s="5"/>
      <c r="C99" s="4"/>
      <c r="D99" s="4"/>
    </row>
    <row r="100" spans="2:4" ht="12.75">
      <c r="B100" s="5"/>
      <c r="C100" s="4"/>
      <c r="D100" s="4"/>
    </row>
    <row r="101" spans="2:4" ht="12.75">
      <c r="B101" s="5"/>
      <c r="C101" s="4"/>
      <c r="D101" s="4"/>
    </row>
    <row r="102" spans="2:4" ht="12.75">
      <c r="B102" s="5"/>
      <c r="C102" s="4"/>
      <c r="D102" s="4"/>
    </row>
    <row r="103" spans="2:4" ht="12.75">
      <c r="B103" s="5"/>
      <c r="C103" s="4"/>
      <c r="D103" s="4"/>
    </row>
    <row r="104" spans="2:4" ht="12.75">
      <c r="B104" s="5"/>
      <c r="C104" s="4"/>
      <c r="D104" s="4"/>
    </row>
    <row r="105" spans="2:4" ht="12.75">
      <c r="B105" s="5"/>
      <c r="C105" s="4"/>
      <c r="D105" s="4"/>
    </row>
    <row r="106" spans="2:4" ht="12.75">
      <c r="B106" s="5"/>
      <c r="C106" s="4"/>
      <c r="D106" s="4"/>
    </row>
    <row r="107" spans="2:4" ht="12.75">
      <c r="B107" s="5"/>
      <c r="C107" s="4"/>
      <c r="D107" s="4"/>
    </row>
    <row r="108" spans="2:4" ht="12.75">
      <c r="B108" s="5"/>
      <c r="C108" s="4"/>
      <c r="D108" s="4"/>
    </row>
    <row r="109" spans="2:4" ht="12.75">
      <c r="B109" s="5"/>
      <c r="C109" s="4"/>
      <c r="D109" s="4"/>
    </row>
    <row r="110" spans="2:4" ht="12.75">
      <c r="B110" s="5"/>
      <c r="C110" s="4"/>
      <c r="D110" s="4"/>
    </row>
    <row r="111" spans="2:4" ht="12.75">
      <c r="B111" s="5"/>
      <c r="C111" s="4"/>
      <c r="D111" s="4"/>
    </row>
    <row r="112" spans="2:4" ht="12.75">
      <c r="B112" s="5"/>
      <c r="C112" s="4"/>
      <c r="D112" s="4"/>
    </row>
    <row r="113" spans="2:4" ht="12.75">
      <c r="B113" s="5"/>
      <c r="C113" s="4"/>
      <c r="D113" s="4"/>
    </row>
    <row r="114" spans="2:4" ht="12.75">
      <c r="B114" s="5"/>
      <c r="C114" s="4"/>
      <c r="D114" s="4"/>
    </row>
    <row r="115" spans="2:4" ht="12.75">
      <c r="B115" s="5"/>
      <c r="C115" s="4"/>
      <c r="D115" s="4"/>
    </row>
    <row r="116" spans="2:4" ht="12.75">
      <c r="B116" s="5"/>
      <c r="C116" s="4"/>
      <c r="D116" s="4"/>
    </row>
    <row r="117" spans="2:4" ht="12.75">
      <c r="B117" s="5"/>
      <c r="C117" s="4"/>
      <c r="D117" s="4"/>
    </row>
    <row r="118" spans="2:4" ht="12.75">
      <c r="B118" s="5"/>
      <c r="C118" s="4"/>
      <c r="D118" s="4"/>
    </row>
    <row r="119" spans="2:4" ht="12.75">
      <c r="B119" s="5"/>
      <c r="C119" s="4"/>
      <c r="D119" s="4"/>
    </row>
    <row r="120" spans="2:4" ht="12.75">
      <c r="B120" s="5"/>
      <c r="C120" s="4"/>
      <c r="D120" s="4"/>
    </row>
    <row r="121" spans="2:4" ht="12.75">
      <c r="B121" s="5"/>
      <c r="C121" s="4"/>
      <c r="D121" s="4"/>
    </row>
    <row r="122" spans="2:4" ht="12.75">
      <c r="B122" s="5"/>
      <c r="C122" s="4"/>
      <c r="D122" s="4"/>
    </row>
    <row r="123" spans="2:4" ht="12.75">
      <c r="B123" s="5"/>
      <c r="C123" s="4"/>
      <c r="D123" s="4"/>
    </row>
    <row r="124" spans="2:4" ht="12.75">
      <c r="B124" s="5"/>
      <c r="C124" s="4"/>
      <c r="D124" s="4"/>
    </row>
    <row r="125" spans="2:4" ht="12.75">
      <c r="B125" s="5"/>
      <c r="C125" s="4"/>
      <c r="D125" s="4"/>
    </row>
    <row r="126" spans="2:4" ht="12.75">
      <c r="B126" s="5"/>
      <c r="C126" s="4"/>
      <c r="D126" s="4"/>
    </row>
    <row r="127" spans="2:4" ht="12.75">
      <c r="B127" s="5"/>
      <c r="C127" s="4"/>
      <c r="D127" s="4"/>
    </row>
    <row r="128" spans="2:4" ht="12.75">
      <c r="B128" s="5"/>
      <c r="C128" s="4"/>
      <c r="D128" s="4"/>
    </row>
    <row r="129" spans="2:4" ht="12.75">
      <c r="B129" s="5"/>
      <c r="C129" s="4"/>
      <c r="D129" s="4"/>
    </row>
    <row r="130" spans="2:4" ht="12.75">
      <c r="B130" s="5"/>
      <c r="C130" s="4"/>
      <c r="D130" s="4"/>
    </row>
    <row r="131" spans="2:4" ht="12.75">
      <c r="B131" s="5"/>
      <c r="C131" s="4"/>
      <c r="D131" s="4"/>
    </row>
    <row r="132" spans="2:4" ht="12.75">
      <c r="B132" s="5"/>
      <c r="C132" s="4"/>
      <c r="D132" s="4"/>
    </row>
    <row r="133" spans="2:4" ht="12.75">
      <c r="B133" s="5"/>
      <c r="C133" s="4"/>
      <c r="D133" s="4"/>
    </row>
    <row r="134" spans="2:4" ht="12.75">
      <c r="B134" s="5"/>
      <c r="C134" s="4"/>
      <c r="D134" s="4"/>
    </row>
    <row r="135" spans="2:4" ht="12.75">
      <c r="B135" s="5"/>
      <c r="C135" s="4"/>
      <c r="D135" s="4"/>
    </row>
    <row r="136" spans="2:4" ht="12.75">
      <c r="B136" s="5"/>
      <c r="C136" s="4"/>
      <c r="D136" s="4"/>
    </row>
    <row r="137" spans="2:4" ht="12.75">
      <c r="B137" s="5"/>
      <c r="C137" s="4"/>
      <c r="D137" s="4"/>
    </row>
    <row r="138" spans="2:4" ht="12.75">
      <c r="B138" s="5"/>
      <c r="C138" s="4"/>
      <c r="D138" s="4"/>
    </row>
    <row r="139" spans="2:4" ht="12.75">
      <c r="B139" s="5"/>
      <c r="C139" s="4"/>
      <c r="D139" s="4"/>
    </row>
    <row r="140" spans="2:4" ht="12.75">
      <c r="B140" s="5"/>
      <c r="C140" s="4"/>
      <c r="D140" s="4"/>
    </row>
    <row r="141" spans="2:4" ht="12.75">
      <c r="B141" s="5"/>
      <c r="C141" s="4"/>
      <c r="D141" s="4"/>
    </row>
    <row r="142" spans="2:4" ht="12.75">
      <c r="B142" s="5"/>
      <c r="C142" s="4"/>
      <c r="D142" s="4"/>
    </row>
    <row r="143" spans="2:4" ht="12.75">
      <c r="B143" s="5"/>
      <c r="C143" s="4"/>
      <c r="D143" s="4"/>
    </row>
    <row r="144" spans="2:4" ht="12.75">
      <c r="B144" s="5"/>
      <c r="C144" s="4"/>
      <c r="D144" s="4"/>
    </row>
    <row r="145" spans="2:4" ht="12.75">
      <c r="B145" s="5"/>
      <c r="C145" s="4"/>
      <c r="D145" s="4"/>
    </row>
    <row r="146" spans="2:4" ht="12.75">
      <c r="B146" s="5"/>
      <c r="C146" s="4"/>
      <c r="D146" s="4"/>
    </row>
    <row r="147" spans="2:4" ht="12.75">
      <c r="B147" s="5"/>
      <c r="C147" s="4"/>
      <c r="D147" s="4"/>
    </row>
    <row r="148" spans="2:4" ht="12.75">
      <c r="B148" s="5"/>
      <c r="C148" s="4"/>
      <c r="D148" s="4"/>
    </row>
    <row r="149" spans="2:4" ht="12.75">
      <c r="B149" s="5"/>
      <c r="C149" s="4"/>
      <c r="D149" s="4"/>
    </row>
    <row r="150" spans="2:4" ht="12.75">
      <c r="B150" s="5"/>
      <c r="C150" s="4"/>
      <c r="D150" s="4"/>
    </row>
    <row r="151" spans="2:4" ht="12.75">
      <c r="B151" s="5"/>
      <c r="C151" s="4"/>
      <c r="D151" s="4"/>
    </row>
    <row r="152" spans="2:4" ht="12.75">
      <c r="B152" s="5"/>
      <c r="C152" s="4"/>
      <c r="D152" s="4"/>
    </row>
    <row r="153" spans="2:4" ht="12.75">
      <c r="B153" s="5"/>
      <c r="C153" s="4"/>
      <c r="D153" s="4"/>
    </row>
    <row r="154" spans="2:4" ht="12.75">
      <c r="B154" s="5"/>
      <c r="C154" s="4"/>
      <c r="D154" s="4"/>
    </row>
    <row r="155" spans="2:4" ht="12.75">
      <c r="B155" s="5"/>
      <c r="C155" s="4"/>
      <c r="D155" s="4"/>
    </row>
    <row r="156" spans="2:4" ht="12.75">
      <c r="B156" s="5"/>
      <c r="C156" s="4"/>
      <c r="D156" s="4"/>
    </row>
    <row r="157" spans="2:4" ht="12.75">
      <c r="B157" s="5"/>
      <c r="C157" s="4"/>
      <c r="D157" s="4"/>
    </row>
    <row r="158" spans="2:4" ht="12.75">
      <c r="B158" s="5"/>
      <c r="C158" s="4"/>
      <c r="D158" s="4"/>
    </row>
    <row r="159" spans="2:4" ht="12.75">
      <c r="B159" s="5"/>
      <c r="C159" s="4"/>
      <c r="D159" s="4"/>
    </row>
    <row r="160" spans="2:4" ht="12.75">
      <c r="B160" s="5"/>
      <c r="C160" s="4"/>
      <c r="D160" s="4"/>
    </row>
    <row r="161" spans="2:4" ht="12.75">
      <c r="B161" s="5"/>
      <c r="C161" s="4"/>
      <c r="D161" s="4"/>
    </row>
    <row r="162" spans="2:4" ht="12.75">
      <c r="B162" s="5"/>
      <c r="C162" s="4"/>
      <c r="D162" s="4"/>
    </row>
    <row r="163" spans="2:4" ht="12.75">
      <c r="B163" s="5"/>
      <c r="C163" s="4"/>
      <c r="D163" s="4"/>
    </row>
    <row r="164" spans="2:4" ht="12.75">
      <c r="B164" s="5"/>
      <c r="C164" s="4"/>
      <c r="D164" s="4"/>
    </row>
    <row r="165" spans="2:4" ht="12.75">
      <c r="B165" s="5"/>
      <c r="C165" s="4"/>
      <c r="D165" s="4"/>
    </row>
    <row r="166" spans="2:4" ht="12.75">
      <c r="B166" s="5"/>
      <c r="C166" s="4"/>
      <c r="D166" s="4"/>
    </row>
    <row r="167" spans="2:4" ht="12.75">
      <c r="B167" s="5"/>
      <c r="C167" s="4"/>
      <c r="D167" s="4"/>
    </row>
    <row r="168" spans="2:4" ht="12.75">
      <c r="B168" s="5"/>
      <c r="C168" s="4"/>
      <c r="D168" s="4"/>
    </row>
    <row r="169" spans="2:4" ht="12.75">
      <c r="B169" s="5"/>
      <c r="C169" s="4"/>
      <c r="D169" s="4"/>
    </row>
    <row r="170" spans="2:4" ht="12.75">
      <c r="B170" s="5"/>
      <c r="C170" s="4"/>
      <c r="D170" s="4"/>
    </row>
    <row r="171" spans="2:4" ht="12.75">
      <c r="B171" s="5"/>
      <c r="C171" s="4"/>
      <c r="D171" s="4"/>
    </row>
    <row r="172" spans="2:4" ht="12.75">
      <c r="B172" s="5"/>
      <c r="C172" s="4"/>
      <c r="D172" s="4"/>
    </row>
    <row r="173" spans="2:4" ht="12.75">
      <c r="B173" s="5"/>
      <c r="C173" s="4"/>
      <c r="D173" s="4"/>
    </row>
    <row r="174" spans="2:4" ht="12.75">
      <c r="B174" s="5"/>
      <c r="C174" s="4"/>
      <c r="D174" s="4"/>
    </row>
    <row r="175" spans="2:4" ht="12.75">
      <c r="B175" s="5"/>
      <c r="C175" s="4"/>
      <c r="D175" s="4"/>
    </row>
    <row r="176" spans="2:4" ht="12.75">
      <c r="B176" s="5"/>
      <c r="C176" s="4"/>
      <c r="D176" s="4"/>
    </row>
    <row r="177" spans="2:4" ht="12.75">
      <c r="B177" s="5"/>
      <c r="C177" s="4"/>
      <c r="D177" s="4"/>
    </row>
    <row r="178" spans="2:4" ht="12.75">
      <c r="B178" s="5"/>
      <c r="C178" s="4"/>
      <c r="D178" s="4"/>
    </row>
    <row r="179" spans="2:4" ht="12.75">
      <c r="B179" s="5"/>
      <c r="C179" s="4"/>
      <c r="D179" s="4"/>
    </row>
    <row r="180" spans="2:4" ht="12.75">
      <c r="B180" s="5"/>
      <c r="C180" s="4"/>
      <c r="D180" s="4"/>
    </row>
    <row r="181" spans="2:4" ht="12.75">
      <c r="B181" s="5"/>
      <c r="C181" s="4"/>
      <c r="D181" s="4"/>
    </row>
    <row r="182" spans="2:4" ht="12.75">
      <c r="B182" s="5"/>
      <c r="C182" s="4"/>
      <c r="D182" s="4"/>
    </row>
    <row r="183" spans="2:4" ht="12.75">
      <c r="B183" s="5"/>
      <c r="C183" s="4"/>
      <c r="D183" s="4"/>
    </row>
    <row r="184" spans="2:4" ht="12.75">
      <c r="B184" s="5"/>
      <c r="C184" s="4"/>
      <c r="D184" s="4"/>
    </row>
    <row r="185" spans="2:4" ht="12.75">
      <c r="B185" s="5"/>
      <c r="C185" s="4"/>
      <c r="D185" s="4"/>
    </row>
    <row r="186" spans="2:4" ht="12.75">
      <c r="B186" s="5"/>
      <c r="C186" s="4"/>
      <c r="D186" s="4"/>
    </row>
    <row r="187" spans="2:4" ht="12.75">
      <c r="B187" s="5"/>
      <c r="C187" s="4"/>
      <c r="D187" s="4"/>
    </row>
    <row r="188" spans="2:4" ht="12.75">
      <c r="B188" s="5"/>
      <c r="C188" s="4"/>
      <c r="D188" s="4"/>
    </row>
    <row r="189" spans="2:4" ht="12.75">
      <c r="B189" s="5"/>
      <c r="C189" s="4"/>
      <c r="D189" s="4"/>
    </row>
    <row r="190" spans="2:4" ht="12.75">
      <c r="B190" s="5"/>
      <c r="C190" s="4"/>
      <c r="D190" s="4"/>
    </row>
    <row r="191" spans="2:4" ht="12.75">
      <c r="B191" s="5"/>
      <c r="C191" s="4"/>
      <c r="D191" s="4"/>
    </row>
    <row r="192" spans="2:4" ht="12.75">
      <c r="B192" s="5"/>
      <c r="C192" s="4"/>
      <c r="D192" s="4"/>
    </row>
    <row r="193" spans="2:4" ht="12.75">
      <c r="B193" s="5"/>
      <c r="C193" s="4"/>
      <c r="D193" s="4"/>
    </row>
    <row r="194" spans="2:4" ht="12.75">
      <c r="B194" s="5"/>
      <c r="C194" s="4"/>
      <c r="D194" s="4"/>
    </row>
    <row r="195" spans="2:4" ht="12.75">
      <c r="B195" s="5"/>
      <c r="C195" s="4"/>
      <c r="D195" s="4"/>
    </row>
    <row r="196" spans="2:4" ht="12.75">
      <c r="B196" s="5"/>
      <c r="C196" s="4"/>
      <c r="D196" s="4"/>
    </row>
    <row r="197" spans="2:4" ht="12.75">
      <c r="B197" s="5"/>
      <c r="C197" s="4"/>
      <c r="D197" s="4"/>
    </row>
    <row r="198" spans="2:4" ht="12.75">
      <c r="B198" s="5"/>
      <c r="C198" s="4"/>
      <c r="D198" s="4"/>
    </row>
    <row r="199" spans="2:4" ht="12.75">
      <c r="B199" s="5"/>
      <c r="C199" s="4"/>
      <c r="D199" s="4"/>
    </row>
    <row r="200" spans="2:4" ht="12.75">
      <c r="B200" s="5"/>
      <c r="C200" s="4"/>
      <c r="D200" s="4"/>
    </row>
    <row r="201" spans="2:4" ht="12.75">
      <c r="B201" s="5"/>
      <c r="C201" s="4"/>
      <c r="D201" s="4"/>
    </row>
    <row r="202" spans="2:4" ht="12.75">
      <c r="B202" s="5"/>
      <c r="C202" s="4"/>
      <c r="D202" s="4"/>
    </row>
    <row r="203" spans="2:4" ht="12.75">
      <c r="B203" s="5"/>
      <c r="C203" s="4"/>
      <c r="D203" s="4"/>
    </row>
    <row r="204" spans="2:4" ht="12.75">
      <c r="B204" s="5"/>
      <c r="C204" s="4"/>
      <c r="D204" s="4"/>
    </row>
    <row r="205" spans="2:4" ht="12.75">
      <c r="B205" s="5"/>
      <c r="C205" s="4"/>
      <c r="D205" s="4"/>
    </row>
    <row r="206" spans="2:4" ht="12.75">
      <c r="B206" s="5"/>
      <c r="C206" s="4"/>
      <c r="D206" s="4"/>
    </row>
    <row r="207" spans="2:4" ht="12.75">
      <c r="B207" s="5"/>
      <c r="C207" s="4"/>
      <c r="D207" s="4"/>
    </row>
  </sheetData>
  <sheetProtection/>
  <mergeCells count="8">
    <mergeCell ref="A3:B3"/>
    <mergeCell ref="B85:C85"/>
    <mergeCell ref="B86:C86"/>
    <mergeCell ref="B88:C88"/>
    <mergeCell ref="B89:C89"/>
    <mergeCell ref="A9:C9"/>
    <mergeCell ref="A28:C28"/>
    <mergeCell ref="A59:C59"/>
  </mergeCells>
  <printOptions/>
  <pageMargins left="0.8267716535433072" right="0.5511811023622047" top="0.5511811023622047" bottom="0.984251968503937" header="0.5118110236220472" footer="0.5118110236220472"/>
  <pageSetup fitToHeight="1" fitToWidth="1" horizontalDpi="600" verticalDpi="600" orientation="portrait" paperSize="9" scale="49" r:id="rId1"/>
  <colBreaks count="1" manualBreakCount="1">
    <brk id="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52"/>
  <sheetViews>
    <sheetView zoomScale="80" zoomScaleNormal="80" zoomScaleSheetLayoutView="75" zoomScalePageLayoutView="0" workbookViewId="0" topLeftCell="A13">
      <selection activeCell="C59" sqref="C59"/>
    </sheetView>
  </sheetViews>
  <sheetFormatPr defaultColWidth="9.140625" defaultRowHeight="15"/>
  <cols>
    <col min="1" max="1" width="74.8515625" style="1" customWidth="1"/>
    <col min="2" max="2" width="17.00390625" style="1" customWidth="1"/>
    <col min="3" max="3" width="20.00390625" style="1" customWidth="1"/>
    <col min="4" max="4" width="16.00390625" style="1" customWidth="1"/>
    <col min="5" max="5" width="20.7109375" style="1" customWidth="1"/>
    <col min="6" max="6" width="19.8515625" style="1" customWidth="1"/>
    <col min="7" max="8" width="21.421875" style="1" customWidth="1"/>
    <col min="9" max="9" width="13.8515625" style="1" customWidth="1"/>
    <col min="10" max="16384" width="9.140625" style="2" customWidth="1"/>
  </cols>
  <sheetData>
    <row r="1" spans="1:9" ht="23.25" customHeight="1">
      <c r="A1" s="6"/>
      <c r="B1" s="7"/>
      <c r="C1" s="7"/>
      <c r="D1" s="7"/>
      <c r="E1" s="26"/>
      <c r="F1" s="26"/>
      <c r="G1" s="26"/>
      <c r="H1" s="26"/>
      <c r="I1" s="6" t="s">
        <v>130</v>
      </c>
    </row>
    <row r="2" spans="1:9" ht="15">
      <c r="A2" s="7"/>
      <c r="B2" s="7"/>
      <c r="C2" s="7"/>
      <c r="D2" s="7"/>
      <c r="E2" s="7"/>
      <c r="F2" s="7"/>
      <c r="G2" s="7"/>
      <c r="H2" s="7"/>
      <c r="I2" s="9"/>
    </row>
    <row r="3" spans="1:9" ht="14.25">
      <c r="A3" s="84" t="s">
        <v>235</v>
      </c>
      <c r="B3" s="84"/>
      <c r="C3" s="84"/>
      <c r="D3" s="84"/>
      <c r="E3" s="84"/>
      <c r="F3" s="84"/>
      <c r="G3" s="84"/>
      <c r="H3" s="84"/>
      <c r="I3" s="84"/>
    </row>
    <row r="4" spans="1:9" ht="14.25" customHeight="1">
      <c r="A4" s="72"/>
      <c r="B4" s="72"/>
      <c r="C4" s="72"/>
      <c r="D4" s="72"/>
      <c r="E4" s="72"/>
      <c r="F4" s="72"/>
      <c r="G4" s="72"/>
      <c r="H4" s="72"/>
      <c r="I4" s="72"/>
    </row>
    <row r="5" spans="1:9" ht="14.25" customHeight="1">
      <c r="A5" s="88" t="s">
        <v>225</v>
      </c>
      <c r="B5" s="88"/>
      <c r="C5" s="88"/>
      <c r="D5" s="88"/>
      <c r="E5" s="88"/>
      <c r="F5" s="88"/>
      <c r="G5" s="88"/>
      <c r="H5" s="88"/>
      <c r="I5" s="88"/>
    </row>
    <row r="6" spans="1:9" ht="14.25" customHeight="1">
      <c r="A6" s="72"/>
      <c r="B6" s="72"/>
      <c r="C6" s="88" t="s">
        <v>233</v>
      </c>
      <c r="D6" s="88"/>
      <c r="E6" s="88"/>
      <c r="F6" s="72"/>
      <c r="G6" s="72"/>
      <c r="H6" s="72"/>
      <c r="I6" s="72"/>
    </row>
    <row r="7" spans="1:9" ht="14.25" customHeight="1">
      <c r="A7" s="72"/>
      <c r="B7" s="88" t="s">
        <v>234</v>
      </c>
      <c r="C7" s="88"/>
      <c r="D7" s="88"/>
      <c r="E7" s="88"/>
      <c r="F7" s="72"/>
      <c r="G7" s="72"/>
      <c r="H7" s="72"/>
      <c r="I7" s="72"/>
    </row>
    <row r="8" spans="1:9" ht="15">
      <c r="A8" s="7"/>
      <c r="B8" s="7"/>
      <c r="C8" s="7"/>
      <c r="D8" s="7"/>
      <c r="E8" s="7"/>
      <c r="F8" s="7"/>
      <c r="G8" s="27"/>
      <c r="H8" s="27"/>
      <c r="I8" s="9" t="s">
        <v>122</v>
      </c>
    </row>
    <row r="9" spans="1:9" ht="14.25" customHeight="1">
      <c r="A9" s="86" t="s">
        <v>142</v>
      </c>
      <c r="B9" s="87" t="s">
        <v>141</v>
      </c>
      <c r="C9" s="87"/>
      <c r="D9" s="87"/>
      <c r="E9" s="87"/>
      <c r="F9" s="87"/>
      <c r="G9" s="87"/>
      <c r="H9" s="86" t="s">
        <v>139</v>
      </c>
      <c r="I9" s="86" t="s">
        <v>140</v>
      </c>
    </row>
    <row r="10" spans="1:9" s="29" customFormat="1" ht="57">
      <c r="A10" s="86"/>
      <c r="B10" s="28" t="s">
        <v>138</v>
      </c>
      <c r="C10" s="28" t="s">
        <v>134</v>
      </c>
      <c r="D10" s="28" t="s">
        <v>135</v>
      </c>
      <c r="E10" s="28" t="s">
        <v>136</v>
      </c>
      <c r="F10" s="28" t="s">
        <v>137</v>
      </c>
      <c r="G10" s="28" t="s">
        <v>154</v>
      </c>
      <c r="H10" s="86"/>
      <c r="I10" s="86"/>
    </row>
    <row r="11" spans="1:9" s="17" customFormat="1" ht="14.25">
      <c r="A11" s="36" t="s">
        <v>230</v>
      </c>
      <c r="B11" s="38">
        <v>120000</v>
      </c>
      <c r="C11" s="38">
        <v>0</v>
      </c>
      <c r="D11" s="38">
        <v>0</v>
      </c>
      <c r="E11" s="38">
        <v>0</v>
      </c>
      <c r="F11" s="38">
        <v>59361</v>
      </c>
      <c r="G11" s="38">
        <v>48034</v>
      </c>
      <c r="H11" s="38"/>
      <c r="I11" s="37">
        <f>B11+C11-D11+E11+F11+G11</f>
        <v>227395</v>
      </c>
    </row>
    <row r="12" spans="1:9" ht="15">
      <c r="A12" s="31" t="s">
        <v>131</v>
      </c>
      <c r="B12" s="32"/>
      <c r="C12" s="32"/>
      <c r="D12" s="32"/>
      <c r="E12" s="32"/>
      <c r="F12" s="32"/>
      <c r="G12" s="32"/>
      <c r="H12" s="32"/>
      <c r="I12" s="33">
        <f>B12+C12-D12+E12+F12+G12</f>
        <v>0</v>
      </c>
    </row>
    <row r="13" spans="1:9" ht="15">
      <c r="A13" s="31" t="s">
        <v>143</v>
      </c>
      <c r="B13" s="33">
        <f aca="true" t="shared" si="0" ref="B13:G13">B11+B12</f>
        <v>120000</v>
      </c>
      <c r="C13" s="33">
        <f t="shared" si="0"/>
        <v>0</v>
      </c>
      <c r="D13" s="33">
        <f t="shared" si="0"/>
        <v>0</v>
      </c>
      <c r="E13" s="33">
        <f t="shared" si="0"/>
        <v>0</v>
      </c>
      <c r="F13" s="33">
        <f t="shared" si="0"/>
        <v>59361</v>
      </c>
      <c r="G13" s="33">
        <f t="shared" si="0"/>
        <v>48034</v>
      </c>
      <c r="H13" s="33"/>
      <c r="I13" s="33">
        <f>B13+C13-D13+E13+F13+G13</f>
        <v>227395</v>
      </c>
    </row>
    <row r="14" spans="1:9" s="29" customFormat="1" ht="15">
      <c r="A14" s="34" t="s">
        <v>147</v>
      </c>
      <c r="B14" s="30">
        <f>SUM(B15:B16)</f>
        <v>0</v>
      </c>
      <c r="C14" s="30">
        <f aca="true" t="shared" si="1" ref="C14:H14">SUM(C15:C16)</f>
        <v>0</v>
      </c>
      <c r="D14" s="30">
        <f t="shared" si="1"/>
        <v>0</v>
      </c>
      <c r="E14" s="30">
        <f t="shared" si="1"/>
        <v>0</v>
      </c>
      <c r="F14" s="30">
        <f>SUM(F15:F16)</f>
        <v>97721</v>
      </c>
      <c r="G14" s="30">
        <f t="shared" si="1"/>
        <v>0</v>
      </c>
      <c r="H14" s="30">
        <f t="shared" si="1"/>
        <v>0</v>
      </c>
      <c r="I14" s="33">
        <f aca="true" t="shared" si="2" ref="I14:I25">B14+C14-D14+E14+F14+G14</f>
        <v>97721</v>
      </c>
    </row>
    <row r="15" spans="1:9" ht="15">
      <c r="A15" s="31" t="s">
        <v>145</v>
      </c>
      <c r="B15" s="33"/>
      <c r="C15" s="33"/>
      <c r="D15" s="33"/>
      <c r="E15" s="33"/>
      <c r="F15" s="33">
        <v>97721</v>
      </c>
      <c r="G15" s="33"/>
      <c r="H15" s="33"/>
      <c r="I15" s="33">
        <f t="shared" si="2"/>
        <v>97721</v>
      </c>
    </row>
    <row r="16" spans="1:9" ht="15">
      <c r="A16" s="31" t="s">
        <v>146</v>
      </c>
      <c r="B16" s="33">
        <f>SUM(B18:B19)</f>
        <v>0</v>
      </c>
      <c r="C16" s="33">
        <f aca="true" t="shared" si="3" ref="C16:H16">SUM(C18:C19)</f>
        <v>0</v>
      </c>
      <c r="D16" s="33">
        <f t="shared" si="3"/>
        <v>0</v>
      </c>
      <c r="E16" s="33">
        <f t="shared" si="3"/>
        <v>0</v>
      </c>
      <c r="F16" s="33">
        <f t="shared" si="3"/>
        <v>0</v>
      </c>
      <c r="G16" s="33">
        <f t="shared" si="3"/>
        <v>0</v>
      </c>
      <c r="H16" s="33">
        <f t="shared" si="3"/>
        <v>0</v>
      </c>
      <c r="I16" s="33">
        <f t="shared" si="2"/>
        <v>0</v>
      </c>
    </row>
    <row r="17" spans="1:9" ht="15">
      <c r="A17" s="31" t="s">
        <v>5</v>
      </c>
      <c r="B17" s="33"/>
      <c r="C17" s="33"/>
      <c r="D17" s="33"/>
      <c r="E17" s="33"/>
      <c r="F17" s="33"/>
      <c r="G17" s="33"/>
      <c r="H17" s="33"/>
      <c r="I17" s="33">
        <f t="shared" si="2"/>
        <v>0</v>
      </c>
    </row>
    <row r="18" spans="1:9" ht="30">
      <c r="A18" s="31" t="s">
        <v>152</v>
      </c>
      <c r="B18" s="33"/>
      <c r="C18" s="33"/>
      <c r="D18" s="33"/>
      <c r="E18" s="33"/>
      <c r="F18" s="33"/>
      <c r="G18" s="33"/>
      <c r="H18" s="33"/>
      <c r="I18" s="33">
        <f t="shared" si="2"/>
        <v>0</v>
      </c>
    </row>
    <row r="19" spans="1:9" ht="30.75" customHeight="1">
      <c r="A19" s="31" t="s">
        <v>153</v>
      </c>
      <c r="B19" s="33"/>
      <c r="C19" s="33"/>
      <c r="D19" s="33"/>
      <c r="E19" s="33"/>
      <c r="F19" s="33"/>
      <c r="G19" s="33"/>
      <c r="H19" s="33"/>
      <c r="I19" s="33">
        <f t="shared" si="2"/>
        <v>0</v>
      </c>
    </row>
    <row r="20" spans="1:9" s="29" customFormat="1" ht="15">
      <c r="A20" s="34" t="s">
        <v>148</v>
      </c>
      <c r="B20" s="30">
        <f>SUM(B21:B24)</f>
        <v>0</v>
      </c>
      <c r="C20" s="30">
        <f aca="true" t="shared" si="4" ref="C20:H20">SUM(C21:C24)</f>
        <v>0</v>
      </c>
      <c r="D20" s="30">
        <f t="shared" si="4"/>
        <v>0</v>
      </c>
      <c r="E20" s="30">
        <f t="shared" si="4"/>
        <v>0</v>
      </c>
      <c r="F20" s="30">
        <f t="shared" si="4"/>
        <v>0</v>
      </c>
      <c r="G20" s="30">
        <f t="shared" si="4"/>
        <v>22735</v>
      </c>
      <c r="H20" s="30">
        <f t="shared" si="4"/>
        <v>0</v>
      </c>
      <c r="I20" s="33">
        <f t="shared" si="2"/>
        <v>22735</v>
      </c>
    </row>
    <row r="21" spans="1:9" ht="15">
      <c r="A21" s="31" t="s">
        <v>144</v>
      </c>
      <c r="B21" s="32">
        <v>0</v>
      </c>
      <c r="C21" s="32"/>
      <c r="D21" s="32"/>
      <c r="E21" s="32"/>
      <c r="F21" s="32"/>
      <c r="G21" s="32">
        <v>22735</v>
      </c>
      <c r="H21" s="32"/>
      <c r="I21" s="33">
        <f t="shared" si="2"/>
        <v>22735</v>
      </c>
    </row>
    <row r="22" spans="1:9" ht="15">
      <c r="A22" s="31" t="s">
        <v>149</v>
      </c>
      <c r="B22" s="32"/>
      <c r="C22" s="32"/>
      <c r="D22" s="32"/>
      <c r="E22" s="32"/>
      <c r="F22" s="32"/>
      <c r="G22" s="32"/>
      <c r="H22" s="32"/>
      <c r="I22" s="33">
        <f t="shared" si="2"/>
        <v>0</v>
      </c>
    </row>
    <row r="23" spans="1:9" ht="15">
      <c r="A23" s="31" t="s">
        <v>150</v>
      </c>
      <c r="B23" s="32"/>
      <c r="C23" s="32"/>
      <c r="D23" s="32"/>
      <c r="E23" s="32"/>
      <c r="F23" s="32"/>
      <c r="G23" s="32"/>
      <c r="H23" s="32"/>
      <c r="I23" s="33">
        <f t="shared" si="2"/>
        <v>0</v>
      </c>
    </row>
    <row r="24" spans="1:9" ht="15">
      <c r="A24" s="31" t="s">
        <v>151</v>
      </c>
      <c r="B24" s="32"/>
      <c r="C24" s="32"/>
      <c r="D24" s="32"/>
      <c r="E24" s="32"/>
      <c r="F24" s="32"/>
      <c r="G24" s="32"/>
      <c r="H24" s="32"/>
      <c r="I24" s="33">
        <f t="shared" si="2"/>
        <v>0</v>
      </c>
    </row>
    <row r="25" spans="1:9" ht="15">
      <c r="A25" s="31" t="s">
        <v>133</v>
      </c>
      <c r="B25" s="32"/>
      <c r="C25" s="32"/>
      <c r="D25" s="32"/>
      <c r="E25" s="32"/>
      <c r="F25" s="32"/>
      <c r="G25" s="32"/>
      <c r="H25" s="32"/>
      <c r="I25" s="33">
        <f t="shared" si="2"/>
        <v>0</v>
      </c>
    </row>
    <row r="26" spans="1:9" s="17" customFormat="1" ht="14.25">
      <c r="A26" s="36" t="s">
        <v>231</v>
      </c>
      <c r="B26" s="37">
        <f>B13+B14+B20+B25</f>
        <v>120000</v>
      </c>
      <c r="C26" s="37">
        <f aca="true" t="shared" si="5" ref="C26:H26">C13+C14+C20+C25</f>
        <v>0</v>
      </c>
      <c r="D26" s="37">
        <f t="shared" si="5"/>
        <v>0</v>
      </c>
      <c r="E26" s="37">
        <f t="shared" si="5"/>
        <v>0</v>
      </c>
      <c r="F26" s="37">
        <f t="shared" si="5"/>
        <v>157082</v>
      </c>
      <c r="G26" s="37">
        <f t="shared" si="5"/>
        <v>70769</v>
      </c>
      <c r="H26" s="37">
        <f t="shared" si="5"/>
        <v>0</v>
      </c>
      <c r="I26" s="37">
        <f>B26+C26-D26+E26+F26+G26</f>
        <v>347851</v>
      </c>
    </row>
    <row r="27" spans="1:9" ht="15">
      <c r="A27" s="31" t="s">
        <v>131</v>
      </c>
      <c r="B27" s="32"/>
      <c r="C27" s="32"/>
      <c r="D27" s="32"/>
      <c r="E27" s="32"/>
      <c r="F27" s="32"/>
      <c r="G27" s="32"/>
      <c r="H27" s="32"/>
      <c r="I27" s="33">
        <f>B27+C27-D27+E27+F27+G27</f>
        <v>0</v>
      </c>
    </row>
    <row r="28" spans="1:9" ht="15">
      <c r="A28" s="31" t="s">
        <v>132</v>
      </c>
      <c r="B28" s="33">
        <f aca="true" t="shared" si="6" ref="B28:G28">B26+B27</f>
        <v>120000</v>
      </c>
      <c r="C28" s="33">
        <f t="shared" si="6"/>
        <v>0</v>
      </c>
      <c r="D28" s="33">
        <f t="shared" si="6"/>
        <v>0</v>
      </c>
      <c r="E28" s="33">
        <f t="shared" si="6"/>
        <v>0</v>
      </c>
      <c r="F28" s="33">
        <f t="shared" si="6"/>
        <v>157082</v>
      </c>
      <c r="G28" s="33">
        <f t="shared" si="6"/>
        <v>70769</v>
      </c>
      <c r="H28" s="33"/>
      <c r="I28" s="33">
        <f aca="true" t="shared" si="7" ref="I28:I41">B28+C28-D28+E28+F28+G28</f>
        <v>347851</v>
      </c>
    </row>
    <row r="29" spans="1:9" s="29" customFormat="1" ht="15">
      <c r="A29" s="34" t="s">
        <v>147</v>
      </c>
      <c r="B29" s="30">
        <f aca="true" t="shared" si="8" ref="B29:H29">SUM(B30:B31)</f>
        <v>0</v>
      </c>
      <c r="C29" s="30">
        <f t="shared" si="8"/>
        <v>0</v>
      </c>
      <c r="D29" s="30">
        <f t="shared" si="8"/>
        <v>0</v>
      </c>
      <c r="E29" s="30">
        <f t="shared" si="8"/>
        <v>0</v>
      </c>
      <c r="F29" s="30">
        <f>SUM(F30:F31)</f>
        <v>155217</v>
      </c>
      <c r="G29" s="30">
        <f t="shared" si="8"/>
        <v>0</v>
      </c>
      <c r="H29" s="30">
        <f t="shared" si="8"/>
        <v>0</v>
      </c>
      <c r="I29" s="33">
        <f t="shared" si="7"/>
        <v>155217</v>
      </c>
    </row>
    <row r="30" spans="1:9" ht="15">
      <c r="A30" s="31" t="s">
        <v>145</v>
      </c>
      <c r="B30" s="33"/>
      <c r="C30" s="33"/>
      <c r="D30" s="33"/>
      <c r="E30" s="33"/>
      <c r="F30" s="33">
        <v>155217</v>
      </c>
      <c r="G30" s="33"/>
      <c r="H30" s="33"/>
      <c r="I30" s="33">
        <f t="shared" si="7"/>
        <v>155217</v>
      </c>
    </row>
    <row r="31" spans="1:9" ht="15">
      <c r="A31" s="31" t="s">
        <v>146</v>
      </c>
      <c r="B31" s="33">
        <f>SUM(B33:B34)</f>
        <v>0</v>
      </c>
      <c r="C31" s="33">
        <f aca="true" t="shared" si="9" ref="C31:H31">SUM(C33:C34)</f>
        <v>0</v>
      </c>
      <c r="D31" s="33">
        <f t="shared" si="9"/>
        <v>0</v>
      </c>
      <c r="E31" s="33">
        <f t="shared" si="9"/>
        <v>0</v>
      </c>
      <c r="F31" s="33">
        <f t="shared" si="9"/>
        <v>0</v>
      </c>
      <c r="G31" s="33">
        <f t="shared" si="9"/>
        <v>0</v>
      </c>
      <c r="H31" s="33">
        <f t="shared" si="9"/>
        <v>0</v>
      </c>
      <c r="I31" s="33">
        <f t="shared" si="7"/>
        <v>0</v>
      </c>
    </row>
    <row r="32" spans="1:9" ht="15">
      <c r="A32" s="31" t="s">
        <v>5</v>
      </c>
      <c r="B32" s="33"/>
      <c r="C32" s="33"/>
      <c r="D32" s="33"/>
      <c r="E32" s="33"/>
      <c r="F32" s="33"/>
      <c r="G32" s="33"/>
      <c r="H32" s="33"/>
      <c r="I32" s="33">
        <f t="shared" si="7"/>
        <v>0</v>
      </c>
    </row>
    <row r="33" spans="1:9" ht="30">
      <c r="A33" s="31" t="s">
        <v>152</v>
      </c>
      <c r="B33" s="33"/>
      <c r="C33" s="33"/>
      <c r="D33" s="33"/>
      <c r="E33" s="33"/>
      <c r="F33" s="33"/>
      <c r="G33" s="33"/>
      <c r="H33" s="33"/>
      <c r="I33" s="33">
        <f t="shared" si="7"/>
        <v>0</v>
      </c>
    </row>
    <row r="34" spans="1:9" ht="30.75" customHeight="1">
      <c r="A34" s="31" t="s">
        <v>153</v>
      </c>
      <c r="B34" s="33"/>
      <c r="C34" s="33"/>
      <c r="D34" s="33"/>
      <c r="E34" s="33"/>
      <c r="F34" s="33"/>
      <c r="G34" s="33"/>
      <c r="H34" s="33"/>
      <c r="I34" s="33">
        <f t="shared" si="7"/>
        <v>0</v>
      </c>
    </row>
    <row r="35" spans="1:9" s="29" customFormat="1" ht="15">
      <c r="A35" s="34" t="s">
        <v>148</v>
      </c>
      <c r="B35" s="30">
        <f aca="true" t="shared" si="10" ref="B35:H35">SUM(B36:B39)</f>
        <v>0</v>
      </c>
      <c r="C35" s="30">
        <f t="shared" si="10"/>
        <v>0</v>
      </c>
      <c r="D35" s="30">
        <f t="shared" si="10"/>
        <v>0</v>
      </c>
      <c r="E35" s="30">
        <f t="shared" si="10"/>
        <v>0</v>
      </c>
      <c r="F35" s="30">
        <f t="shared" si="10"/>
        <v>0</v>
      </c>
      <c r="G35" s="30">
        <f t="shared" si="10"/>
        <v>5398</v>
      </c>
      <c r="H35" s="30">
        <f t="shared" si="10"/>
        <v>0</v>
      </c>
      <c r="I35" s="33">
        <f t="shared" si="7"/>
        <v>5398</v>
      </c>
    </row>
    <row r="36" spans="1:9" ht="15">
      <c r="A36" s="31" t="s">
        <v>144</v>
      </c>
      <c r="B36" s="32"/>
      <c r="C36" s="32"/>
      <c r="D36" s="32"/>
      <c r="E36" s="32"/>
      <c r="F36" s="32"/>
      <c r="G36" s="32">
        <v>5398</v>
      </c>
      <c r="H36" s="32"/>
      <c r="I36" s="33">
        <f t="shared" si="7"/>
        <v>5398</v>
      </c>
    </row>
    <row r="37" spans="1:9" ht="15">
      <c r="A37" s="31" t="s">
        <v>149</v>
      </c>
      <c r="B37" s="32"/>
      <c r="C37" s="32"/>
      <c r="D37" s="32"/>
      <c r="E37" s="32"/>
      <c r="F37" s="32"/>
      <c r="G37" s="32"/>
      <c r="H37" s="32"/>
      <c r="I37" s="33">
        <f t="shared" si="7"/>
        <v>0</v>
      </c>
    </row>
    <row r="38" spans="1:9" ht="15">
      <c r="A38" s="31" t="s">
        <v>150</v>
      </c>
      <c r="B38" s="32"/>
      <c r="C38" s="32"/>
      <c r="D38" s="32"/>
      <c r="E38" s="32"/>
      <c r="F38" s="32"/>
      <c r="G38" s="32"/>
      <c r="H38" s="32"/>
      <c r="I38" s="33">
        <f t="shared" si="7"/>
        <v>0</v>
      </c>
    </row>
    <row r="39" spans="1:9" ht="15">
      <c r="A39" s="31" t="s">
        <v>151</v>
      </c>
      <c r="B39" s="32"/>
      <c r="C39" s="32"/>
      <c r="D39" s="32"/>
      <c r="E39" s="32"/>
      <c r="F39" s="32"/>
      <c r="G39" s="32"/>
      <c r="H39" s="32"/>
      <c r="I39" s="33">
        <f t="shared" si="7"/>
        <v>0</v>
      </c>
    </row>
    <row r="40" spans="1:9" ht="15">
      <c r="A40" s="31" t="s">
        <v>133</v>
      </c>
      <c r="B40" s="32"/>
      <c r="C40" s="32"/>
      <c r="D40" s="32"/>
      <c r="E40" s="32"/>
      <c r="F40" s="32"/>
      <c r="G40" s="32"/>
      <c r="H40" s="32"/>
      <c r="I40" s="33">
        <f t="shared" si="7"/>
        <v>0</v>
      </c>
    </row>
    <row r="41" spans="1:9" s="17" customFormat="1" ht="14.25">
      <c r="A41" s="36" t="s">
        <v>232</v>
      </c>
      <c r="B41" s="37">
        <f aca="true" t="shared" si="11" ref="B41:H41">B28+B29+B35+B40</f>
        <v>120000</v>
      </c>
      <c r="C41" s="37">
        <f t="shared" si="11"/>
        <v>0</v>
      </c>
      <c r="D41" s="37">
        <f t="shared" si="11"/>
        <v>0</v>
      </c>
      <c r="E41" s="37">
        <f t="shared" si="11"/>
        <v>0</v>
      </c>
      <c r="F41" s="37">
        <f t="shared" si="11"/>
        <v>312299</v>
      </c>
      <c r="G41" s="37">
        <f t="shared" si="11"/>
        <v>76167</v>
      </c>
      <c r="H41" s="37">
        <f t="shared" si="11"/>
        <v>0</v>
      </c>
      <c r="I41" s="37">
        <f t="shared" si="7"/>
        <v>508466</v>
      </c>
    </row>
    <row r="42" spans="1:9" ht="15">
      <c r="A42" s="11"/>
      <c r="B42" s="35"/>
      <c r="C42" s="35"/>
      <c r="D42" s="35"/>
      <c r="E42" s="35"/>
      <c r="F42" s="35"/>
      <c r="G42" s="35"/>
      <c r="H42" s="35"/>
      <c r="I42" s="35"/>
    </row>
    <row r="43" spans="1:3" ht="15">
      <c r="A43" s="64" t="s">
        <v>236</v>
      </c>
      <c r="B43" s="18"/>
      <c r="C43" s="64"/>
    </row>
    <row r="44" spans="1:3" ht="15">
      <c r="A44" s="64" t="s">
        <v>216</v>
      </c>
      <c r="B44" s="18"/>
      <c r="C44" s="18"/>
    </row>
    <row r="45" spans="1:3" ht="15">
      <c r="A45" s="64" t="s">
        <v>217</v>
      </c>
      <c r="B45" s="18"/>
      <c r="C45" s="18"/>
    </row>
    <row r="46" spans="1:3" ht="15">
      <c r="A46" s="64" t="s">
        <v>218</v>
      </c>
      <c r="B46" s="18"/>
      <c r="C46" s="18"/>
    </row>
    <row r="47" spans="1:3" ht="15">
      <c r="A47" s="54"/>
      <c r="B47" s="18"/>
      <c r="C47" s="23"/>
    </row>
    <row r="48" spans="1:4" ht="15" customHeight="1">
      <c r="A48" s="64" t="s">
        <v>219</v>
      </c>
      <c r="C48" s="77" t="s">
        <v>123</v>
      </c>
      <c r="D48" s="77"/>
    </row>
    <row r="49" spans="1:4" ht="12.75">
      <c r="A49" s="20" t="s">
        <v>124</v>
      </c>
      <c r="C49" s="78" t="s">
        <v>125</v>
      </c>
      <c r="D49" s="78"/>
    </row>
    <row r="50" spans="1:4" ht="12.75">
      <c r="A50" s="20"/>
      <c r="C50" s="60"/>
      <c r="D50" s="60"/>
    </row>
    <row r="51" spans="1:4" ht="15">
      <c r="A51" s="64" t="s">
        <v>220</v>
      </c>
      <c r="C51" s="77" t="s">
        <v>123</v>
      </c>
      <c r="D51" s="77"/>
    </row>
    <row r="52" spans="1:4" ht="12.75">
      <c r="A52" s="65" t="s">
        <v>229</v>
      </c>
      <c r="C52" s="78" t="s">
        <v>125</v>
      </c>
      <c r="D52" s="78"/>
    </row>
  </sheetData>
  <sheetProtection/>
  <mergeCells count="12">
    <mergeCell ref="C49:D49"/>
    <mergeCell ref="C51:D51"/>
    <mergeCell ref="C52:D52"/>
    <mergeCell ref="A5:I5"/>
    <mergeCell ref="C6:E6"/>
    <mergeCell ref="B7:E7"/>
    <mergeCell ref="A3:I3"/>
    <mergeCell ref="H9:H10"/>
    <mergeCell ref="I9:I10"/>
    <mergeCell ref="B9:G9"/>
    <mergeCell ref="A9:A10"/>
    <mergeCell ref="C48:D48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55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Chebotareva</dc:creator>
  <cp:keywords/>
  <dc:description/>
  <cp:lastModifiedBy>Пользователь Windows</cp:lastModifiedBy>
  <cp:lastPrinted>2021-05-14T16:17:01Z</cp:lastPrinted>
  <dcterms:created xsi:type="dcterms:W3CDTF">2020-05-22T12:06:46Z</dcterms:created>
  <dcterms:modified xsi:type="dcterms:W3CDTF">2021-05-14T16:17:04Z</dcterms:modified>
  <cp:category/>
  <cp:version/>
  <cp:contentType/>
  <cp:contentStatus/>
</cp:coreProperties>
</file>