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143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6" l="1"/>
  <c r="D15" i="3" l="1"/>
  <c r="C17" i="1" l="1"/>
  <c r="D24" i="6" l="1"/>
  <c r="D32" i="6"/>
  <c r="D36" i="6" l="1"/>
  <c r="E9" i="2" l="1"/>
  <c r="E11" i="2" s="1"/>
  <c r="E13" i="2" s="1"/>
  <c r="C9" i="2"/>
  <c r="C11" i="2" s="1"/>
  <c r="C13" i="2" s="1"/>
  <c r="C17" i="2" s="1"/>
  <c r="C19" i="2" s="1"/>
  <c r="D10" i="3" l="1"/>
  <c r="F10" i="3" l="1"/>
  <c r="B10" i="3"/>
  <c r="H9" i="3"/>
  <c r="H8" i="3"/>
  <c r="H7" i="3"/>
  <c r="H10" i="3" l="1"/>
  <c r="C36" i="6" l="1"/>
  <c r="B15" i="3" l="1"/>
  <c r="H14" i="3"/>
  <c r="D37" i="6" l="1"/>
  <c r="C30" i="1"/>
  <c r="E25" i="1" l="1"/>
  <c r="C25" i="1"/>
  <c r="C31" i="1" s="1"/>
  <c r="E17" i="1"/>
  <c r="H12" i="3" l="1"/>
  <c r="C20" i="2" l="1"/>
  <c r="F13" i="3" s="1"/>
  <c r="H13" i="3" l="1"/>
  <c r="H15" i="3" s="1"/>
  <c r="F15" i="3"/>
  <c r="E30" i="1"/>
  <c r="E31" i="1" s="1"/>
  <c r="E17" i="2" l="1"/>
  <c r="E19" i="2" s="1"/>
  <c r="E20" i="2" s="1"/>
  <c r="C24" i="6" l="1"/>
  <c r="C11" i="6"/>
  <c r="C18" i="6"/>
  <c r="C32" i="6" l="1"/>
  <c r="C37" i="6" s="1"/>
  <c r="C19" i="6"/>
  <c r="C39" i="6" l="1"/>
  <c r="D18" i="6" l="1"/>
  <c r="D11" i="6" l="1"/>
  <c r="D19" i="6" s="1"/>
  <c r="D39" i="6" s="1"/>
  <c r="D42" i="6" s="1"/>
</calcChain>
</file>

<file path=xl/sharedStrings.xml><?xml version="1.0" encoding="utf-8"?>
<sst xmlns="http://schemas.openxmlformats.org/spreadsheetml/2006/main" count="123" uniqueCount="96">
  <si>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</si>
  <si>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</si>
  <si>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</si>
  <si>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</si>
  <si>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</si>
  <si>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</si>
  <si>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</si>
  <si>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</si>
  <si>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</si>
  <si>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</si>
  <si>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</si>
  <si>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</si>
  <si>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</si>
  <si>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</si>
  <si>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</si>
  <si>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</si>
  <si>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</si>
  <si>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</si>
  <si>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</si>
  <si>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2021 года</t>
  </si>
  <si>
    <t>Остаток на 1 января 2021 года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</si>
  <si>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</si>
  <si>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</si>
  <si>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</si>
  <si>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</si>
  <si>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</si>
  <si>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</si>
  <si>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</si>
  <si>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</si>
  <si>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</si>
  <si>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</si>
  <si>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</si>
  <si>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</si>
  <si>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</si>
  <si>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</si>
  <si>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</si>
  <si>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</si>
  <si>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</si>
  <si>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</si>
  <si>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</si>
  <si>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</si>
  <si>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</si>
  <si>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</si>
  <si>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</si>
  <si>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</si>
  <si>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</si>
  <si>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</si>
  <si>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</si>
  <si>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</si>
  <si>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</si>
  <si>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</si>
  <si>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</si>
  <si>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</si>
  <si>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</si>
  <si>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</si>
  <si>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</si>
  <si>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</si>
  <si>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</si>
  <si>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</si>
  <si>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</si>
  <si>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</si>
  <si>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</si>
  <si>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</si>
  <si>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</si>
  <si>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</si>
  <si>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</si>
  <si>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</si>
  <si>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</si>
  <si>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</si>
  <si>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</si>
  <si>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</si>
  <si>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2022 года</t>
  </si>
  <si>
    <t>Бельдеубаев А.М. ______________________</t>
  </si>
  <si>
    <t>Краткосрочные микрокредиты выданные</t>
  </si>
  <si>
    <t>Остаток на 1 января 2022 года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</si>
  <si>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</si>
  <si>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</si>
  <si>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</si>
  <si>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</si>
  <si>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</si>
  <si>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Прочие финансовые доходы/(расходы), нетто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</si>
  <si>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</si>
  <si>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</si>
  <si>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</si>
  <si>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Прочие доходы/(расходы), нетто</t>
  </si>
  <si>
    <t>(тыс. тенге)</t>
  </si>
  <si>
    <t>Пени (неустойки) полученные</t>
  </si>
  <si>
    <t>30 июня</t>
  </si>
  <si>
    <t>ОТЧЕТ О ФИНАНСОВОМ ПОЛОЖЕНИИ НА 30 ИЮНЯ 2022 ГОДА</t>
  </si>
  <si>
    <t>ОТЧЕТ О ПРИБЫЛЯХ ИЛИ УБЫТКАХ И ПРОЧЕМ СОВОКУПНОМ ДОХОДЕ ЗА ШЕСТЬ МЕСЯЦЕВ, ЗАКОНЧИВШИХСЯ 30 ИЮНЯ 2022 ГОДА</t>
  </si>
  <si>
    <t>за шесть месяцев, закончившихся 30 июня 2022 года (неаудировано)</t>
  </si>
  <si>
    <t>за шесть месяцев, закончившихся 30 июня 2021 года (неаудировано)</t>
  </si>
  <si>
    <t>ОТЧЕТ ОБ ИЗМЕНЕНИЯХ В КАПИТАЛЕ ЗА ШЕСТЬ МЕСЯЦЕВ, ЗАКОНЧИВШИХСЯ 30 ИЮНЯ 2022 ГОДА</t>
  </si>
  <si>
    <t>ОТЧЕТ О ДВИЖЕНИИ ДЕНЕЖНЫХ СРЕДСТВ ЗА ШЕСТЬ МЕСЯЦЕВ, ЗАКОНЧИВШИХСЯ 30 ИЮНЯ 2022 ГОДА</t>
  </si>
  <si>
    <t>Остаток на 30 июня 2021 года</t>
  </si>
  <si>
    <t>Остаток 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</si>
</sst>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activeCell="E31" sqref="E31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27</v>
      </c>
    </row>
    <row r="2" spans="1:7" x14ac:dyDescent="0.25">
      <c r="A2" s="15" t="s">
        <v>88</v>
      </c>
    </row>
    <row r="5" spans="1:7" x14ac:dyDescent="0.25">
      <c r="A5" s="62"/>
      <c r="B5" s="63"/>
      <c r="C5" s="58" t="s">
        <v>87</v>
      </c>
      <c r="D5" s="64"/>
      <c r="E5" s="3" t="s">
        <v>0</v>
      </c>
    </row>
    <row r="6" spans="1:7" x14ac:dyDescent="0.25">
      <c r="A6" s="62"/>
      <c r="B6" s="63"/>
      <c r="C6" s="58" t="s">
        <v>71</v>
      </c>
      <c r="D6" s="64"/>
      <c r="E6" s="3" t="s">
        <v>19</v>
      </c>
    </row>
    <row r="7" spans="1:7" x14ac:dyDescent="0.25">
      <c r="B7" s="4" t="s">
        <v>1</v>
      </c>
      <c r="C7" s="58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x14ac:dyDescent="0.25">
      <c r="A9" s="9" t="s">
        <v>4</v>
      </c>
      <c r="B9" s="46">
        <v>4</v>
      </c>
      <c r="C9" s="10">
        <v>325009</v>
      </c>
      <c r="D9" s="8"/>
      <c r="E9" s="10">
        <v>172054</v>
      </c>
    </row>
    <row r="10" spans="1:7" x14ac:dyDescent="0.25">
      <c r="A10" s="9" t="s">
        <v>73</v>
      </c>
      <c r="B10" s="46">
        <v>5</v>
      </c>
      <c r="C10" s="10">
        <v>3707205</v>
      </c>
      <c r="D10" s="8"/>
      <c r="E10" s="10">
        <v>2666915</v>
      </c>
      <c r="G10" s="56"/>
    </row>
    <row r="11" spans="1:7" x14ac:dyDescent="0.25">
      <c r="A11" s="9" t="s">
        <v>21</v>
      </c>
      <c r="B11" s="46"/>
      <c r="C11" s="10">
        <v>1301</v>
      </c>
      <c r="D11" s="8"/>
      <c r="E11" s="10">
        <v>507</v>
      </c>
      <c r="G11" s="56"/>
    </row>
    <row r="12" spans="1:7" x14ac:dyDescent="0.25">
      <c r="A12" s="9" t="s">
        <v>60</v>
      </c>
      <c r="B12" s="46">
        <v>7</v>
      </c>
      <c r="C12" s="10">
        <v>45209</v>
      </c>
      <c r="D12" s="8"/>
      <c r="E12" s="10">
        <v>42505</v>
      </c>
      <c r="G12" s="56"/>
    </row>
    <row r="13" spans="1:7" s="55" customFormat="1" x14ac:dyDescent="0.25">
      <c r="A13" s="9" t="s">
        <v>58</v>
      </c>
      <c r="B13" s="46">
        <v>8</v>
      </c>
      <c r="C13" s="10">
        <v>17982</v>
      </c>
      <c r="D13" s="54"/>
      <c r="E13" s="10">
        <v>18855</v>
      </c>
      <c r="G13" s="56"/>
    </row>
    <row r="14" spans="1:7" x14ac:dyDescent="0.25">
      <c r="A14" s="9" t="s">
        <v>5</v>
      </c>
      <c r="B14" s="46">
        <v>9</v>
      </c>
      <c r="C14" s="10">
        <v>166747</v>
      </c>
      <c r="D14" s="8"/>
      <c r="E14" s="10">
        <v>188382</v>
      </c>
      <c r="G14" s="56"/>
    </row>
    <row r="15" spans="1:7" x14ac:dyDescent="0.25">
      <c r="A15" s="9" t="s">
        <v>22</v>
      </c>
      <c r="B15" s="46">
        <v>23</v>
      </c>
      <c r="C15" s="10">
        <v>7079</v>
      </c>
      <c r="D15" s="8"/>
      <c r="E15" s="10">
        <v>8410</v>
      </c>
      <c r="G15" s="56"/>
    </row>
    <row r="16" spans="1:7" s="32" customFormat="1" ht="15.75" thickBot="1" x14ac:dyDescent="0.3">
      <c r="A16" s="9" t="s">
        <v>59</v>
      </c>
      <c r="B16" s="46">
        <v>6</v>
      </c>
      <c r="C16" s="10">
        <v>60192</v>
      </c>
      <c r="D16" s="31"/>
      <c r="E16" s="10">
        <v>29522</v>
      </c>
      <c r="G16" s="56"/>
    </row>
    <row r="17" spans="1:7" ht="15.75" thickBot="1" x14ac:dyDescent="0.3">
      <c r="A17" s="35" t="s">
        <v>61</v>
      </c>
      <c r="B17" s="47"/>
      <c r="C17" s="11">
        <f>SUM(C9:C16)</f>
        <v>4330724</v>
      </c>
      <c r="D17" s="61"/>
      <c r="E17" s="11">
        <f>SUM(E9:E16)</f>
        <v>3127150</v>
      </c>
    </row>
    <row r="18" spans="1:7" ht="15.75" thickTop="1" x14ac:dyDescent="0.25">
      <c r="A18" s="7" t="s">
        <v>6</v>
      </c>
      <c r="B18" s="46"/>
      <c r="C18" s="8"/>
      <c r="D18" s="61"/>
      <c r="E18" s="8"/>
    </row>
    <row r="19" spans="1:7" x14ac:dyDescent="0.25">
      <c r="A19" s="9" t="s">
        <v>29</v>
      </c>
      <c r="B19" s="46">
        <v>10</v>
      </c>
      <c r="C19" s="10">
        <v>146882</v>
      </c>
      <c r="D19" s="8"/>
      <c r="E19" s="10">
        <v>161777</v>
      </c>
      <c r="G19" s="56"/>
    </row>
    <row r="20" spans="1:7" s="32" customFormat="1" x14ac:dyDescent="0.25">
      <c r="A20" s="9" t="s">
        <v>23</v>
      </c>
      <c r="B20" s="46">
        <v>11</v>
      </c>
      <c r="C20" s="10">
        <v>20962</v>
      </c>
      <c r="D20" s="8"/>
      <c r="E20" s="10">
        <v>17890</v>
      </c>
      <c r="G20" s="56"/>
    </row>
    <row r="21" spans="1:7" ht="24" x14ac:dyDescent="0.25">
      <c r="A21" s="5" t="s">
        <v>24</v>
      </c>
      <c r="B21" s="46">
        <v>12</v>
      </c>
      <c r="C21" s="10">
        <v>266870</v>
      </c>
      <c r="D21" s="8"/>
      <c r="E21" s="10">
        <v>260157</v>
      </c>
      <c r="G21" s="56"/>
    </row>
    <row r="22" spans="1:7" s="32" customFormat="1" x14ac:dyDescent="0.25">
      <c r="A22" s="9" t="s">
        <v>26</v>
      </c>
      <c r="B22" s="46">
        <v>14</v>
      </c>
      <c r="C22" s="10">
        <v>1596926</v>
      </c>
      <c r="D22" s="33"/>
      <c r="E22" s="10">
        <v>1124627</v>
      </c>
      <c r="G22" s="56"/>
    </row>
    <row r="23" spans="1:7" x14ac:dyDescent="0.25">
      <c r="A23" s="9" t="s">
        <v>7</v>
      </c>
      <c r="B23" s="46">
        <v>15</v>
      </c>
      <c r="C23" s="10">
        <v>193492</v>
      </c>
      <c r="D23" s="8"/>
      <c r="E23" s="10">
        <v>208073</v>
      </c>
      <c r="G23" s="56"/>
    </row>
    <row r="24" spans="1:7" s="32" customFormat="1" ht="15.75" thickBot="1" x14ac:dyDescent="0.3">
      <c r="A24" s="9" t="s">
        <v>62</v>
      </c>
      <c r="B24" s="46">
        <v>13</v>
      </c>
      <c r="C24" s="10">
        <v>122194</v>
      </c>
      <c r="D24" s="31"/>
      <c r="E24" s="10">
        <v>41322</v>
      </c>
      <c r="G24" s="56"/>
    </row>
    <row r="25" spans="1:7" ht="15.75" thickBot="1" x14ac:dyDescent="0.3">
      <c r="A25" s="35" t="s">
        <v>8</v>
      </c>
      <c r="B25" s="47"/>
      <c r="C25" s="11">
        <f>SUM(C19:C24)</f>
        <v>2347326</v>
      </c>
      <c r="D25" s="61"/>
      <c r="E25" s="11">
        <f>SUM(E19:E24)</f>
        <v>1813846</v>
      </c>
    </row>
    <row r="26" spans="1:7" ht="15.75" thickTop="1" x14ac:dyDescent="0.25">
      <c r="A26" s="7" t="s">
        <v>9</v>
      </c>
      <c r="B26" s="46"/>
      <c r="C26" s="8"/>
      <c r="D26" s="61"/>
      <c r="E26" s="8"/>
    </row>
    <row r="27" spans="1:7" x14ac:dyDescent="0.25">
      <c r="A27" s="9" t="s">
        <v>10</v>
      </c>
      <c r="B27" s="46">
        <v>16</v>
      </c>
      <c r="C27" s="10">
        <v>120000</v>
      </c>
      <c r="D27" s="8"/>
      <c r="E27" s="10">
        <v>120000</v>
      </c>
    </row>
    <row r="28" spans="1:7" x14ac:dyDescent="0.25">
      <c r="A28" s="9" t="s">
        <v>25</v>
      </c>
      <c r="B28" s="46"/>
      <c r="C28" s="10">
        <v>132999</v>
      </c>
      <c r="D28" s="8"/>
      <c r="E28" s="10">
        <v>132999</v>
      </c>
    </row>
    <row r="29" spans="1:7" ht="15.75" thickBot="1" x14ac:dyDescent="0.3">
      <c r="A29" s="9" t="s">
        <v>11</v>
      </c>
      <c r="B29" s="46"/>
      <c r="C29" s="10">
        <v>1730399</v>
      </c>
      <c r="D29" s="61"/>
      <c r="E29" s="10">
        <v>1060305</v>
      </c>
    </row>
    <row r="30" spans="1:7" ht="15.75" thickBot="1" x14ac:dyDescent="0.3">
      <c r="A30" s="35" t="s">
        <v>12</v>
      </c>
      <c r="B30" s="47"/>
      <c r="C30" s="11">
        <f>SUM(C27:C29)</f>
        <v>1983398</v>
      </c>
      <c r="D30" s="61"/>
      <c r="E30" s="11">
        <f>SUM(E27:E29)</f>
        <v>1313304</v>
      </c>
    </row>
    <row r="31" spans="1:7" ht="16.5" thickTop="1" thickBot="1" x14ac:dyDescent="0.3">
      <c r="A31" s="35" t="s">
        <v>13</v>
      </c>
      <c r="B31" s="47"/>
      <c r="C31" s="13">
        <f>C25+C30</f>
        <v>4330724</v>
      </c>
      <c r="D31" s="61"/>
      <c r="E31" s="13">
        <f>E25+E30</f>
        <v>3127150</v>
      </c>
    </row>
    <row r="32" spans="1:7" ht="15.75" thickTop="1" x14ac:dyDescent="0.25"/>
    <row r="35" spans="1:1" x14ac:dyDescent="0.25">
      <c r="A35" s="34" t="s">
        <v>28</v>
      </c>
    </row>
    <row r="36" spans="1:1" x14ac:dyDescent="0.25">
      <c r="A36" s="34" t="s">
        <v>72</v>
      </c>
    </row>
  </sheetData>
  <mergeCells count="6">
    <mergeCell ref="D25:D26"/>
    <mergeCell ref="D29:D31"/>
    <mergeCell ref="A5:A6"/>
    <mergeCell ref="B5:B6"/>
    <mergeCell ref="D5:D6"/>
    <mergeCell ref="D17:D1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F22" sqref="F22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6" x14ac:dyDescent="0.25">
      <c r="A1" s="14" t="s">
        <v>27</v>
      </c>
    </row>
    <row r="2" spans="1:6" ht="31.5" customHeight="1" x14ac:dyDescent="0.25">
      <c r="A2" s="65" t="s">
        <v>89</v>
      </c>
      <c r="B2" s="65"/>
      <c r="C2" s="65"/>
      <c r="D2" s="65"/>
      <c r="E2" s="65"/>
    </row>
    <row r="4" spans="1:6" ht="68.25" customHeight="1" x14ac:dyDescent="0.25">
      <c r="B4" s="2"/>
      <c r="C4" s="58" t="s">
        <v>90</v>
      </c>
      <c r="D4" s="58"/>
      <c r="E4" s="58" t="s">
        <v>91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8"/>
      <c r="C6" s="3"/>
      <c r="D6" s="3"/>
      <c r="E6" s="3"/>
    </row>
    <row r="7" spans="1:6" x14ac:dyDescent="0.25">
      <c r="A7" s="5" t="s">
        <v>75</v>
      </c>
      <c r="B7" s="46">
        <v>17</v>
      </c>
      <c r="C7" s="17">
        <v>3975723.2933299998</v>
      </c>
      <c r="D7" s="18"/>
      <c r="E7" s="17">
        <v>1808132</v>
      </c>
    </row>
    <row r="8" spans="1:6" x14ac:dyDescent="0.25">
      <c r="A8" s="5" t="s">
        <v>76</v>
      </c>
      <c r="B8" s="46">
        <v>18</v>
      </c>
      <c r="C8" s="17">
        <v>-120431.38593</v>
      </c>
      <c r="D8" s="18"/>
      <c r="E8" s="17">
        <v>-11501</v>
      </c>
      <c r="F8" s="57"/>
    </row>
    <row r="9" spans="1:6" ht="24" x14ac:dyDescent="0.25">
      <c r="A9" s="12" t="s">
        <v>77</v>
      </c>
      <c r="B9" s="47"/>
      <c r="C9" s="20">
        <f>C7+C8</f>
        <v>3855291.9073999999</v>
      </c>
      <c r="D9" s="20"/>
      <c r="E9" s="20">
        <f>E7+E8</f>
        <v>1796631</v>
      </c>
    </row>
    <row r="10" spans="1:6" s="57" customFormat="1" x14ac:dyDescent="0.25">
      <c r="A10" s="9" t="s">
        <v>78</v>
      </c>
      <c r="B10" s="47">
        <v>5</v>
      </c>
      <c r="C10" s="17">
        <v>-1367062.8617500002</v>
      </c>
      <c r="D10" s="17"/>
      <c r="E10" s="17">
        <v>-474510</v>
      </c>
      <c r="F10" s="56"/>
    </row>
    <row r="11" spans="1:6" s="57" customFormat="1" ht="24" x14ac:dyDescent="0.25">
      <c r="A11" s="12" t="s">
        <v>79</v>
      </c>
      <c r="B11" s="47"/>
      <c r="C11" s="20">
        <f>C9+C10</f>
        <v>2488229.0456499998</v>
      </c>
      <c r="D11" s="20"/>
      <c r="E11" s="20">
        <f>E9+E10</f>
        <v>1322121</v>
      </c>
    </row>
    <row r="12" spans="1:6" ht="15.75" thickBot="1" x14ac:dyDescent="0.3">
      <c r="A12" s="9" t="s">
        <v>14</v>
      </c>
      <c r="B12" s="46">
        <v>19</v>
      </c>
      <c r="C12" s="19">
        <v>-1095053</v>
      </c>
      <c r="D12" s="21"/>
      <c r="E12" s="19">
        <v>-616978</v>
      </c>
    </row>
    <row r="13" spans="1:6" x14ac:dyDescent="0.25">
      <c r="A13" s="7" t="s">
        <v>15</v>
      </c>
      <c r="B13" s="49"/>
      <c r="C13" s="20">
        <f>C11+C12</f>
        <v>1393176.0456499998</v>
      </c>
      <c r="D13" s="21"/>
      <c r="E13" s="20">
        <f>E11+E12</f>
        <v>705143</v>
      </c>
    </row>
    <row r="14" spans="1:6" x14ac:dyDescent="0.25">
      <c r="A14" s="9" t="s">
        <v>16</v>
      </c>
      <c r="B14" s="46">
        <v>21</v>
      </c>
      <c r="C14" s="17">
        <v>-155356</v>
      </c>
      <c r="D14" s="21"/>
      <c r="E14" s="17">
        <v>-78419</v>
      </c>
    </row>
    <row r="15" spans="1:6" x14ac:dyDescent="0.25">
      <c r="A15" s="9" t="s">
        <v>80</v>
      </c>
      <c r="B15" s="46">
        <v>20</v>
      </c>
      <c r="C15" s="17">
        <v>-27976.91301</v>
      </c>
      <c r="D15" s="21"/>
      <c r="E15" s="17">
        <v>-16749</v>
      </c>
      <c r="F15" s="56"/>
    </row>
    <row r="16" spans="1:6" ht="15.75" thickBot="1" x14ac:dyDescent="0.3">
      <c r="A16" s="9" t="s">
        <v>84</v>
      </c>
      <c r="B16" s="46">
        <v>22</v>
      </c>
      <c r="C16" s="17">
        <v>-292505.97096999991</v>
      </c>
      <c r="D16" s="21"/>
      <c r="E16" s="17">
        <v>-4713</v>
      </c>
      <c r="F16" s="56"/>
    </row>
    <row r="17" spans="1:5" x14ac:dyDescent="0.25">
      <c r="A17" s="7" t="s">
        <v>17</v>
      </c>
      <c r="B17" s="47"/>
      <c r="C17" s="22">
        <f>SUM(C13:C16)</f>
        <v>917337.16166999983</v>
      </c>
      <c r="D17" s="21"/>
      <c r="E17" s="22">
        <f>SUM(E13:E16)</f>
        <v>605262</v>
      </c>
    </row>
    <row r="18" spans="1:5" x14ac:dyDescent="0.25">
      <c r="A18" s="9" t="s">
        <v>81</v>
      </c>
      <c r="B18" s="46">
        <v>23</v>
      </c>
      <c r="C18" s="17">
        <v>-247243.13399999999</v>
      </c>
      <c r="D18" s="21"/>
      <c r="E18" s="17">
        <v>-118427</v>
      </c>
    </row>
    <row r="19" spans="1:5" ht="15.75" thickBot="1" x14ac:dyDescent="0.3">
      <c r="A19" s="7" t="s">
        <v>82</v>
      </c>
      <c r="B19" s="47"/>
      <c r="C19" s="20">
        <f>SUM(C17:C18)</f>
        <v>670094.02766999986</v>
      </c>
      <c r="D19" s="23"/>
      <c r="E19" s="20">
        <f>SUM(E17:E18)</f>
        <v>486835</v>
      </c>
    </row>
    <row r="20" spans="1:5" ht="15.75" thickBot="1" x14ac:dyDescent="0.3">
      <c r="A20" s="7" t="s">
        <v>83</v>
      </c>
      <c r="B20" s="2"/>
      <c r="C20" s="24">
        <f>C19</f>
        <v>670094.02766999986</v>
      </c>
      <c r="D20" s="23"/>
      <c r="E20" s="24">
        <f>E19</f>
        <v>486835</v>
      </c>
    </row>
    <row r="21" spans="1:5" ht="15.75" thickTop="1" x14ac:dyDescent="0.25">
      <c r="B21" s="6"/>
      <c r="C21" s="8"/>
      <c r="D21" s="12"/>
      <c r="E21" s="3"/>
    </row>
    <row r="22" spans="1:5" x14ac:dyDescent="0.25">
      <c r="B22" s="6"/>
      <c r="C22" s="8"/>
      <c r="D22" s="3"/>
      <c r="E22" s="3"/>
    </row>
    <row r="25" spans="1:5" x14ac:dyDescent="0.25">
      <c r="A25" s="34" t="s">
        <v>28</v>
      </c>
    </row>
    <row r="26" spans="1:5" x14ac:dyDescent="0.25">
      <c r="A26" s="34" t="s">
        <v>72</v>
      </c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Normal="100" workbookViewId="0">
      <selection activeCell="N16" sqref="N16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27</v>
      </c>
      <c r="B1" s="32"/>
      <c r="C1" s="32"/>
      <c r="D1" s="32"/>
      <c r="E1" s="32"/>
      <c r="F1" s="32"/>
      <c r="G1" s="32"/>
      <c r="S1" t="s">
        <v>31</v>
      </c>
    </row>
    <row r="2" spans="1:19" x14ac:dyDescent="0.25">
      <c r="A2" s="14" t="s">
        <v>92</v>
      </c>
      <c r="B2" s="32"/>
      <c r="C2" s="32"/>
      <c r="D2" s="32"/>
      <c r="E2" s="32"/>
      <c r="F2" s="32"/>
      <c r="G2" s="32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10</v>
      </c>
      <c r="C5" s="1"/>
      <c r="D5" s="12" t="s">
        <v>25</v>
      </c>
      <c r="E5" s="1"/>
      <c r="F5" s="3" t="s">
        <v>11</v>
      </c>
      <c r="G5" s="1"/>
      <c r="H5" s="3" t="s">
        <v>12</v>
      </c>
    </row>
    <row r="6" spans="1:19" x14ac:dyDescent="0.25">
      <c r="A6" s="1"/>
      <c r="B6" s="3" t="s">
        <v>2</v>
      </c>
      <c r="C6" s="1"/>
      <c r="D6" s="3" t="s">
        <v>2</v>
      </c>
      <c r="E6" s="1"/>
      <c r="F6" s="3" t="s">
        <v>2</v>
      </c>
      <c r="G6" s="1"/>
      <c r="H6" s="3" t="s">
        <v>2</v>
      </c>
    </row>
    <row r="7" spans="1:19" ht="15.75" thickBot="1" x14ac:dyDescent="0.3">
      <c r="A7" s="12" t="s">
        <v>20</v>
      </c>
      <c r="B7" s="25">
        <v>120000</v>
      </c>
      <c r="C7" s="26"/>
      <c r="D7" s="25">
        <v>70769</v>
      </c>
      <c r="E7" s="26"/>
      <c r="F7" s="25">
        <v>157082</v>
      </c>
      <c r="G7" s="26"/>
      <c r="H7" s="25">
        <f>SUM(B7:F7)</f>
        <v>347851</v>
      </c>
    </row>
    <row r="8" spans="1:19" s="32" customFormat="1" x14ac:dyDescent="0.25">
      <c r="A8" s="5" t="s">
        <v>18</v>
      </c>
      <c r="B8" s="27"/>
      <c r="C8" s="27"/>
      <c r="D8" s="59"/>
      <c r="E8" s="59"/>
      <c r="F8" s="59">
        <v>486835</v>
      </c>
      <c r="G8" s="27"/>
      <c r="H8" s="26">
        <f>SUM(B8:G8)</f>
        <v>486835</v>
      </c>
    </row>
    <row r="9" spans="1:19" ht="48.75" thickBot="1" x14ac:dyDescent="0.3">
      <c r="A9" s="5" t="s">
        <v>30</v>
      </c>
      <c r="B9" s="28"/>
      <c r="C9" s="27"/>
      <c r="D9" s="59">
        <v>62230</v>
      </c>
      <c r="E9" s="59"/>
      <c r="F9" s="59"/>
      <c r="G9" s="27"/>
      <c r="H9" s="26">
        <f>SUM(B9:G9)</f>
        <v>62230</v>
      </c>
    </row>
    <row r="10" spans="1:19" ht="15.75" thickBot="1" x14ac:dyDescent="0.3">
      <c r="A10" s="12" t="s">
        <v>94</v>
      </c>
      <c r="B10" s="29">
        <f>B7</f>
        <v>120000</v>
      </c>
      <c r="C10" s="21"/>
      <c r="D10" s="30">
        <f>D7+D9</f>
        <v>132999</v>
      </c>
      <c r="E10" s="21"/>
      <c r="F10" s="30">
        <f>F7+F8</f>
        <v>643917</v>
      </c>
      <c r="G10" s="21"/>
      <c r="H10" s="30">
        <f>H7+H8+H9</f>
        <v>896916</v>
      </c>
    </row>
    <row r="11" spans="1:19" ht="15.75" thickTop="1" x14ac:dyDescent="0.25">
      <c r="A11" s="12"/>
      <c r="B11" s="26"/>
      <c r="C11" s="26"/>
      <c r="D11" s="26"/>
      <c r="E11" s="26"/>
      <c r="F11" s="26"/>
      <c r="G11" s="26"/>
      <c r="H11" s="26"/>
    </row>
    <row r="12" spans="1:19" ht="15.75" thickBot="1" x14ac:dyDescent="0.3">
      <c r="A12" s="12" t="s">
        <v>74</v>
      </c>
      <c r="B12" s="25">
        <v>120000</v>
      </c>
      <c r="C12" s="26"/>
      <c r="D12" s="25">
        <v>132999</v>
      </c>
      <c r="E12" s="26"/>
      <c r="F12" s="25">
        <v>1060305</v>
      </c>
      <c r="G12" s="26"/>
      <c r="H12" s="25">
        <f>SUM(B12:F12)</f>
        <v>1313304</v>
      </c>
    </row>
    <row r="13" spans="1:19" x14ac:dyDescent="0.25">
      <c r="A13" s="5" t="s">
        <v>18</v>
      </c>
      <c r="B13" s="27"/>
      <c r="C13" s="27"/>
      <c r="D13" s="27"/>
      <c r="E13" s="27"/>
      <c r="F13" s="27">
        <f>ОПУ!C20</f>
        <v>670094.02766999986</v>
      </c>
      <c r="G13" s="27"/>
      <c r="H13" s="26">
        <f>SUM(B13:G13)</f>
        <v>670094.02766999986</v>
      </c>
    </row>
    <row r="14" spans="1:19" ht="48.75" thickBot="1" x14ac:dyDescent="0.3">
      <c r="A14" s="5" t="s">
        <v>30</v>
      </c>
      <c r="B14" s="28"/>
      <c r="C14" s="27"/>
      <c r="D14" s="27"/>
      <c r="E14" s="27"/>
      <c r="F14" s="27"/>
      <c r="G14" s="27"/>
      <c r="H14" s="26">
        <f>SUM(B14:G14)</f>
        <v>0</v>
      </c>
    </row>
    <row r="15" spans="1:19" ht="15.75" thickBot="1" x14ac:dyDescent="0.3">
      <c r="A15" s="12" t="s">
        <v>95</v>
      </c>
      <c r="B15" s="29">
        <f>B12</f>
        <v>120000</v>
      </c>
      <c r="C15" s="21"/>
      <c r="D15" s="30">
        <f>D12+D14</f>
        <v>132999</v>
      </c>
      <c r="E15" s="21"/>
      <c r="F15" s="30">
        <f>F12+F13</f>
        <v>1730399.0276699997</v>
      </c>
      <c r="G15" s="21"/>
      <c r="H15" s="30">
        <f>H12+H13+H14</f>
        <v>1983398.0276699997</v>
      </c>
    </row>
    <row r="16" spans="1:19" ht="15.75" thickTop="1" x14ac:dyDescent="0.25"/>
    <row r="20" spans="1:1" ht="15.75" x14ac:dyDescent="0.25">
      <c r="A20" s="50" t="s">
        <v>28</v>
      </c>
    </row>
    <row r="21" spans="1:1" ht="15.75" x14ac:dyDescent="0.25">
      <c r="A21" s="50" t="s">
        <v>72</v>
      </c>
    </row>
  </sheetData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zoomScaleNormal="100" workbookViewId="0">
      <selection activeCell="D38" sqref="D38:D41"/>
    </sheetView>
  </sheetViews>
  <sheetFormatPr defaultColWidth="8.85546875" defaultRowHeight="12.75" x14ac:dyDescent="0.2"/>
  <cols>
    <col min="1" max="1" width="57" style="38" customWidth="1"/>
    <col min="2" max="2" width="10.5703125" style="38" customWidth="1"/>
    <col min="3" max="3" width="15.42578125" style="38" customWidth="1"/>
    <col min="4" max="4" width="18.28515625" style="37" customWidth="1"/>
    <col min="5" max="9" width="16.5703125" style="43" customWidth="1"/>
    <col min="10" max="15" width="16.5703125" style="44" customWidth="1"/>
    <col min="16" max="16384" width="8.85546875" style="44"/>
  </cols>
  <sheetData>
    <row r="1" spans="1:9" ht="15" x14ac:dyDescent="0.25">
      <c r="A1" s="14" t="s">
        <v>27</v>
      </c>
      <c r="B1" s="14"/>
      <c r="C1" s="14"/>
      <c r="D1" s="32"/>
      <c r="E1" s="32"/>
      <c r="F1" s="32"/>
      <c r="G1" s="32"/>
      <c r="H1" s="32"/>
      <c r="I1" s="32"/>
    </row>
    <row r="2" spans="1:9" ht="15" x14ac:dyDescent="0.25">
      <c r="A2" s="14" t="s">
        <v>93</v>
      </c>
      <c r="B2" s="14"/>
      <c r="C2" s="14"/>
      <c r="D2" s="32"/>
      <c r="E2" s="32"/>
      <c r="F2" s="32"/>
      <c r="G2" s="32"/>
      <c r="H2" s="32"/>
      <c r="I2" s="32"/>
    </row>
    <row r="3" spans="1:9" ht="69" customHeight="1" x14ac:dyDescent="0.2">
      <c r="C3" s="58" t="s">
        <v>90</v>
      </c>
      <c r="D3" s="58" t="s">
        <v>91</v>
      </c>
    </row>
    <row r="4" spans="1:9" ht="24" x14ac:dyDescent="0.2">
      <c r="A4" s="40"/>
      <c r="B4" s="16" t="s">
        <v>1</v>
      </c>
      <c r="C4" s="39" t="s">
        <v>85</v>
      </c>
      <c r="D4" s="39" t="s">
        <v>32</v>
      </c>
    </row>
    <row r="5" spans="1:9" x14ac:dyDescent="0.2">
      <c r="A5" s="35" t="s">
        <v>33</v>
      </c>
      <c r="B5" s="35"/>
      <c r="C5" s="35"/>
      <c r="D5" s="41"/>
    </row>
    <row r="6" spans="1:9" x14ac:dyDescent="0.2">
      <c r="A6" s="9" t="s">
        <v>34</v>
      </c>
      <c r="B6" s="36"/>
      <c r="C6" s="17">
        <v>4277844.3120400002</v>
      </c>
      <c r="D6" s="17">
        <v>2080460.0075899998</v>
      </c>
    </row>
    <row r="7" spans="1:9" x14ac:dyDescent="0.2">
      <c r="A7" s="9" t="s">
        <v>35</v>
      </c>
      <c r="B7" s="36"/>
      <c r="C7" s="17">
        <v>2426009.0247900002</v>
      </c>
      <c r="D7" s="17">
        <v>1101505.56544</v>
      </c>
    </row>
    <row r="8" spans="1:9" x14ac:dyDescent="0.2">
      <c r="A8" s="9" t="s">
        <v>86</v>
      </c>
      <c r="B8" s="36"/>
      <c r="C8" s="17">
        <v>856213.89199999999</v>
      </c>
      <c r="D8" s="17">
        <v>276834.41950999998</v>
      </c>
    </row>
    <row r="9" spans="1:9" x14ac:dyDescent="0.2">
      <c r="A9" s="9" t="s">
        <v>36</v>
      </c>
      <c r="B9" s="36"/>
      <c r="C9" s="17">
        <v>30633.66361</v>
      </c>
      <c r="D9" s="17">
        <v>11086.71932</v>
      </c>
    </row>
    <row r="10" spans="1:9" x14ac:dyDescent="0.2">
      <c r="A10" s="9" t="s">
        <v>57</v>
      </c>
      <c r="B10" s="36"/>
      <c r="C10" s="17">
        <v>153526.33435000002</v>
      </c>
      <c r="D10" s="17">
        <v>2954.3180999999995</v>
      </c>
    </row>
    <row r="11" spans="1:9" x14ac:dyDescent="0.2">
      <c r="A11" s="35" t="s">
        <v>37</v>
      </c>
      <c r="B11" s="42"/>
      <c r="C11" s="20">
        <f>SUM(C6:C10)</f>
        <v>7744227.2267900007</v>
      </c>
      <c r="D11" s="20">
        <f>SUM(D6:D10)</f>
        <v>3472841.0299599995</v>
      </c>
    </row>
    <row r="12" spans="1:9" x14ac:dyDescent="0.2">
      <c r="A12" s="9" t="s">
        <v>38</v>
      </c>
      <c r="B12" s="36"/>
      <c r="C12" s="17">
        <v>-6425750.3300000001</v>
      </c>
      <c r="D12" s="60">
        <v>-3304805</v>
      </c>
    </row>
    <row r="13" spans="1:9" x14ac:dyDescent="0.2">
      <c r="A13" s="9" t="s">
        <v>39</v>
      </c>
      <c r="B13" s="36"/>
      <c r="C13" s="17">
        <v>-92595.66</v>
      </c>
      <c r="D13" s="17">
        <v>-52319.504000000001</v>
      </c>
    </row>
    <row r="14" spans="1:9" x14ac:dyDescent="0.2">
      <c r="A14" s="9" t="s">
        <v>40</v>
      </c>
      <c r="B14" s="36"/>
      <c r="C14" s="17">
        <v>-1107212.5302700002</v>
      </c>
      <c r="D14" s="17">
        <v>-534598.86257</v>
      </c>
    </row>
    <row r="15" spans="1:9" x14ac:dyDescent="0.2">
      <c r="A15" s="9" t="s">
        <v>41</v>
      </c>
      <c r="B15" s="36"/>
      <c r="C15" s="17">
        <v>-314200.31420999998</v>
      </c>
      <c r="D15" s="17">
        <v>-64985.941679999996</v>
      </c>
    </row>
    <row r="16" spans="1:9" x14ac:dyDescent="0.2">
      <c r="A16" s="9" t="s">
        <v>42</v>
      </c>
      <c r="B16" s="36"/>
      <c r="C16" s="17">
        <v>0</v>
      </c>
      <c r="D16" s="17">
        <v>0</v>
      </c>
    </row>
    <row r="17" spans="1:4" x14ac:dyDescent="0.2">
      <c r="A17" s="9" t="s">
        <v>43</v>
      </c>
      <c r="B17" s="36"/>
      <c r="C17" s="17">
        <v>-146.28</v>
      </c>
      <c r="D17" s="17">
        <v>-1589.7940000000001</v>
      </c>
    </row>
    <row r="18" spans="1:4" x14ac:dyDescent="0.2">
      <c r="A18" s="42" t="s">
        <v>44</v>
      </c>
      <c r="B18" s="42"/>
      <c r="C18" s="20">
        <f>SUM(C12:C17)</f>
        <v>-7939905.1144800009</v>
      </c>
      <c r="D18" s="20">
        <f>SUM(D12:D17)</f>
        <v>-3958299.1022500005</v>
      </c>
    </row>
    <row r="19" spans="1:4" x14ac:dyDescent="0.2">
      <c r="A19" s="35" t="s">
        <v>45</v>
      </c>
      <c r="B19" s="35"/>
      <c r="C19" s="20">
        <f>C11+C18</f>
        <v>-195677.88769000024</v>
      </c>
      <c r="D19" s="20">
        <f>D11+D18</f>
        <v>-485458.07229000097</v>
      </c>
    </row>
    <row r="20" spans="1:4" x14ac:dyDescent="0.2">
      <c r="A20" s="40"/>
      <c r="B20" s="40"/>
      <c r="C20" s="40"/>
    </row>
    <row r="21" spans="1:4" x14ac:dyDescent="0.2">
      <c r="A21" s="35" t="s">
        <v>46</v>
      </c>
      <c r="B21" s="35"/>
      <c r="C21" s="35"/>
      <c r="D21" s="41"/>
    </row>
    <row r="22" spans="1:4" x14ac:dyDescent="0.2">
      <c r="A22" s="9" t="s">
        <v>47</v>
      </c>
      <c r="B22" s="36"/>
      <c r="C22" s="17">
        <v>-4855.4232099999999</v>
      </c>
      <c r="D22" s="17">
        <v>-27282.538</v>
      </c>
    </row>
    <row r="23" spans="1:4" x14ac:dyDescent="0.2">
      <c r="A23" s="9" t="s">
        <v>63</v>
      </c>
      <c r="B23" s="36"/>
      <c r="C23" s="17">
        <v>-81</v>
      </c>
      <c r="D23" s="17">
        <v>-15</v>
      </c>
    </row>
    <row r="24" spans="1:4" ht="25.5" x14ac:dyDescent="0.2">
      <c r="A24" s="35" t="s">
        <v>48</v>
      </c>
      <c r="B24" s="35"/>
      <c r="C24" s="20">
        <f>SUM(C22:C23)</f>
        <v>-4936.4232099999999</v>
      </c>
      <c r="D24" s="20">
        <f>SUM(D22:D23)</f>
        <v>-27297.538</v>
      </c>
    </row>
    <row r="25" spans="1:4" x14ac:dyDescent="0.2">
      <c r="A25" s="40"/>
      <c r="B25" s="40"/>
      <c r="C25" s="40"/>
    </row>
    <row r="26" spans="1:4" x14ac:dyDescent="0.2">
      <c r="A26" s="35" t="s">
        <v>49</v>
      </c>
      <c r="B26" s="35"/>
      <c r="C26" s="35"/>
      <c r="D26" s="41"/>
    </row>
    <row r="27" spans="1:4" x14ac:dyDescent="0.2">
      <c r="A27" s="9" t="s">
        <v>50</v>
      </c>
      <c r="B27" s="36"/>
      <c r="C27" s="17"/>
      <c r="D27" s="17"/>
    </row>
    <row r="28" spans="1:4" x14ac:dyDescent="0.2">
      <c r="A28" s="9" t="s">
        <v>51</v>
      </c>
      <c r="B28" s="36"/>
      <c r="C28" s="17"/>
      <c r="D28" s="17">
        <v>199738</v>
      </c>
    </row>
    <row r="29" spans="1:4" x14ac:dyDescent="0.2">
      <c r="A29" s="9" t="s">
        <v>67</v>
      </c>
      <c r="B29" s="36"/>
      <c r="C29" s="17"/>
      <c r="D29" s="17">
        <v>75000</v>
      </c>
    </row>
    <row r="30" spans="1:4" x14ac:dyDescent="0.2">
      <c r="A30" s="9" t="s">
        <v>69</v>
      </c>
      <c r="B30" s="36"/>
      <c r="C30" s="17">
        <v>476279.25247000001</v>
      </c>
      <c r="D30" s="17">
        <v>605150.28624000004</v>
      </c>
    </row>
    <row r="31" spans="1:4" x14ac:dyDescent="0.2">
      <c r="A31" s="9" t="s">
        <v>57</v>
      </c>
      <c r="B31" s="36"/>
      <c r="C31" s="17"/>
      <c r="D31" s="17"/>
    </row>
    <row r="32" spans="1:4" x14ac:dyDescent="0.2">
      <c r="A32" s="35" t="s">
        <v>64</v>
      </c>
      <c r="B32" s="36"/>
      <c r="C32" s="20">
        <f>SUM(C27:C31)</f>
        <v>476279.25247000001</v>
      </c>
      <c r="D32" s="20">
        <f>SUM(D27:D31)</f>
        <v>879888.28624000004</v>
      </c>
    </row>
    <row r="33" spans="1:4" x14ac:dyDescent="0.2">
      <c r="A33" s="9" t="s">
        <v>68</v>
      </c>
      <c r="B33" s="36"/>
      <c r="C33" s="17">
        <v>-30000</v>
      </c>
      <c r="D33" s="17">
        <v>-8578.65</v>
      </c>
    </row>
    <row r="34" spans="1:4" x14ac:dyDescent="0.2">
      <c r="A34" s="9" t="s">
        <v>70</v>
      </c>
      <c r="B34" s="36"/>
      <c r="C34" s="17">
        <v>-118850.8965</v>
      </c>
      <c r="D34" s="17"/>
    </row>
    <row r="35" spans="1:4" x14ac:dyDescent="0.2">
      <c r="A35" s="9" t="s">
        <v>66</v>
      </c>
      <c r="B35" s="36"/>
      <c r="C35" s="17"/>
      <c r="D35" s="17">
        <v>-76727.777790000007</v>
      </c>
    </row>
    <row r="36" spans="1:4" x14ac:dyDescent="0.2">
      <c r="A36" s="42" t="s">
        <v>65</v>
      </c>
      <c r="B36" s="42"/>
      <c r="C36" s="20">
        <f>SUM(C33:C35)</f>
        <v>-148850.8965</v>
      </c>
      <c r="D36" s="20">
        <f>SUM(D33:D35)</f>
        <v>-85306.427790000002</v>
      </c>
    </row>
    <row r="37" spans="1:4" ht="25.5" x14ac:dyDescent="0.2">
      <c r="A37" s="35" t="s">
        <v>52</v>
      </c>
      <c r="B37" s="35"/>
      <c r="C37" s="20">
        <f>C32+C36</f>
        <v>327428.35597000003</v>
      </c>
      <c r="D37" s="20">
        <f>D32+D36</f>
        <v>794581.85845000006</v>
      </c>
    </row>
    <row r="38" spans="1:4" x14ac:dyDescent="0.2">
      <c r="A38" s="40"/>
      <c r="B38" s="40"/>
      <c r="C38" s="40"/>
    </row>
    <row r="39" spans="1:4" x14ac:dyDescent="0.2">
      <c r="A39" s="35" t="s">
        <v>53</v>
      </c>
      <c r="B39" s="35"/>
      <c r="C39" s="20">
        <f>C19+C24+C32+C36</f>
        <v>126814.04506999979</v>
      </c>
      <c r="D39" s="20">
        <f>D19+D24+D32+D36</f>
        <v>281826.24815999909</v>
      </c>
    </row>
    <row r="40" spans="1:4" x14ac:dyDescent="0.2">
      <c r="A40" s="9" t="s">
        <v>54</v>
      </c>
      <c r="B40" s="36"/>
      <c r="C40" s="17">
        <v>26141.064060000001</v>
      </c>
      <c r="D40" s="17">
        <v>505.85886999999997</v>
      </c>
    </row>
    <row r="41" spans="1:4" x14ac:dyDescent="0.2">
      <c r="A41" s="9" t="s">
        <v>55</v>
      </c>
      <c r="B41" s="36"/>
      <c r="C41" s="17">
        <v>172054</v>
      </c>
      <c r="D41" s="17">
        <v>30677</v>
      </c>
    </row>
    <row r="42" spans="1:4" x14ac:dyDescent="0.2">
      <c r="A42" s="9" t="s">
        <v>56</v>
      </c>
      <c r="B42" s="51">
        <v>4</v>
      </c>
      <c r="C42" s="20">
        <f>SUM(C39:C41)</f>
        <v>325009.10912999976</v>
      </c>
      <c r="D42" s="20">
        <f>SUM(D39:D41)</f>
        <v>313009.10702999908</v>
      </c>
    </row>
    <row r="43" spans="1:4" x14ac:dyDescent="0.2">
      <c r="D43" s="45"/>
    </row>
    <row r="44" spans="1:4" x14ac:dyDescent="0.2">
      <c r="C44" s="52"/>
      <c r="D44" s="43"/>
    </row>
    <row r="45" spans="1:4" x14ac:dyDescent="0.2">
      <c r="D45" s="43"/>
    </row>
    <row r="46" spans="1:4" x14ac:dyDescent="0.2">
      <c r="C46" s="53"/>
      <c r="D46" s="43"/>
    </row>
    <row r="47" spans="1:4" ht="15.75" x14ac:dyDescent="0.25">
      <c r="A47" s="50" t="s">
        <v>28</v>
      </c>
      <c r="B47" s="32"/>
      <c r="D47" s="43"/>
    </row>
    <row r="48" spans="1:4" ht="19.5" customHeight="1" x14ac:dyDescent="0.25">
      <c r="A48" s="50" t="s">
        <v>72</v>
      </c>
      <c r="B48" s="32"/>
      <c r="D48" s="43"/>
    </row>
    <row r="49" spans="3:3" x14ac:dyDescent="0.2">
      <c r="C49" s="37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2022-05-05T13:05:53Z</cp:lastPrinted>
  <dcterms:created xsi:type="dcterms:W3CDTF">2020-11-17T11:18:59Z</dcterms:created>
  <dcterms:modified xsi:type="dcterms:W3CDTF">2022-08-11T08:34:13Z</dcterms:modified>
</cp:coreProperties>
</file>