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Kase отчеты\Отчеты 2023\"/>
    </mc:Choice>
  </mc:AlternateContent>
  <bookViews>
    <workbookView xWindow="0" yWindow="0" windowWidth="28800" windowHeight="11220"/>
  </bookViews>
  <sheets>
    <sheet name="Баланс" sheetId="1" r:id="rId1"/>
    <sheet name="ОПиУ" sheetId="2" r:id="rId2"/>
    <sheet name="Капитал" sheetId="3" r:id="rId3"/>
    <sheet name="ОДДС" sheetId="6" r:id="rId4"/>
  </sheets>
  <definedNames>
    <definedName name="_Hlk35446127" localSheetId="1">ОПиУ!$A$1</definedName>
    <definedName name="_Hlk523759641" localSheetId="0">Баланс!$A$5</definedName>
    <definedName name="_Hlk523759728" localSheetId="1">ОПиУ!$A$4</definedName>
    <definedName name="_Hlk9584503" localSheetId="1">ОПиУ!$A$7</definedName>
    <definedName name="_xlnm.Print_Area" localSheetId="2">Капитал!$A$1:$F$25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6" l="1"/>
  <c r="D45" i="6" l="1"/>
  <c r="D46" i="6" s="1"/>
  <c r="D37" i="6"/>
  <c r="D31" i="6"/>
  <c r="D25" i="6"/>
  <c r="D15" i="6"/>
  <c r="D26" i="6" l="1"/>
  <c r="D48" i="6" s="1"/>
  <c r="D51" i="6" s="1"/>
  <c r="C31" i="6"/>
  <c r="C15" i="6"/>
  <c r="C25" i="6"/>
  <c r="C45" i="6"/>
  <c r="C37" i="6"/>
  <c r="D18" i="3"/>
  <c r="C46" i="6" l="1"/>
  <c r="C26" i="6"/>
  <c r="C48" i="6"/>
  <c r="E9" i="2"/>
  <c r="C9" i="2" l="1"/>
  <c r="C11" i="2" s="1"/>
  <c r="C14" i="2" s="1"/>
  <c r="C19" i="2" s="1"/>
  <c r="C21" i="2" s="1"/>
  <c r="C29" i="1" l="1"/>
  <c r="E29" i="1" l="1"/>
  <c r="E20" i="1"/>
  <c r="C20" i="1"/>
  <c r="E16" i="3" l="1"/>
  <c r="E15" i="3"/>
  <c r="E11" i="2" l="1"/>
  <c r="E14" i="2" s="1"/>
  <c r="E19" i="2" s="1"/>
  <c r="E21" i="2" s="1"/>
  <c r="E17" i="3" l="1"/>
  <c r="E18" i="3" s="1"/>
  <c r="E12" i="3"/>
  <c r="E13" i="3"/>
  <c r="E11" i="3"/>
  <c r="D10" i="3"/>
  <c r="D14" i="3" s="1"/>
  <c r="C10" i="3"/>
  <c r="C14" i="3" s="1"/>
  <c r="C18" i="3" s="1"/>
  <c r="B10" i="3"/>
  <c r="B14" i="3" s="1"/>
  <c r="B18" i="3" s="1"/>
  <c r="E9" i="3"/>
  <c r="E7" i="3" l="1"/>
  <c r="C22" i="2" l="1"/>
  <c r="E8" i="3"/>
  <c r="E10" i="3" s="1"/>
  <c r="E14" i="3" s="1"/>
  <c r="C33" i="1" l="1"/>
  <c r="C34" i="1" l="1"/>
  <c r="E33" i="1" l="1"/>
  <c r="E34" i="1" s="1"/>
  <c r="E22" i="2" l="1"/>
</calcChain>
</file>

<file path=xl/sharedStrings.xml><?xml version="1.0" encoding="utf-8"?>
<sst xmlns="http://schemas.openxmlformats.org/spreadsheetml/2006/main" count="153" uniqueCount="116">
  <si>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</si>
  <si>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</si>
  <si>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</si>
  <si>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</si>
  <si>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</si>
  <si>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 xml:space="preserve">ОБЯЗАТЕЛЬСТВА 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</si>
  <si>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</si>
  <si>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</si>
  <si>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</si>
  <si>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</si>
  <si>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</si>
  <si>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</si>
  <si>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</si>
  <si>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</si>
  <si>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</si>
  <si>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Совокупный доход за период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</si>
  <si>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</si>
  <si>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</si>
  <si>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</si>
  <si>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</si>
  <si>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</si>
  <si>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ТОО «МИКРОФИНАНСОВАЯ ОРГАНИЗАЦИЯ аФИНАНС»</t>
  </si>
  <si>
    <t>Директор</t>
  </si>
  <si>
    <t>Доход от первоначального признания финансовой помощи, полученной от собственника, по справедливой стоимости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</si>
  <si>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</si>
  <si>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</si>
  <si>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</si>
  <si>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</si>
  <si>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Авансы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</si>
  <si>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</si>
  <si>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</si>
  <si>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</si>
  <si>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</si>
  <si>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</si>
  <si>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</si>
  <si>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</si>
  <si>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</si>
  <si>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</si>
  <si>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</si>
  <si>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</si>
  <si>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</si>
  <si>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</si>
  <si>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</si>
  <si>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</si>
  <si>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</si>
  <si>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</si>
  <si>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</si>
  <si>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Нематериальные активы</t>
  </si>
  <si>
    <t xml:space="preserve">Основные средства </t>
  </si>
  <si>
    <t>Итого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</si>
  <si>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</si>
  <si>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</si>
  <si>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2022 года</t>
  </si>
  <si>
    <t>Бельдеубаев А.М. ______________________</t>
  </si>
  <si>
    <t>Краткосрочные микрокредиты выданные</t>
  </si>
  <si>
    <t>Процентные расходы</t>
  </si>
  <si>
    <t>Чистый процентный доход до расходов по ожидаемым кредитным убыткам</t>
  </si>
  <si>
    <t>Начисление резерва по микрокредитам выданным</t>
  </si>
  <si>
    <t>Чистые процентные доходы после начисления резерва по микрокредитам выданным</t>
  </si>
  <si>
    <t>Расходы по налогу на прибыль</t>
  </si>
  <si>
    <t>Прибыль за отчетный период</t>
  </si>
  <si>
    <t>Итого совокупный доход за отчетный период</t>
  </si>
  <si>
    <t>(тыс. тенге)</t>
  </si>
  <si>
    <t>Выплата дивидендов</t>
  </si>
  <si>
    <t>2023 года</t>
  </si>
  <si>
    <t>-</t>
  </si>
  <si>
    <t xml:space="preserve">Торговая кредиторская задолженность </t>
  </si>
  <si>
    <t>Остаток на 31 декабря 2022 года</t>
  </si>
  <si>
    <t>Остаток на 31 декабря 2021 года</t>
  </si>
  <si>
    <t>Реклассификация статей капитала</t>
  </si>
  <si>
    <t>Распределение дивидендов</t>
  </si>
  <si>
    <t>Остаток на 31 декабря 2020 года</t>
  </si>
  <si>
    <t>Приобретение финансовых активов</t>
  </si>
  <si>
    <t>Финансовые активы, оцениваемые по справедливой стоимости через прибыль или убыток</t>
  </si>
  <si>
    <t>Активы в форме права пользования</t>
  </si>
  <si>
    <t>Итого обязательств:</t>
  </si>
  <si>
    <t>Процентные доходы, рассчитанные с использованием эффективной процентной ставки</t>
  </si>
  <si>
    <t>Доходы по неустойке</t>
  </si>
  <si>
    <t>Прочие финансовые доходы</t>
  </si>
  <si>
    <t>Прочие финансовые расходы</t>
  </si>
  <si>
    <t>Прочие доходы / (расходы), нетто</t>
  </si>
  <si>
    <t>Остаток на 30 июня 2023 года</t>
  </si>
  <si>
    <t>Взносы участников</t>
  </si>
  <si>
    <t>Проценты полученные по микрокредитам</t>
  </si>
  <si>
    <t>Проценты полученные по финансовым активам</t>
  </si>
  <si>
    <t>Погашение финансовой помощи по прочим финансовым активам</t>
  </si>
  <si>
    <t>Поступление комиссионного вознаграждения от страховой компании</t>
  </si>
  <si>
    <t>Реализация части кредитного портфеля</t>
  </si>
  <si>
    <t>Выдача финансовой помощи по финансовым активам</t>
  </si>
  <si>
    <t xml:space="preserve">Выплаты страховой премии </t>
  </si>
  <si>
    <t>Получение финансовой помощи от связанных сторон</t>
  </si>
  <si>
    <t>Облигации выпущенные</t>
  </si>
  <si>
    <t>Взнос в уставный капитал</t>
  </si>
  <si>
    <t>Дивиденды выплаченные</t>
  </si>
  <si>
    <t>Погашение финансовой помощи от связанных сторон</t>
  </si>
  <si>
    <t>Выкуп облигаций выпущенных</t>
  </si>
  <si>
    <t>Выплата вознаграждения по облигациям выпущенным</t>
  </si>
  <si>
    <t xml:space="preserve">Погашение обязательств по аренде </t>
  </si>
  <si>
    <t>ОТЧЕТ О ФИНАНСОВОМ ПОЛОЖЕНИИ НА 30 СЕНТЯБРЯ 2023 ГОДА</t>
  </si>
  <si>
    <t>ОТЧЕТ О ПРИБЫЛЯХ ИЛИ УБЫТКАХ И ПРОЧЕМ СОВОКУПНОМ ДОХОДЕ ЗА ДЕВЯТЬ МЕСЯЦЕВ, ЗАКОНЧИВШИХСЯ 30 СЕНТЯБРЯ 2023 ГОДА</t>
  </si>
  <si>
    <t>ОТЧЕТ ОБ ИЗМЕНЕНИЯХ В КАПИТАЛЕ ЗА ДЕВЯТЬ МЕСЯЦЕВ, ЗАКОНЧИВШИХСЯ 30 СЕНТЯБРЯ 2023 ГОДА</t>
  </si>
  <si>
    <t>ОТЧЕТ О ДВИЖЕНИИ ДЕНЕЖНЫХ СРЕДСТВ ЗА ДЕВЯТЬ МЕСЯЦЕВ, ЗАКОНЧИВШИХСЯ 30 СЕНТЯБРЯ 2023 ГОДА</t>
  </si>
  <si>
    <t>30 сентября</t>
  </si>
  <si>
    <t>Дебиторская задолженность</t>
  </si>
  <si>
    <t>Текущие налоговые активы</t>
  </si>
  <si>
    <t>Прочие активы</t>
  </si>
  <si>
    <t>Прочие обязательства</t>
  </si>
  <si>
    <t>Обязательства по аренде</t>
  </si>
  <si>
    <t>Финансовые обязательства</t>
  </si>
  <si>
    <t>за девять месяцев, закончившихся 30 сентября 2023 года (неаудировано)</t>
  </si>
  <si>
    <t>за девять месяцев, закончившихся 30 сентября 2022 года (неаудировано)</t>
  </si>
  <si>
    <t>Пени (неустойки) полученные</t>
  </si>
  <si>
    <t xml:space="preserve">Приобретение основных средств </t>
  </si>
  <si>
    <t>Приобретение нематериальных активов</t>
  </si>
  <si>
    <t>Выплата по облигациям выпущенным</t>
  </si>
  <si>
    <t>Выдача займов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</si>
</sst>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* #,##0_);_(* \(#,##0\);_(* &quot;-&quot;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center" wrapText="1"/>
    </xf>
    <xf numFmtId="0" fontId="0" fillId="0" borderId="0" xfId="0"/>
    <xf numFmtId="164" fontId="3" fillId="0" borderId="3" xfId="0" applyNumberFormat="1" applyFont="1" applyFill="1" applyBorder="1" applyAlignment="1">
      <alignment horizontal="right" vertical="center"/>
    </xf>
    <xf numFmtId="0" fontId="0" fillId="0" borderId="0" xfId="0"/>
    <xf numFmtId="164" fontId="4" fillId="2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/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3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I31" sqref="I31"/>
    </sheetView>
  </sheetViews>
  <sheetFormatPr defaultRowHeight="15" x14ac:dyDescent="0.25"/>
  <cols>
    <col min="1" max="1" width="49.285156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88" t="s">
        <v>21</v>
      </c>
      <c r="B1" s="88"/>
      <c r="C1" s="88"/>
      <c r="D1" s="88"/>
      <c r="E1" s="88"/>
    </row>
    <row r="2" spans="1:7" x14ac:dyDescent="0.25">
      <c r="A2" s="89" t="s">
        <v>98</v>
      </c>
      <c r="B2" s="89"/>
      <c r="C2" s="89"/>
      <c r="D2" s="89"/>
      <c r="E2" s="89"/>
    </row>
    <row r="5" spans="1:7" x14ac:dyDescent="0.25">
      <c r="A5" s="91"/>
      <c r="B5" s="92"/>
      <c r="C5" s="53" t="s">
        <v>102</v>
      </c>
      <c r="D5" s="93"/>
      <c r="E5" s="3" t="s">
        <v>0</v>
      </c>
    </row>
    <row r="6" spans="1:7" x14ac:dyDescent="0.25">
      <c r="A6" s="91"/>
      <c r="B6" s="92"/>
      <c r="C6" s="53" t="s">
        <v>64</v>
      </c>
      <c r="D6" s="93"/>
      <c r="E6" s="3" t="s">
        <v>52</v>
      </c>
    </row>
    <row r="7" spans="1:7" x14ac:dyDescent="0.25">
      <c r="B7" s="4" t="s">
        <v>1</v>
      </c>
      <c r="C7" s="53" t="s">
        <v>2</v>
      </c>
      <c r="D7" s="3"/>
      <c r="E7" s="3" t="s">
        <v>2</v>
      </c>
    </row>
    <row r="8" spans="1:7" x14ac:dyDescent="0.25">
      <c r="A8" s="7" t="s">
        <v>3</v>
      </c>
      <c r="B8" s="4"/>
      <c r="C8" s="3"/>
      <c r="D8" s="3"/>
      <c r="E8" s="3"/>
    </row>
    <row r="9" spans="1:7" x14ac:dyDescent="0.25">
      <c r="A9" s="9" t="s">
        <v>4</v>
      </c>
      <c r="B9" s="42">
        <v>4</v>
      </c>
      <c r="C9" s="71">
        <v>691230</v>
      </c>
      <c r="D9" s="8"/>
      <c r="E9" s="71">
        <v>164536</v>
      </c>
    </row>
    <row r="10" spans="1:7" ht="24" x14ac:dyDescent="0.25">
      <c r="A10" s="5" t="s">
        <v>73</v>
      </c>
      <c r="B10" s="42">
        <v>5</v>
      </c>
      <c r="C10" s="71">
        <v>1048720</v>
      </c>
      <c r="D10" s="8"/>
      <c r="E10" s="73" t="s">
        <v>65</v>
      </c>
      <c r="G10" s="51"/>
    </row>
    <row r="11" spans="1:7" x14ac:dyDescent="0.25">
      <c r="A11" s="9" t="s">
        <v>54</v>
      </c>
      <c r="B11" s="42">
        <v>6</v>
      </c>
      <c r="C11" s="71">
        <v>2420513</v>
      </c>
      <c r="D11" s="8"/>
      <c r="E11" s="71">
        <v>2184445</v>
      </c>
      <c r="G11" s="51"/>
    </row>
    <row r="12" spans="1:7" s="84" customFormat="1" x14ac:dyDescent="0.25">
      <c r="A12" s="9" t="s">
        <v>103</v>
      </c>
      <c r="B12" s="42">
        <v>7</v>
      </c>
      <c r="C12" s="71">
        <v>660818</v>
      </c>
      <c r="D12" s="83"/>
      <c r="E12" s="71">
        <v>4798</v>
      </c>
    </row>
    <row r="13" spans="1:7" s="84" customFormat="1" x14ac:dyDescent="0.25">
      <c r="A13" s="9" t="s">
        <v>104</v>
      </c>
      <c r="B13" s="42">
        <v>8</v>
      </c>
      <c r="C13" s="71">
        <v>13488</v>
      </c>
      <c r="D13" s="83"/>
      <c r="E13" s="71">
        <v>15682</v>
      </c>
    </row>
    <row r="14" spans="1:7" s="60" customFormat="1" x14ac:dyDescent="0.25">
      <c r="A14" s="9" t="s">
        <v>16</v>
      </c>
      <c r="B14" s="42"/>
      <c r="C14" s="72">
        <v>762</v>
      </c>
      <c r="D14" s="61"/>
      <c r="E14" s="72">
        <v>157</v>
      </c>
      <c r="F14" s="62"/>
    </row>
    <row r="15" spans="1:7" x14ac:dyDescent="0.25">
      <c r="A15" s="9" t="s">
        <v>48</v>
      </c>
      <c r="B15" s="75">
        <v>9</v>
      </c>
      <c r="C15" s="71">
        <v>55090</v>
      </c>
      <c r="D15" s="61"/>
      <c r="E15" s="71">
        <v>50100</v>
      </c>
      <c r="F15" s="62"/>
      <c r="G15" s="51"/>
    </row>
    <row r="16" spans="1:7" x14ac:dyDescent="0.25">
      <c r="A16" s="9" t="s">
        <v>47</v>
      </c>
      <c r="B16" s="75">
        <v>10</v>
      </c>
      <c r="C16" s="71">
        <v>15872</v>
      </c>
      <c r="D16" s="61"/>
      <c r="E16" s="71">
        <v>17247</v>
      </c>
      <c r="F16" s="62"/>
      <c r="G16" s="51"/>
    </row>
    <row r="17" spans="1:7" s="50" customFormat="1" x14ac:dyDescent="0.25">
      <c r="A17" s="9" t="s">
        <v>74</v>
      </c>
      <c r="B17" s="75">
        <v>11</v>
      </c>
      <c r="C17" s="71">
        <v>97906</v>
      </c>
      <c r="D17" s="61"/>
      <c r="E17" s="71">
        <v>125442</v>
      </c>
      <c r="F17" s="62"/>
      <c r="G17" s="51"/>
    </row>
    <row r="18" spans="1:7" x14ac:dyDescent="0.25">
      <c r="A18" s="9" t="s">
        <v>17</v>
      </c>
      <c r="B18" s="75">
        <v>28</v>
      </c>
      <c r="C18" s="71">
        <v>5806</v>
      </c>
      <c r="D18" s="8"/>
      <c r="E18" s="71">
        <v>8649</v>
      </c>
      <c r="G18" s="51"/>
    </row>
    <row r="19" spans="1:7" s="57" customFormat="1" ht="15.75" thickBot="1" x14ac:dyDescent="0.3">
      <c r="A19" s="9" t="s">
        <v>105</v>
      </c>
      <c r="B19" s="42">
        <v>12</v>
      </c>
      <c r="C19" s="71">
        <v>16545</v>
      </c>
      <c r="D19" s="61"/>
      <c r="E19" s="71">
        <v>542647</v>
      </c>
      <c r="F19" s="62"/>
    </row>
    <row r="20" spans="1:7" ht="15.75" thickBot="1" x14ac:dyDescent="0.3">
      <c r="A20" s="31" t="s">
        <v>49</v>
      </c>
      <c r="B20" s="43"/>
      <c r="C20" s="11">
        <f>SUM(C9:C19)</f>
        <v>5026750</v>
      </c>
      <c r="D20" s="90"/>
      <c r="E20" s="11">
        <f>SUM(E9:E19)</f>
        <v>3113703</v>
      </c>
    </row>
    <row r="21" spans="1:7" s="64" customFormat="1" ht="15.75" thickTop="1" x14ac:dyDescent="0.25">
      <c r="A21" s="31"/>
      <c r="B21" s="43"/>
      <c r="C21" s="76"/>
      <c r="D21" s="90"/>
      <c r="E21" s="76"/>
    </row>
    <row r="22" spans="1:7" x14ac:dyDescent="0.25">
      <c r="A22" s="7" t="s">
        <v>5</v>
      </c>
      <c r="B22" s="42"/>
      <c r="C22" s="8"/>
      <c r="D22" s="90"/>
      <c r="E22" s="8"/>
    </row>
    <row r="23" spans="1:7" x14ac:dyDescent="0.25">
      <c r="A23" s="9" t="s">
        <v>108</v>
      </c>
      <c r="B23" s="75">
        <v>13</v>
      </c>
      <c r="C23" s="71">
        <v>2299045</v>
      </c>
      <c r="D23" s="8"/>
      <c r="E23" s="71">
        <v>1359359</v>
      </c>
      <c r="G23" s="51"/>
    </row>
    <row r="24" spans="1:7" s="28" customFormat="1" x14ac:dyDescent="0.25">
      <c r="A24" s="9" t="s">
        <v>66</v>
      </c>
      <c r="B24" s="75">
        <v>14</v>
      </c>
      <c r="C24" s="71">
        <v>192767</v>
      </c>
      <c r="D24" s="8"/>
      <c r="E24" s="71">
        <v>121549</v>
      </c>
      <c r="G24" s="51"/>
    </row>
    <row r="25" spans="1:7" x14ac:dyDescent="0.25">
      <c r="A25" s="9" t="s">
        <v>107</v>
      </c>
      <c r="B25" s="75">
        <v>15</v>
      </c>
      <c r="C25" s="71">
        <v>140320</v>
      </c>
      <c r="D25" s="8"/>
      <c r="E25" s="71">
        <v>161841</v>
      </c>
      <c r="G25" s="51"/>
    </row>
    <row r="26" spans="1:7" s="28" customFormat="1" x14ac:dyDescent="0.25">
      <c r="A26" s="9" t="s">
        <v>18</v>
      </c>
      <c r="B26" s="75">
        <v>16</v>
      </c>
      <c r="C26" s="71">
        <v>26968</v>
      </c>
      <c r="D26" s="29"/>
      <c r="E26" s="71">
        <v>25128</v>
      </c>
      <c r="G26" s="51"/>
    </row>
    <row r="27" spans="1:7" ht="24" x14ac:dyDescent="0.25">
      <c r="A27" s="5" t="s">
        <v>19</v>
      </c>
      <c r="B27" s="75">
        <v>17</v>
      </c>
      <c r="C27" s="71">
        <v>124139</v>
      </c>
      <c r="D27" s="8"/>
      <c r="E27" s="71">
        <v>248819</v>
      </c>
      <c r="G27" s="51"/>
    </row>
    <row r="28" spans="1:7" s="28" customFormat="1" ht="15.75" thickBot="1" x14ac:dyDescent="0.3">
      <c r="A28" s="9" t="s">
        <v>106</v>
      </c>
      <c r="B28" s="75">
        <v>18</v>
      </c>
      <c r="C28" s="71">
        <v>248011</v>
      </c>
      <c r="D28" s="27"/>
      <c r="E28" s="71">
        <v>136633</v>
      </c>
      <c r="G28" s="51"/>
    </row>
    <row r="29" spans="1:7" ht="15.75" thickBot="1" x14ac:dyDescent="0.3">
      <c r="A29" s="70" t="s">
        <v>75</v>
      </c>
      <c r="B29" s="43"/>
      <c r="C29" s="11">
        <f>SUM(C23:C28)</f>
        <v>3031250</v>
      </c>
      <c r="D29" s="90"/>
      <c r="E29" s="11">
        <f>SUM(E23:E28)</f>
        <v>2053329</v>
      </c>
    </row>
    <row r="30" spans="1:7" ht="15.75" thickTop="1" x14ac:dyDescent="0.25">
      <c r="A30" s="7" t="s">
        <v>6</v>
      </c>
      <c r="B30" s="42"/>
      <c r="C30" s="8"/>
      <c r="D30" s="90"/>
      <c r="E30" s="8"/>
    </row>
    <row r="31" spans="1:7" x14ac:dyDescent="0.25">
      <c r="A31" s="9" t="s">
        <v>7</v>
      </c>
      <c r="B31" s="42">
        <v>19</v>
      </c>
      <c r="C31" s="10">
        <v>150000</v>
      </c>
      <c r="D31" s="8"/>
      <c r="E31" s="10">
        <v>120000</v>
      </c>
    </row>
    <row r="32" spans="1:7" ht="15.75" thickBot="1" x14ac:dyDescent="0.3">
      <c r="A32" s="9" t="s">
        <v>8</v>
      </c>
      <c r="B32" s="42"/>
      <c r="C32" s="10">
        <v>1845500</v>
      </c>
      <c r="D32" s="90"/>
      <c r="E32" s="10">
        <v>940374</v>
      </c>
    </row>
    <row r="33" spans="1:5" ht="15.75" thickBot="1" x14ac:dyDescent="0.3">
      <c r="A33" s="31" t="s">
        <v>9</v>
      </c>
      <c r="B33" s="43"/>
      <c r="C33" s="11">
        <f>SUM(C31:C32)</f>
        <v>1995500</v>
      </c>
      <c r="D33" s="90"/>
      <c r="E33" s="11">
        <f>SUM(E31:E32)</f>
        <v>1060374</v>
      </c>
    </row>
    <row r="34" spans="1:5" ht="16.5" thickTop="1" thickBot="1" x14ac:dyDescent="0.3">
      <c r="A34" s="31" t="s">
        <v>10</v>
      </c>
      <c r="B34" s="43"/>
      <c r="C34" s="13">
        <f>C29+C33</f>
        <v>5026750</v>
      </c>
      <c r="D34" s="90"/>
      <c r="E34" s="13">
        <f>E29+E33</f>
        <v>3113703</v>
      </c>
    </row>
    <row r="35" spans="1:5" ht="15.75" thickTop="1" x14ac:dyDescent="0.25"/>
    <row r="38" spans="1:5" x14ac:dyDescent="0.25">
      <c r="A38" s="30" t="s">
        <v>22</v>
      </c>
    </row>
    <row r="39" spans="1:5" x14ac:dyDescent="0.25">
      <c r="A39" s="30" t="s">
        <v>53</v>
      </c>
    </row>
  </sheetData>
  <mergeCells count="8">
    <mergeCell ref="A1:E1"/>
    <mergeCell ref="A2:E2"/>
    <mergeCell ref="D29:D30"/>
    <mergeCell ref="D32:D34"/>
    <mergeCell ref="A5:A6"/>
    <mergeCell ref="B5:B6"/>
    <mergeCell ref="D5:D6"/>
    <mergeCell ref="D20:D22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>
      <selection activeCell="A2" sqref="A2:E2"/>
    </sheetView>
  </sheetViews>
  <sheetFormatPr defaultRowHeight="15" x14ac:dyDescent="0.25"/>
  <cols>
    <col min="1" max="1" width="47" customWidth="1"/>
    <col min="2" max="2" width="11.7109375" customWidth="1"/>
    <col min="3" max="3" width="16" customWidth="1"/>
    <col min="4" max="4" width="4.140625" customWidth="1"/>
    <col min="5" max="5" width="17" customWidth="1"/>
  </cols>
  <sheetData>
    <row r="1" spans="1:6" s="82" customFormat="1" x14ac:dyDescent="0.25">
      <c r="A1" s="88" t="s">
        <v>21</v>
      </c>
      <c r="B1" s="88"/>
      <c r="C1" s="88"/>
      <c r="D1" s="88"/>
      <c r="E1" s="88"/>
    </row>
    <row r="2" spans="1:6" s="82" customFormat="1" ht="31.5" customHeight="1" x14ac:dyDescent="0.25">
      <c r="A2" s="94" t="s">
        <v>99</v>
      </c>
      <c r="B2" s="94"/>
      <c r="C2" s="94"/>
      <c r="D2" s="94"/>
      <c r="E2" s="94"/>
    </row>
    <row r="4" spans="1:6" ht="68.25" customHeight="1" x14ac:dyDescent="0.25">
      <c r="B4" s="2"/>
      <c r="C4" s="69" t="s">
        <v>109</v>
      </c>
      <c r="D4" s="53"/>
      <c r="E4" s="58" t="s">
        <v>110</v>
      </c>
    </row>
    <row r="5" spans="1:6" x14ac:dyDescent="0.25">
      <c r="B5" s="4" t="s">
        <v>1</v>
      </c>
      <c r="C5" s="3" t="s">
        <v>2</v>
      </c>
      <c r="D5" s="3"/>
      <c r="E5" s="3" t="s">
        <v>2</v>
      </c>
    </row>
    <row r="6" spans="1:6" x14ac:dyDescent="0.25">
      <c r="A6" s="2"/>
      <c r="B6" s="44"/>
      <c r="C6" s="16"/>
      <c r="D6" s="3"/>
      <c r="E6" s="3"/>
    </row>
    <row r="7" spans="1:6" ht="30.75" customHeight="1" x14ac:dyDescent="0.25">
      <c r="A7" s="74" t="s">
        <v>76</v>
      </c>
      <c r="B7" s="42">
        <v>20</v>
      </c>
      <c r="C7" s="16">
        <v>2440593</v>
      </c>
      <c r="D7" s="17"/>
      <c r="E7" s="16">
        <v>4863488</v>
      </c>
    </row>
    <row r="8" spans="1:6" x14ac:dyDescent="0.25">
      <c r="A8" s="77" t="s">
        <v>55</v>
      </c>
      <c r="B8" s="42">
        <v>21</v>
      </c>
      <c r="C8" s="16">
        <v>-182055</v>
      </c>
      <c r="D8" s="17"/>
      <c r="E8" s="65">
        <v>-186503</v>
      </c>
      <c r="F8" s="52"/>
    </row>
    <row r="9" spans="1:6" ht="33.75" customHeight="1" x14ac:dyDescent="0.25">
      <c r="A9" s="78" t="s">
        <v>56</v>
      </c>
      <c r="B9" s="43"/>
      <c r="C9" s="18">
        <f>C7+C8</f>
        <v>2258538</v>
      </c>
      <c r="D9" s="18"/>
      <c r="E9" s="66">
        <f>E7+E8</f>
        <v>4676985</v>
      </c>
    </row>
    <row r="10" spans="1:6" s="52" customFormat="1" x14ac:dyDescent="0.25">
      <c r="A10" s="9" t="s">
        <v>57</v>
      </c>
      <c r="B10" s="42">
        <v>6</v>
      </c>
      <c r="C10" s="16">
        <v>-1042134</v>
      </c>
      <c r="D10" s="16"/>
      <c r="E10" s="65">
        <v>-2915958</v>
      </c>
      <c r="F10" s="51"/>
    </row>
    <row r="11" spans="1:6" s="52" customFormat="1" ht="24" x14ac:dyDescent="0.25">
      <c r="A11" s="12" t="s">
        <v>58</v>
      </c>
      <c r="B11" s="43"/>
      <c r="C11" s="18">
        <f>C9+C10</f>
        <v>1216404</v>
      </c>
      <c r="D11" s="18"/>
      <c r="E11" s="66">
        <f>E9+E10</f>
        <v>1761027</v>
      </c>
    </row>
    <row r="12" spans="1:6" s="64" customFormat="1" x14ac:dyDescent="0.25">
      <c r="A12" s="9" t="s">
        <v>77</v>
      </c>
      <c r="B12" s="42">
        <v>22</v>
      </c>
      <c r="C12" s="16">
        <v>921807</v>
      </c>
      <c r="D12" s="16"/>
      <c r="E12" s="16">
        <v>1307524</v>
      </c>
    </row>
    <row r="13" spans="1:6" x14ac:dyDescent="0.25">
      <c r="A13" s="9" t="s">
        <v>11</v>
      </c>
      <c r="B13" s="42">
        <v>23</v>
      </c>
      <c r="C13" s="16">
        <v>-1692297</v>
      </c>
      <c r="D13" s="16"/>
      <c r="E13" s="16">
        <v>-1686037</v>
      </c>
    </row>
    <row r="14" spans="1:6" x14ac:dyDescent="0.25">
      <c r="A14" s="7" t="s">
        <v>12</v>
      </c>
      <c r="B14" s="45"/>
      <c r="C14" s="18">
        <f>C11+C12+C13</f>
        <v>445914</v>
      </c>
      <c r="D14" s="19"/>
      <c r="E14" s="66">
        <f>E11+E12+E13</f>
        <v>1382514</v>
      </c>
    </row>
    <row r="15" spans="1:6" x14ac:dyDescent="0.25">
      <c r="A15" s="9" t="s">
        <v>78</v>
      </c>
      <c r="B15" s="79">
        <v>24</v>
      </c>
      <c r="C15" s="16">
        <v>1497271</v>
      </c>
      <c r="D15" s="16"/>
      <c r="E15" s="16"/>
    </row>
    <row r="16" spans="1:6" x14ac:dyDescent="0.25">
      <c r="A16" s="9" t="s">
        <v>79</v>
      </c>
      <c r="B16" s="79">
        <v>25</v>
      </c>
      <c r="C16" s="16">
        <v>-27976</v>
      </c>
      <c r="D16" s="16"/>
      <c r="E16" s="16">
        <v>-58663</v>
      </c>
      <c r="F16" s="51"/>
    </row>
    <row r="17" spans="1:6" s="64" customFormat="1" x14ac:dyDescent="0.25">
      <c r="A17" s="9" t="s">
        <v>13</v>
      </c>
      <c r="B17" s="79">
        <v>26</v>
      </c>
      <c r="C17" s="16">
        <v>-314252</v>
      </c>
      <c r="D17" s="16"/>
      <c r="E17" s="16">
        <v>-277509</v>
      </c>
    </row>
    <row r="18" spans="1:6" ht="15.75" thickBot="1" x14ac:dyDescent="0.3">
      <c r="A18" s="9" t="s">
        <v>80</v>
      </c>
      <c r="B18" s="79">
        <v>27</v>
      </c>
      <c r="C18" s="16">
        <v>-38299</v>
      </c>
      <c r="D18" s="16"/>
      <c r="E18" s="16">
        <v>-289854</v>
      </c>
      <c r="F18" s="51"/>
    </row>
    <row r="19" spans="1:6" x14ac:dyDescent="0.25">
      <c r="A19" s="7" t="s">
        <v>14</v>
      </c>
      <c r="B19" s="43"/>
      <c r="C19" s="20">
        <f>C14+C15+C16+C17+C18</f>
        <v>1562658</v>
      </c>
      <c r="D19" s="19"/>
      <c r="E19" s="20">
        <f>E14+E15+E16+E17+E18</f>
        <v>756488</v>
      </c>
    </row>
    <row r="20" spans="1:6" x14ac:dyDescent="0.25">
      <c r="A20" s="9" t="s">
        <v>59</v>
      </c>
      <c r="B20" s="42">
        <v>28</v>
      </c>
      <c r="C20" s="16">
        <v>-287866</v>
      </c>
      <c r="D20" s="16"/>
      <c r="E20" s="16">
        <v>-247025</v>
      </c>
    </row>
    <row r="21" spans="1:6" ht="15.75" thickBot="1" x14ac:dyDescent="0.3">
      <c r="A21" s="7" t="s">
        <v>60</v>
      </c>
      <c r="B21" s="43"/>
      <c r="C21" s="18">
        <f>C19+C20</f>
        <v>1274792</v>
      </c>
      <c r="D21" s="21"/>
      <c r="E21" s="66">
        <f>E19+E20</f>
        <v>509463</v>
      </c>
    </row>
    <row r="22" spans="1:6" ht="15.75" thickBot="1" x14ac:dyDescent="0.3">
      <c r="A22" s="7" t="s">
        <v>61</v>
      </c>
      <c r="B22" s="2"/>
      <c r="C22" s="22">
        <f>C21</f>
        <v>1274792</v>
      </c>
      <c r="D22" s="21"/>
      <c r="E22" s="67">
        <f>E21</f>
        <v>509463</v>
      </c>
    </row>
    <row r="23" spans="1:6" ht="15.75" thickTop="1" x14ac:dyDescent="0.25">
      <c r="B23" s="6"/>
      <c r="C23" s="8"/>
      <c r="D23" s="12"/>
      <c r="E23" s="68"/>
    </row>
    <row r="24" spans="1:6" x14ac:dyDescent="0.25">
      <c r="B24" s="6"/>
      <c r="C24" s="59"/>
      <c r="D24" s="3"/>
      <c r="E24" s="87"/>
    </row>
    <row r="25" spans="1:6" x14ac:dyDescent="0.25">
      <c r="C25" s="59"/>
    </row>
    <row r="26" spans="1:6" x14ac:dyDescent="0.25">
      <c r="C26" s="59"/>
    </row>
    <row r="27" spans="1:6" x14ac:dyDescent="0.25">
      <c r="A27" s="30" t="s">
        <v>22</v>
      </c>
      <c r="C27" s="59"/>
    </row>
    <row r="28" spans="1:6" x14ac:dyDescent="0.25">
      <c r="A28" s="30" t="s">
        <v>53</v>
      </c>
    </row>
  </sheetData>
  <mergeCells count="2">
    <mergeCell ref="A2:E2"/>
    <mergeCell ref="A1:E1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workbookViewId="0">
      <selection activeCell="D33" sqref="D33:D34"/>
    </sheetView>
  </sheetViews>
  <sheetFormatPr defaultRowHeight="15" x14ac:dyDescent="0.25"/>
  <cols>
    <col min="1" max="1" width="28.85546875" customWidth="1"/>
    <col min="2" max="2" width="19" customWidth="1"/>
    <col min="3" max="3" width="16.5703125" customWidth="1"/>
    <col min="4" max="4" width="15.5703125" customWidth="1"/>
    <col min="5" max="5" width="15.28515625" customWidth="1"/>
  </cols>
  <sheetData>
    <row r="1" spans="1:16" x14ac:dyDescent="0.25">
      <c r="A1" s="88" t="s">
        <v>21</v>
      </c>
      <c r="B1" s="88"/>
      <c r="C1" s="88"/>
      <c r="D1" s="88"/>
      <c r="E1" s="88"/>
      <c r="P1" t="s">
        <v>24</v>
      </c>
    </row>
    <row r="2" spans="1:16" x14ac:dyDescent="0.25">
      <c r="A2" s="14" t="s">
        <v>100</v>
      </c>
      <c r="B2" s="28"/>
      <c r="C2" s="28"/>
      <c r="D2" s="28"/>
    </row>
    <row r="4" spans="1:16" x14ac:dyDescent="0.25">
      <c r="A4" s="1"/>
      <c r="B4" s="12"/>
      <c r="C4" s="3"/>
      <c r="D4" s="3"/>
      <c r="E4" s="3"/>
    </row>
    <row r="5" spans="1:16" ht="24" x14ac:dyDescent="0.25">
      <c r="A5" s="1"/>
      <c r="B5" s="12" t="s">
        <v>7</v>
      </c>
      <c r="C5" s="12" t="s">
        <v>20</v>
      </c>
      <c r="D5" s="3" t="s">
        <v>8</v>
      </c>
      <c r="E5" s="3" t="s">
        <v>9</v>
      </c>
    </row>
    <row r="6" spans="1:16" x14ac:dyDescent="0.25">
      <c r="A6" s="1"/>
      <c r="B6" s="3" t="s">
        <v>2</v>
      </c>
      <c r="C6" s="3" t="s">
        <v>2</v>
      </c>
      <c r="D6" s="3" t="s">
        <v>2</v>
      </c>
      <c r="E6" s="3" t="s">
        <v>2</v>
      </c>
    </row>
    <row r="7" spans="1:16" ht="15.75" thickBot="1" x14ac:dyDescent="0.3">
      <c r="A7" s="12" t="s">
        <v>71</v>
      </c>
      <c r="B7" s="23">
        <v>120000</v>
      </c>
      <c r="C7" s="23">
        <v>70769</v>
      </c>
      <c r="D7" s="23">
        <v>157082</v>
      </c>
      <c r="E7" s="23">
        <f>SUM(B7:D7)</f>
        <v>347851</v>
      </c>
    </row>
    <row r="8" spans="1:16" s="28" customFormat="1" x14ac:dyDescent="0.25">
      <c r="A8" s="5" t="s">
        <v>15</v>
      </c>
      <c r="B8" s="25"/>
      <c r="C8" s="54"/>
      <c r="D8" s="54">
        <v>903224</v>
      </c>
      <c r="E8" s="24">
        <f>SUM(B8:D8)</f>
        <v>903224</v>
      </c>
    </row>
    <row r="9" spans="1:16" s="62" customFormat="1" ht="48.75" thickBot="1" x14ac:dyDescent="0.3">
      <c r="A9" s="5" t="s">
        <v>23</v>
      </c>
      <c r="B9" s="25"/>
      <c r="C9" s="54">
        <v>62229</v>
      </c>
      <c r="D9" s="54"/>
      <c r="E9" s="24">
        <f>SUM(B9:D9)</f>
        <v>62229</v>
      </c>
    </row>
    <row r="10" spans="1:16" ht="15.75" thickBot="1" x14ac:dyDescent="0.3">
      <c r="A10" s="12" t="s">
        <v>68</v>
      </c>
      <c r="B10" s="26">
        <f>B7</f>
        <v>120000</v>
      </c>
      <c r="C10" s="26">
        <f>SUM(C7:C9)</f>
        <v>132998</v>
      </c>
      <c r="D10" s="26">
        <f t="shared" ref="D10:E10" si="0">SUM(D7:D9)</f>
        <v>1060306</v>
      </c>
      <c r="E10" s="26">
        <f t="shared" si="0"/>
        <v>1313304</v>
      </c>
    </row>
    <row r="11" spans="1:16" ht="15.75" thickTop="1" x14ac:dyDescent="0.25">
      <c r="A11" s="5" t="s">
        <v>15</v>
      </c>
      <c r="B11" s="25"/>
      <c r="C11" s="54"/>
      <c r="D11" s="54">
        <v>588339</v>
      </c>
      <c r="E11" s="24">
        <f>SUM(B11:D11)</f>
        <v>588339</v>
      </c>
    </row>
    <row r="12" spans="1:16" s="56" customFormat="1" x14ac:dyDescent="0.25">
      <c r="A12" s="5" t="s">
        <v>69</v>
      </c>
      <c r="B12" s="54"/>
      <c r="C12" s="54">
        <v>-132998</v>
      </c>
      <c r="D12" s="54">
        <v>132998</v>
      </c>
      <c r="E12" s="24">
        <f t="shared" ref="E12:E13" si="1">SUM(B12:D12)</f>
        <v>0</v>
      </c>
    </row>
    <row r="13" spans="1:16" ht="15.75" thickBot="1" x14ac:dyDescent="0.3">
      <c r="A13" s="5" t="s">
        <v>70</v>
      </c>
      <c r="B13" s="63"/>
      <c r="C13" s="54"/>
      <c r="D13" s="54">
        <v>-841269</v>
      </c>
      <c r="E13" s="24">
        <f t="shared" si="1"/>
        <v>-841269</v>
      </c>
    </row>
    <row r="14" spans="1:16" ht="15.75" thickBot="1" x14ac:dyDescent="0.3">
      <c r="A14" s="12" t="s">
        <v>67</v>
      </c>
      <c r="B14" s="26">
        <f>SUM(B10:B13)</f>
        <v>120000</v>
      </c>
      <c r="C14" s="26">
        <f>SUM(C10:C13)</f>
        <v>0</v>
      </c>
      <c r="D14" s="26">
        <f>SUM(D10:D13)</f>
        <v>940374</v>
      </c>
      <c r="E14" s="26">
        <f>SUM(E10:E13)</f>
        <v>1060374</v>
      </c>
    </row>
    <row r="15" spans="1:16" s="64" customFormat="1" ht="15.75" thickTop="1" x14ac:dyDescent="0.25">
      <c r="A15" s="74" t="s">
        <v>15</v>
      </c>
      <c r="B15" s="80"/>
      <c r="C15" s="80"/>
      <c r="D15" s="54">
        <v>1274792</v>
      </c>
      <c r="E15" s="80">
        <f>D15</f>
        <v>1274792</v>
      </c>
    </row>
    <row r="16" spans="1:16" s="64" customFormat="1" x14ac:dyDescent="0.25">
      <c r="A16" s="74" t="s">
        <v>82</v>
      </c>
      <c r="B16" s="81">
        <v>30000</v>
      </c>
      <c r="C16" s="80"/>
      <c r="D16" s="80"/>
      <c r="E16" s="80">
        <f>B16</f>
        <v>30000</v>
      </c>
    </row>
    <row r="17" spans="1:5" ht="15.75" thickBot="1" x14ac:dyDescent="0.3">
      <c r="A17" s="74" t="s">
        <v>63</v>
      </c>
      <c r="B17" s="25"/>
      <c r="C17" s="54"/>
      <c r="D17" s="54">
        <v>-369666</v>
      </c>
      <c r="E17" s="24">
        <f>SUM(B17:D17)</f>
        <v>-369666</v>
      </c>
    </row>
    <row r="18" spans="1:5" ht="15.75" thickBot="1" x14ac:dyDescent="0.3">
      <c r="A18" s="12" t="s">
        <v>81</v>
      </c>
      <c r="B18" s="26">
        <f>SUM(B14:B17)</f>
        <v>150000</v>
      </c>
      <c r="C18" s="26">
        <f>SUM(C14:C17)</f>
        <v>0</v>
      </c>
      <c r="D18" s="26">
        <f>SUM(D14:D17)</f>
        <v>1845500</v>
      </c>
      <c r="E18" s="26">
        <f>SUM(E14:E17)</f>
        <v>1995500</v>
      </c>
    </row>
    <row r="19" spans="1:5" ht="15.75" thickTop="1" x14ac:dyDescent="0.25">
      <c r="B19" s="54"/>
      <c r="C19" s="54"/>
      <c r="D19" s="24"/>
      <c r="E19" s="54"/>
    </row>
    <row r="23" spans="1:5" ht="15.75" x14ac:dyDescent="0.25">
      <c r="A23" s="46" t="s">
        <v>22</v>
      </c>
    </row>
    <row r="24" spans="1:5" ht="15.75" x14ac:dyDescent="0.25">
      <c r="A24" s="46" t="s">
        <v>53</v>
      </c>
    </row>
  </sheetData>
  <mergeCells count="1">
    <mergeCell ref="A1:E1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10" zoomScaleNormal="100" workbookViewId="0">
      <selection activeCell="C21" sqref="C21"/>
    </sheetView>
  </sheetViews>
  <sheetFormatPr defaultColWidth="8.85546875" defaultRowHeight="12.75" x14ac:dyDescent="0.2"/>
  <cols>
    <col min="1" max="1" width="57" style="34" customWidth="1"/>
    <col min="2" max="2" width="10.5703125" style="34" customWidth="1"/>
    <col min="3" max="3" width="15.42578125" style="34" customWidth="1"/>
    <col min="4" max="4" width="18.28515625" style="33" customWidth="1"/>
    <col min="5" max="9" width="16.5703125" style="39" customWidth="1"/>
    <col min="10" max="15" width="16.5703125" style="40" customWidth="1"/>
    <col min="16" max="16384" width="8.85546875" style="40"/>
  </cols>
  <sheetData>
    <row r="1" spans="1:9" ht="15" x14ac:dyDescent="0.25">
      <c r="A1" s="14" t="s">
        <v>21</v>
      </c>
      <c r="B1" s="14"/>
      <c r="C1" s="14"/>
      <c r="D1" s="85"/>
      <c r="E1" s="85"/>
      <c r="F1" s="85"/>
      <c r="G1" s="85"/>
      <c r="H1" s="85"/>
      <c r="I1" s="85"/>
    </row>
    <row r="2" spans="1:9" ht="15" x14ac:dyDescent="0.25">
      <c r="A2" s="14" t="s">
        <v>101</v>
      </c>
      <c r="B2" s="14"/>
      <c r="C2" s="14"/>
      <c r="D2" s="85"/>
      <c r="E2" s="85"/>
      <c r="F2" s="85"/>
      <c r="G2" s="85"/>
      <c r="H2" s="85"/>
      <c r="I2" s="85"/>
    </row>
    <row r="3" spans="1:9" ht="69" customHeight="1" x14ac:dyDescent="0.2">
      <c r="C3" s="86" t="s">
        <v>109</v>
      </c>
      <c r="D3" s="86" t="s">
        <v>110</v>
      </c>
    </row>
    <row r="4" spans="1:9" ht="24" x14ac:dyDescent="0.2">
      <c r="A4" s="36"/>
      <c r="B4" s="15" t="s">
        <v>1</v>
      </c>
      <c r="C4" s="35" t="s">
        <v>62</v>
      </c>
      <c r="D4" s="35" t="s">
        <v>25</v>
      </c>
    </row>
    <row r="5" spans="1:9" x14ac:dyDescent="0.2">
      <c r="A5" s="31" t="s">
        <v>26</v>
      </c>
      <c r="B5" s="31"/>
      <c r="C5" s="31"/>
      <c r="D5" s="37"/>
    </row>
    <row r="6" spans="1:9" x14ac:dyDescent="0.2">
      <c r="A6" s="9" t="s">
        <v>27</v>
      </c>
      <c r="B6" s="32"/>
      <c r="C6" s="16">
        <v>2378337.12977</v>
      </c>
      <c r="D6" s="16">
        <v>6631326</v>
      </c>
    </row>
    <row r="7" spans="1:9" x14ac:dyDescent="0.2">
      <c r="A7" s="9" t="s">
        <v>83</v>
      </c>
      <c r="B7" s="32"/>
      <c r="C7" s="16">
        <v>2416792.5892600003</v>
      </c>
      <c r="D7" s="16">
        <v>3828175</v>
      </c>
    </row>
    <row r="8" spans="1:9" x14ac:dyDescent="0.2">
      <c r="A8" s="9" t="s">
        <v>84</v>
      </c>
      <c r="B8" s="32"/>
      <c r="C8" s="16">
        <v>59024.204969999999</v>
      </c>
      <c r="D8" s="16" t="s">
        <v>65</v>
      </c>
    </row>
    <row r="9" spans="1:9" x14ac:dyDescent="0.2">
      <c r="A9" s="9" t="s">
        <v>85</v>
      </c>
      <c r="B9" s="32"/>
      <c r="C9" s="16">
        <v>110000</v>
      </c>
      <c r="D9" s="16" t="s">
        <v>65</v>
      </c>
    </row>
    <row r="10" spans="1:9" x14ac:dyDescent="0.2">
      <c r="A10" s="9" t="s">
        <v>86</v>
      </c>
      <c r="B10" s="32"/>
      <c r="C10" s="16">
        <v>1409635.6389000001</v>
      </c>
      <c r="D10" s="16" t="s">
        <v>65</v>
      </c>
    </row>
    <row r="11" spans="1:9" x14ac:dyDescent="0.2">
      <c r="A11" s="9" t="s">
        <v>87</v>
      </c>
      <c r="B11" s="32"/>
      <c r="C11" s="16"/>
      <c r="D11" s="16"/>
    </row>
    <row r="12" spans="1:9" x14ac:dyDescent="0.2">
      <c r="A12" s="9" t="s">
        <v>111</v>
      </c>
      <c r="B12" s="32"/>
      <c r="C12" s="16">
        <v>921807.30189999996</v>
      </c>
      <c r="D12" s="16">
        <v>1307565</v>
      </c>
    </row>
    <row r="13" spans="1:9" x14ac:dyDescent="0.2">
      <c r="A13" s="9" t="s">
        <v>28</v>
      </c>
      <c r="B13" s="32"/>
      <c r="C13" s="16">
        <v>74.215000000000003</v>
      </c>
      <c r="D13" s="16">
        <v>53262</v>
      </c>
    </row>
    <row r="14" spans="1:9" x14ac:dyDescent="0.2">
      <c r="A14" s="9" t="s">
        <v>46</v>
      </c>
      <c r="B14" s="32"/>
      <c r="C14" s="16">
        <v>58319.68189</v>
      </c>
      <c r="D14" s="16">
        <v>173480</v>
      </c>
    </row>
    <row r="15" spans="1:9" x14ac:dyDescent="0.2">
      <c r="A15" s="31" t="s">
        <v>29</v>
      </c>
      <c r="B15" s="38"/>
      <c r="C15" s="18">
        <f>SUM(C6:C14)</f>
        <v>7353990.761690001</v>
      </c>
      <c r="D15" s="18">
        <f>SUM(D6:D14)</f>
        <v>11993808</v>
      </c>
    </row>
    <row r="16" spans="1:9" x14ac:dyDescent="0.2">
      <c r="A16" s="9" t="s">
        <v>30</v>
      </c>
      <c r="B16" s="32"/>
      <c r="C16" s="16">
        <v>-2127579.088</v>
      </c>
      <c r="D16" s="55">
        <v>-9679871</v>
      </c>
    </row>
    <row r="17" spans="1:4" x14ac:dyDescent="0.2">
      <c r="A17" s="9" t="s">
        <v>88</v>
      </c>
      <c r="B17" s="32"/>
      <c r="C17" s="16">
        <v>-100000</v>
      </c>
      <c r="D17" s="55" t="s">
        <v>65</v>
      </c>
    </row>
    <row r="18" spans="1:4" x14ac:dyDescent="0.2">
      <c r="A18" s="9" t="s">
        <v>72</v>
      </c>
      <c r="B18" s="32"/>
      <c r="C18" s="16">
        <v>-996227.52388000011</v>
      </c>
      <c r="D18" s="55" t="s">
        <v>65</v>
      </c>
    </row>
    <row r="19" spans="1:4" x14ac:dyDescent="0.2">
      <c r="A19" s="9" t="s">
        <v>89</v>
      </c>
      <c r="B19" s="32"/>
      <c r="C19" s="16">
        <v>-1567622.2127499999</v>
      </c>
      <c r="D19" s="55" t="s">
        <v>65</v>
      </c>
    </row>
    <row r="20" spans="1:4" x14ac:dyDescent="0.2">
      <c r="A20" s="9" t="s">
        <v>31</v>
      </c>
      <c r="B20" s="32"/>
      <c r="C20" s="16">
        <v>-185147.85699999999</v>
      </c>
      <c r="D20" s="16">
        <v>-148711</v>
      </c>
    </row>
    <row r="21" spans="1:4" x14ac:dyDescent="0.2">
      <c r="A21" s="9" t="s">
        <v>32</v>
      </c>
      <c r="B21" s="32"/>
      <c r="C21" s="16">
        <v>-1481703.7098800002</v>
      </c>
      <c r="D21" s="16">
        <v>-1682608</v>
      </c>
    </row>
    <row r="22" spans="1:4" x14ac:dyDescent="0.2">
      <c r="A22" s="9" t="s">
        <v>33</v>
      </c>
      <c r="B22" s="32"/>
      <c r="C22" s="16">
        <v>-526855.52335999999</v>
      </c>
      <c r="D22" s="16">
        <v>-348687</v>
      </c>
    </row>
    <row r="23" spans="1:4" x14ac:dyDescent="0.2">
      <c r="A23" s="9" t="s">
        <v>34</v>
      </c>
      <c r="B23" s="32"/>
      <c r="C23" s="16">
        <v>-139483.74038999999</v>
      </c>
      <c r="D23" s="16" t="s">
        <v>65</v>
      </c>
    </row>
    <row r="24" spans="1:4" x14ac:dyDescent="0.2">
      <c r="A24" s="9" t="s">
        <v>35</v>
      </c>
      <c r="B24" s="32"/>
      <c r="C24" s="16">
        <v>-47187.413209999999</v>
      </c>
      <c r="D24" s="16">
        <v>-12167</v>
      </c>
    </row>
    <row r="25" spans="1:4" x14ac:dyDescent="0.2">
      <c r="A25" s="38" t="s">
        <v>36</v>
      </c>
      <c r="B25" s="38"/>
      <c r="C25" s="18">
        <f>SUM(C16:C24)</f>
        <v>-7171807.0684699994</v>
      </c>
      <c r="D25" s="18">
        <f>SUM(D16:D24)</f>
        <v>-11872044</v>
      </c>
    </row>
    <row r="26" spans="1:4" x14ac:dyDescent="0.2">
      <c r="A26" s="31" t="s">
        <v>37</v>
      </c>
      <c r="B26" s="31"/>
      <c r="C26" s="18">
        <f>C15+C25</f>
        <v>182183.69322000165</v>
      </c>
      <c r="D26" s="18">
        <f>D15+D25</f>
        <v>121764</v>
      </c>
    </row>
    <row r="27" spans="1:4" x14ac:dyDescent="0.2">
      <c r="A27" s="36"/>
      <c r="B27" s="36"/>
      <c r="C27" s="36"/>
    </row>
    <row r="28" spans="1:4" x14ac:dyDescent="0.2">
      <c r="A28" s="31" t="s">
        <v>38</v>
      </c>
      <c r="B28" s="31"/>
      <c r="C28" s="31"/>
      <c r="D28" s="37"/>
    </row>
    <row r="29" spans="1:4" x14ac:dyDescent="0.2">
      <c r="A29" s="9" t="s">
        <v>112</v>
      </c>
      <c r="B29" s="32"/>
      <c r="C29" s="16">
        <v>-10570.03637</v>
      </c>
      <c r="D29" s="16">
        <v>-7568</v>
      </c>
    </row>
    <row r="30" spans="1:4" x14ac:dyDescent="0.2">
      <c r="A30" s="9" t="s">
        <v>113</v>
      </c>
      <c r="B30" s="32"/>
      <c r="C30" s="16">
        <v>-104.14287</v>
      </c>
      <c r="D30" s="16">
        <v>-81</v>
      </c>
    </row>
    <row r="31" spans="1:4" ht="25.5" x14ac:dyDescent="0.2">
      <c r="A31" s="31" t="s">
        <v>39</v>
      </c>
      <c r="B31" s="31"/>
      <c r="C31" s="18">
        <f>SUM(C29:C30)</f>
        <v>-10674.179239999999</v>
      </c>
      <c r="D31" s="18">
        <f>SUM(D29:D30)</f>
        <v>-7649</v>
      </c>
    </row>
    <row r="32" spans="1:4" x14ac:dyDescent="0.2">
      <c r="A32" s="36"/>
      <c r="B32" s="36"/>
      <c r="C32" s="36"/>
    </row>
    <row r="33" spans="1:4" x14ac:dyDescent="0.2">
      <c r="A33" s="31" t="s">
        <v>40</v>
      </c>
      <c r="B33" s="31"/>
      <c r="C33" s="31"/>
      <c r="D33" s="37"/>
    </row>
    <row r="34" spans="1:4" x14ac:dyDescent="0.2">
      <c r="A34" s="9" t="s">
        <v>92</v>
      </c>
      <c r="B34" s="32"/>
      <c r="C34" s="16">
        <v>30000</v>
      </c>
      <c r="D34" s="16" t="s">
        <v>65</v>
      </c>
    </row>
    <row r="35" spans="1:4" x14ac:dyDescent="0.2">
      <c r="A35" s="9" t="s">
        <v>90</v>
      </c>
      <c r="B35" s="32"/>
      <c r="C35" s="16">
        <v>150000</v>
      </c>
      <c r="D35" s="16"/>
    </row>
    <row r="36" spans="1:4" x14ac:dyDescent="0.2">
      <c r="A36" s="9" t="s">
        <v>91</v>
      </c>
      <c r="B36" s="32"/>
      <c r="C36" s="16">
        <v>1503999.5222999998</v>
      </c>
      <c r="D36" s="16">
        <v>332786</v>
      </c>
    </row>
    <row r="37" spans="1:4" x14ac:dyDescent="0.2">
      <c r="A37" s="31" t="s">
        <v>50</v>
      </c>
      <c r="B37" s="32"/>
      <c r="C37" s="18">
        <f>SUM(C34:C36)</f>
        <v>1683999.5222999998</v>
      </c>
      <c r="D37" s="18">
        <f>SUM(D34:D36)</f>
        <v>332786</v>
      </c>
    </row>
    <row r="38" spans="1:4" x14ac:dyDescent="0.2">
      <c r="A38" s="9" t="s">
        <v>94</v>
      </c>
      <c r="B38" s="32"/>
      <c r="C38" s="16">
        <v>-150000</v>
      </c>
      <c r="D38" s="16">
        <v>-113738</v>
      </c>
    </row>
    <row r="39" spans="1:4" x14ac:dyDescent="0.2">
      <c r="A39" s="9" t="s">
        <v>114</v>
      </c>
      <c r="B39" s="32"/>
      <c r="C39" s="16">
        <v>-248913</v>
      </c>
      <c r="D39" s="16" t="s">
        <v>65</v>
      </c>
    </row>
    <row r="40" spans="1:4" x14ac:dyDescent="0.2">
      <c r="A40" s="9" t="s">
        <v>96</v>
      </c>
      <c r="B40" s="32"/>
      <c r="C40" s="16">
        <v>-173724.6814</v>
      </c>
      <c r="D40" s="16">
        <v>-186523</v>
      </c>
    </row>
    <row r="41" spans="1:4" x14ac:dyDescent="0.2">
      <c r="A41" s="9" t="s">
        <v>93</v>
      </c>
      <c r="B41" s="32"/>
      <c r="C41" s="16">
        <v>-343000</v>
      </c>
      <c r="D41" s="16">
        <v>-60000</v>
      </c>
    </row>
    <row r="42" spans="1:4" x14ac:dyDescent="0.2">
      <c r="A42" s="9" t="s">
        <v>97</v>
      </c>
      <c r="B42" s="32"/>
      <c r="C42" s="16">
        <v>-40370</v>
      </c>
      <c r="D42" s="16" t="s">
        <v>65</v>
      </c>
    </row>
    <row r="43" spans="1:4" x14ac:dyDescent="0.2">
      <c r="A43" s="9" t="s">
        <v>95</v>
      </c>
      <c r="B43" s="32"/>
      <c r="C43" s="16">
        <v>-386580.18020999996</v>
      </c>
      <c r="D43" s="16" t="s">
        <v>65</v>
      </c>
    </row>
    <row r="44" spans="1:4" x14ac:dyDescent="0.2">
      <c r="A44" s="9" t="s">
        <v>115</v>
      </c>
      <c r="B44" s="32"/>
      <c r="C44" s="16" t="s">
        <v>65</v>
      </c>
      <c r="D44" s="16">
        <v>-100000</v>
      </c>
    </row>
    <row r="45" spans="1:4" x14ac:dyDescent="0.2">
      <c r="A45" s="38" t="s">
        <v>51</v>
      </c>
      <c r="B45" s="38"/>
      <c r="C45" s="18">
        <f>SUM(C38:C43)</f>
        <v>-1342587.86161</v>
      </c>
      <c r="D45" s="18">
        <f>SUM(D38:D44)</f>
        <v>-460261</v>
      </c>
    </row>
    <row r="46" spans="1:4" ht="25.5" x14ac:dyDescent="0.2">
      <c r="A46" s="31" t="s">
        <v>41</v>
      </c>
      <c r="B46" s="31"/>
      <c r="C46" s="18">
        <f>C37+C45</f>
        <v>341411.66068999982</v>
      </c>
      <c r="D46" s="18">
        <f>D37+D45</f>
        <v>-127475</v>
      </c>
    </row>
    <row r="47" spans="1:4" x14ac:dyDescent="0.2">
      <c r="A47" s="36"/>
      <c r="B47" s="36"/>
      <c r="C47" s="36"/>
    </row>
    <row r="48" spans="1:4" x14ac:dyDescent="0.2">
      <c r="A48" s="31" t="s">
        <v>42</v>
      </c>
      <c r="B48" s="31"/>
      <c r="C48" s="18">
        <f>C26+C31+C46</f>
        <v>512921.17467000149</v>
      </c>
      <c r="D48" s="18">
        <f>D26+D31+D46</f>
        <v>-13360</v>
      </c>
    </row>
    <row r="49" spans="1:4" x14ac:dyDescent="0.2">
      <c r="A49" s="9" t="s">
        <v>43</v>
      </c>
      <c r="B49" s="32"/>
      <c r="C49" s="16">
        <v>13772.756000000001</v>
      </c>
      <c r="D49" s="16">
        <v>27975</v>
      </c>
    </row>
    <row r="50" spans="1:4" x14ac:dyDescent="0.2">
      <c r="A50" s="9" t="s">
        <v>44</v>
      </c>
      <c r="B50" s="32"/>
      <c r="C50" s="16">
        <v>164535.78042</v>
      </c>
      <c r="D50" s="16">
        <v>172054</v>
      </c>
    </row>
    <row r="51" spans="1:4" x14ac:dyDescent="0.2">
      <c r="A51" s="9" t="s">
        <v>45</v>
      </c>
      <c r="B51" s="47">
        <v>4</v>
      </c>
      <c r="C51" s="18">
        <f>SUM(C48:C50)</f>
        <v>691229.71109000151</v>
      </c>
      <c r="D51" s="18">
        <f>SUM(D48:D50)-1</f>
        <v>186668</v>
      </c>
    </row>
    <row r="52" spans="1:4" x14ac:dyDescent="0.2">
      <c r="D52" s="41"/>
    </row>
    <row r="53" spans="1:4" x14ac:dyDescent="0.2">
      <c r="C53" s="48"/>
      <c r="D53" s="48"/>
    </row>
    <row r="54" spans="1:4" x14ac:dyDescent="0.2">
      <c r="D54" s="48"/>
    </row>
    <row r="55" spans="1:4" x14ac:dyDescent="0.2">
      <c r="C55" s="49"/>
    </row>
    <row r="56" spans="1:4" ht="15.75" x14ac:dyDescent="0.25">
      <c r="A56" s="46" t="s">
        <v>22</v>
      </c>
      <c r="B56" s="85"/>
      <c r="D56" s="39"/>
    </row>
    <row r="57" spans="1:4" ht="19.5" customHeight="1" x14ac:dyDescent="0.25">
      <c r="A57" s="46" t="s">
        <v>53</v>
      </c>
      <c r="B57" s="85"/>
      <c r="D57" s="39"/>
    </row>
    <row r="58" spans="1:4" x14ac:dyDescent="0.2">
      <c r="C58" s="33"/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ОПиУ</vt:lpstr>
      <vt:lpstr>Капитал</vt:lpstr>
      <vt:lpstr>ОДДС</vt:lpstr>
      <vt:lpstr>ОПиУ!_Hlk35446127</vt:lpstr>
      <vt:lpstr>Баланс!_Hlk523759641</vt:lpstr>
      <vt:lpstr>ОПиУ!_Hlk523759728</vt:lpstr>
      <vt:lpstr>ОПиУ!_Hlk9584503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Пользователь Windows</cp:lastModifiedBy>
  <cp:lastPrinted>2023-11-10T04:02:03Z</cp:lastPrinted>
  <dcterms:created xsi:type="dcterms:W3CDTF">2020-11-17T11:18:59Z</dcterms:created>
  <dcterms:modified xsi:type="dcterms:W3CDTF">2023-11-10T09:05:38Z</dcterms:modified>
</cp:coreProperties>
</file>