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62913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3" l="1"/>
  <c r="C44" i="3"/>
  <c r="C53" i="3" s="1"/>
  <c r="B48" i="3"/>
  <c r="B44" i="3"/>
  <c r="B53" i="3" s="1"/>
  <c r="C37" i="3"/>
  <c r="B37" i="3"/>
  <c r="C32" i="3"/>
  <c r="B32" i="3"/>
  <c r="C19" i="3"/>
  <c r="B19" i="3"/>
  <c r="C7" i="3"/>
  <c r="C30" i="3" s="1"/>
  <c r="B17" i="3"/>
  <c r="B7" i="3" s="1"/>
  <c r="B30" i="3" s="1"/>
  <c r="D8" i="4"/>
  <c r="D9" i="4"/>
  <c r="D11" i="4"/>
  <c r="D13" i="4"/>
  <c r="D7" i="4"/>
  <c r="C12" i="4"/>
  <c r="C14" i="4" s="1"/>
  <c r="C11" i="4"/>
  <c r="C10" i="4"/>
  <c r="B9" i="4"/>
  <c r="B10" i="4" s="1"/>
  <c r="A3" i="4"/>
  <c r="D24" i="2"/>
  <c r="D25" i="2" s="1"/>
  <c r="C25" i="2"/>
  <c r="C24" i="2"/>
  <c r="D15" i="2"/>
  <c r="C15" i="2"/>
  <c r="D13" i="2"/>
  <c r="C13" i="2"/>
  <c r="D10" i="2"/>
  <c r="C10" i="2"/>
  <c r="D30" i="1"/>
  <c r="C30" i="1"/>
  <c r="D29" i="1"/>
  <c r="C29" i="1"/>
  <c r="D15" i="1"/>
  <c r="D23" i="1"/>
  <c r="C23" i="1"/>
  <c r="C15" i="1"/>
  <c r="B14" i="4" l="1"/>
  <c r="D10" i="4"/>
  <c r="D12" i="4"/>
  <c r="C54" i="3"/>
  <c r="C57" i="3" s="1"/>
  <c r="B42" i="3"/>
  <c r="B54" i="3" s="1"/>
  <c r="B57" i="3" s="1"/>
  <c r="C42" i="3"/>
  <c r="D14" i="4" l="1"/>
</calcChain>
</file>

<file path=xl/sharedStrings.xml><?xml version="1.0" encoding="utf-8"?>
<sst xmlns="http://schemas.openxmlformats.org/spreadsheetml/2006/main" count="147" uniqueCount="124">
  <si>
    <t xml:space="preserve">ОТЧЕТ О ФИНАНСОВОМ ПОЛОЖЕНИИ </t>
  </si>
  <si>
    <t>Примечание</t>
  </si>
  <si>
    <t>АКТИВЫ</t>
  </si>
  <si>
    <t>Денежные средства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</si>
  <si>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</si>
  <si>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</si>
  <si>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</si>
  <si>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</si>
  <si>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</si>
  <si>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</si>
  <si>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</si>
  <si>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</si>
  <si>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</si>
  <si>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Займы полученные</t>
  </si>
  <si>
    <t>Краткосрочная  кредиторская  задолженность</t>
  </si>
  <si>
    <t>Оценочные обязательства</t>
  </si>
  <si>
    <t>Прочие текущие обязательства</t>
  </si>
  <si>
    <t>Задолженность по выпущенным облигациям</t>
  </si>
  <si>
    <t>Итого обязательства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</si>
  <si>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</si>
  <si>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</si>
  <si>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</si>
  <si>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</si>
  <si>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Всего капитал и обязательства</t>
  </si>
  <si>
    <t>ОТЧЕТ О ПРИБЫЛИ ИЛИ УБЫТКЕ И ПРОЧЕМ СОВОКУПНОМ ДОХОДЕ</t>
  </si>
  <si>
    <t>Процентные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</si>
  <si>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</si>
  <si>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</si>
  <si>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</si>
  <si>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</si>
  <si>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</si>
  <si>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</si>
  <si>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</si>
  <si>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</si>
  <si>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</si>
  <si>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</si>
  <si>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</si>
  <si>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</si>
  <si>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</si>
  <si>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</si>
  <si>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</si>
  <si>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</si>
  <si>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</si>
  <si>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</si>
  <si>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ОТЧЕТ О ДВИЖЕНИИ ДЕНЕЖНЫХ СРЕДСТВ (прямой метод)</t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</si>
  <si>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</si>
  <si>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</si>
  <si>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погашение основного долга по выданным займам</t>
  </si>
  <si>
    <t xml:space="preserve">    вознаграждения по выданным займам</t>
  </si>
  <si>
    <t xml:space="preserve">    пени (неустойки) по выданным займам </t>
  </si>
  <si>
    <t xml:space="preserve">    возмещение госпошлины</t>
  </si>
  <si>
    <t xml:space="preserve">    авансы полученные по выданным займам </t>
  </si>
  <si>
    <t xml:space="preserve">    поступление по договорам уступки прав требования</t>
  </si>
  <si>
    <t xml:space="preserve">    вознаграждение по депозиту</t>
  </si>
  <si>
    <t xml:space="preserve">    возврат займа от сотрудников</t>
  </si>
  <si>
    <t xml:space="preserve">    поступления от прочих займов</t>
  </si>
  <si>
    <t xml:space="preserve">    прочие поступления</t>
  </si>
  <si>
    <t>2.Выбытие денежных средств, всего, в том числе:</t>
  </si>
  <si>
    <t xml:space="preserve">    займы, выданные третьим лицам</t>
  </si>
  <si>
    <t xml:space="preserve">    выплаты по договорам устпуки прав требования</t>
  </si>
  <si>
    <t xml:space="preserve">    платежи поставщикам за товары и услуги</t>
  </si>
  <si>
    <t xml:space="preserve">    выплаты по заработной плате</t>
  </si>
  <si>
    <t xml:space="preserve">    выплата вознаграждений по займам</t>
  </si>
  <si>
    <t xml:space="preserve">    корпоративный подоходный налог</t>
  </si>
  <si>
    <t xml:space="preserve">    налоги и прочие платежи в бюджет</t>
  </si>
  <si>
    <t xml:space="preserve">    займы, выданные сотрудникам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</si>
  <si>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</si>
  <si>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</si>
  <si>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</si>
  <si>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</si>
  <si>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</si>
  <si>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</si>
  <si>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</si>
  <si>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</si>
  <si>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</si>
  <si>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</si>
  <si>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</si>
  <si>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ОТЧЕТ ОБ ИЗМЕНЕНИЯХ В КАПИТАЛЕ</t>
  </si>
  <si>
    <t>Выплата дивидендов</t>
  </si>
  <si>
    <t>Главный бухгалтер</t>
  </si>
  <si>
    <t>Алтынбекова А.Б.</t>
  </si>
  <si>
    <t>ТОО МФО "R-FINANCE"</t>
  </si>
  <si>
    <t>( в тыс.тенге)</t>
  </si>
  <si>
    <t>31 декабря 2022 года</t>
  </si>
  <si>
    <t>Молдахметова Г.К.</t>
  </si>
  <si>
    <t>закончившихся</t>
  </si>
  <si>
    <t>Сальдо на 31 декабря 2021 года</t>
  </si>
  <si>
    <t>Прибыль (убыток) за год</t>
  </si>
  <si>
    <t>Увеличение уставного капитала</t>
  </si>
  <si>
    <t>Сальдо на 31 декабря 2022 года</t>
  </si>
  <si>
    <t xml:space="preserve">    возврат прочих займов</t>
  </si>
  <si>
    <t xml:space="preserve">    прочие займы</t>
  </si>
  <si>
    <t xml:space="preserve">    реализация основных средств</t>
  </si>
  <si>
    <t xml:space="preserve">   частичное изъятие с депозита</t>
  </si>
  <si>
    <t xml:space="preserve">   приобретение основных средств </t>
  </si>
  <si>
    <t xml:space="preserve">   размещение на депозит</t>
  </si>
  <si>
    <t xml:space="preserve">    взнос в уставный капитал</t>
  </si>
  <si>
    <t xml:space="preserve">    получение займов</t>
  </si>
  <si>
    <t xml:space="preserve">    размещение выпущенных облигаций</t>
  </si>
  <si>
    <t xml:space="preserve">    погашение займов </t>
  </si>
  <si>
    <t xml:space="preserve">    выкуп размещенных облигаций</t>
  </si>
  <si>
    <t xml:space="preserve">    выплата вознаграждений по облигациям</t>
  </si>
  <si>
    <t xml:space="preserve">    выплата дивидендов</t>
  </si>
  <si>
    <t xml:space="preserve">   Влияние обменных курсов валют к тенге</t>
  </si>
  <si>
    <t>Управляющий директор по финансам и рискам</t>
  </si>
  <si>
    <t xml:space="preserve"> в тыс тенге</t>
  </si>
  <si>
    <t>Нераспределенная прибыль прошлых лет</t>
  </si>
  <si>
    <t>Нераспределенная прибыль отчетного периода</t>
  </si>
  <si>
    <t>по состоянию на 30 сентября  2023 года</t>
  </si>
  <si>
    <t>30 сентября 2023 года</t>
  </si>
  <si>
    <t xml:space="preserve">Ценные бумаги, удерживаемые до погашения </t>
  </si>
  <si>
    <t>за период, закончившийся 30 сентября  2023 года</t>
  </si>
  <si>
    <t>За 9 месяцев,</t>
  </si>
  <si>
    <t>30.09.2023 года</t>
  </si>
  <si>
    <t>30.09.2022 года</t>
  </si>
  <si>
    <t xml:space="preserve"> в тыс. тенге</t>
  </si>
  <si>
    <t>Прибыль (убыток) за 9 месяцев 2023 года</t>
  </si>
  <si>
    <t>Сальдо на 30 сентября 2023 года</t>
  </si>
  <si>
    <t xml:space="preserve">   реализация ЦБ</t>
  </si>
  <si>
    <t xml:space="preserve">   закрытие операции обратное РЕПО</t>
  </si>
  <si>
    <t xml:space="preserve">   приобретение ЦБ</t>
  </si>
  <si>
    <t xml:space="preserve">   открытие операции  обратное РЕПО</t>
  </si>
  <si>
    <t>30 сентября 2022 года</t>
  </si>
  <si>
    <t>за период, закончившийся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</si>
</sst>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(* #,##0_);_(* \(#,##0\);_(* &quot;-&quot;??_);_(@_)"/>
    <numFmt numFmtId="165" formatCode="#,##0_);\(#,##0\);\-_);@_)"/>
    <numFmt numFmtId="166" formatCode="_(* #,##0_);_(* \(#,##0\);_(* &quot;-&quot;_);_(@_)"/>
    <numFmt numFmtId="167" formatCode="_(* #,##0.00_);_(* \(#,##0.0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3" fontId="4" fillId="0" borderId="0" xfId="1" applyFont="1"/>
    <xf numFmtId="164" fontId="4" fillId="0" borderId="0" xfId="0" applyNumberFormat="1" applyFont="1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2" fillId="0" borderId="0" xfId="0" applyFont="1"/>
    <xf numFmtId="0" fontId="15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2" xfId="0" applyFont="1" applyBorder="1"/>
    <xf numFmtId="0" fontId="6" fillId="0" borderId="3" xfId="0" applyFont="1" applyBorder="1" applyAlignment="1">
      <alignment horizontal="right" vertical="center"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5" fillId="2" borderId="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66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0" fontId="14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16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_ОДД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altynbekova\Desktop\&#1040;&#1041;\&#1088;&#1072;&#1073;%20&#1089;&#1090;&#1086;&#1083;\&#1076;&#1083;&#1103;%20&#1087;&#1077;&#1088;&#1077;&#1085;&#1086;&#1089;&#1072;\&#1052;&#1086;&#1080;%20&#1076;&#1086;&#1082;&#1091;&#1084;&#1077;&#1085;&#1090;&#1099;\&#1040;&#1042;&#1058;&#1054;&#1051;&#1054;&#1052;&#1041;&#1040;&#1056;&#1044;\KASE\&#1054;&#1058;&#1063;&#1045;&#1058;&#1067;\2023\3&#1082;&#1074;2023\&#1054;&#1090;&#1095;&#1077;&#1090;%20&#1050;&#1040;&#1057;&#1045;%203&#1082;&#1074;20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 (2)"/>
      <sheetName val="ОСВ3кв"/>
      <sheetName val="2кв"/>
      <sheetName val="1кв"/>
      <sheetName val="ОСВ вал1"/>
      <sheetName val="Овал22"/>
      <sheetName val="АС"/>
      <sheetName val="ОФП"/>
      <sheetName val="ОПиУ"/>
      <sheetName val="ОИК"/>
      <sheetName val="ОДДС"/>
      <sheetName val="активы"/>
      <sheetName val="пассивы"/>
      <sheetName val="прим к ф.2"/>
      <sheetName val="расходы"/>
      <sheetName val="риски"/>
      <sheetName val="пруд.норм"/>
      <sheetName val="анализ погаш"/>
      <sheetName val="св.ст."/>
      <sheetName val="контрагенты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E43">
            <v>1448393</v>
          </cell>
        </row>
        <row r="44">
          <cell r="E44">
            <v>-557176</v>
          </cell>
        </row>
        <row r="79">
          <cell r="E79">
            <v>-766860</v>
          </cell>
        </row>
      </sheetData>
      <sheetData sheetId="7"/>
      <sheetData sheetId="8">
        <row r="2">
          <cell r="A2" t="str">
            <v>за период, закончившийся 30 сентября  2023 года</v>
          </cell>
        </row>
        <row r="15">
          <cell r="C15">
            <v>679849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8" sqref="A8"/>
    </sheetView>
  </sheetViews>
  <sheetFormatPr defaultColWidth="9.109375" defaultRowHeight="13.8" x14ac:dyDescent="0.25"/>
  <cols>
    <col min="1" max="1" width="42" style="2" customWidth="1"/>
    <col min="2" max="2" width="13.109375" style="2" customWidth="1"/>
    <col min="3" max="3" width="12.6640625" style="3" bestFit="1" customWidth="1"/>
    <col min="4" max="4" width="12.6640625" style="3" customWidth="1"/>
    <col min="5" max="5" width="9.5546875" style="2" bestFit="1" customWidth="1"/>
    <col min="6" max="6" width="14.6640625" style="2" bestFit="1" customWidth="1"/>
    <col min="7" max="16384" width="9.109375" style="2"/>
  </cols>
  <sheetData>
    <row r="1" spans="1:6" x14ac:dyDescent="0.25">
      <c r="A1" s="1" t="s">
        <v>0</v>
      </c>
    </row>
    <row r="2" spans="1:6" x14ac:dyDescent="0.25">
      <c r="A2" s="1" t="s">
        <v>108</v>
      </c>
    </row>
    <row r="3" spans="1:6" x14ac:dyDescent="0.25">
      <c r="D3" s="3" t="s">
        <v>105</v>
      </c>
    </row>
    <row r="4" spans="1:6" ht="26.4" x14ac:dyDescent="0.25">
      <c r="A4" s="42"/>
      <c r="B4" s="4" t="s">
        <v>1</v>
      </c>
      <c r="C4" s="80" t="s">
        <v>109</v>
      </c>
      <c r="D4" s="43" t="s">
        <v>83</v>
      </c>
    </row>
    <row r="5" spans="1:6" x14ac:dyDescent="0.25">
      <c r="A5" s="44" t="s">
        <v>2</v>
      </c>
      <c r="B5" s="5"/>
      <c r="C5" s="6"/>
      <c r="D5" s="6"/>
    </row>
    <row r="6" spans="1:6" x14ac:dyDescent="0.25">
      <c r="A6" s="45" t="s">
        <v>3</v>
      </c>
      <c r="B6" s="7">
        <v>4</v>
      </c>
      <c r="C6" s="8">
        <v>5322731</v>
      </c>
      <c r="D6" s="8">
        <v>492197</v>
      </c>
    </row>
    <row r="7" spans="1:6" x14ac:dyDescent="0.25">
      <c r="A7" s="45" t="s">
        <v>4</v>
      </c>
      <c r="B7" s="7">
        <v>5</v>
      </c>
      <c r="C7" s="8">
        <v>41000</v>
      </c>
      <c r="D7" s="8">
        <v>429906</v>
      </c>
      <c r="F7" s="9"/>
    </row>
    <row r="8" spans="1:6" x14ac:dyDescent="0.25">
      <c r="A8" s="45" t="s">
        <v>110</v>
      </c>
      <c r="B8" s="7"/>
      <c r="C8" s="8">
        <v>1003694</v>
      </c>
      <c r="D8" s="8"/>
      <c r="E8" s="10"/>
      <c r="F8" s="9"/>
    </row>
    <row r="9" spans="1:6" x14ac:dyDescent="0.25">
      <c r="A9" s="45" t="s">
        <v>5</v>
      </c>
      <c r="B9" s="7">
        <v>6</v>
      </c>
      <c r="C9" s="8">
        <v>13735265</v>
      </c>
      <c r="D9" s="8">
        <v>7631470</v>
      </c>
      <c r="F9" s="9"/>
    </row>
    <row r="10" spans="1:6" x14ac:dyDescent="0.25">
      <c r="A10" s="45" t="s">
        <v>6</v>
      </c>
      <c r="B10" s="7">
        <v>7</v>
      </c>
      <c r="C10" s="8">
        <v>16106</v>
      </c>
      <c r="D10" s="8">
        <v>7777</v>
      </c>
      <c r="F10" s="9"/>
    </row>
    <row r="11" spans="1:6" x14ac:dyDescent="0.25">
      <c r="A11" s="45" t="s">
        <v>7</v>
      </c>
      <c r="B11" s="7">
        <v>8</v>
      </c>
      <c r="C11" s="8">
        <v>28266</v>
      </c>
      <c r="D11" s="8">
        <v>28176</v>
      </c>
      <c r="F11" s="9"/>
    </row>
    <row r="12" spans="1:6" x14ac:dyDescent="0.25">
      <c r="A12" s="45" t="s">
        <v>8</v>
      </c>
      <c r="B12" s="7"/>
      <c r="C12" s="8">
        <v>22</v>
      </c>
      <c r="D12" s="8">
        <v>6139</v>
      </c>
      <c r="F12" s="9"/>
    </row>
    <row r="13" spans="1:6" x14ac:dyDescent="0.25">
      <c r="A13" s="47" t="s">
        <v>9</v>
      </c>
      <c r="B13" s="7">
        <v>9</v>
      </c>
      <c r="C13" s="8">
        <v>846956</v>
      </c>
      <c r="D13" s="8">
        <v>846134</v>
      </c>
      <c r="F13" s="9"/>
    </row>
    <row r="14" spans="1:6" x14ac:dyDescent="0.25">
      <c r="A14" s="48" t="s">
        <v>10</v>
      </c>
      <c r="B14" s="7">
        <v>10</v>
      </c>
      <c r="C14" s="8">
        <v>38506</v>
      </c>
      <c r="D14" s="8">
        <v>26113</v>
      </c>
      <c r="F14" s="9"/>
    </row>
    <row r="15" spans="1:6" x14ac:dyDescent="0.25">
      <c r="A15" s="12" t="s">
        <v>11</v>
      </c>
      <c r="B15" s="13"/>
      <c r="C15" s="14">
        <f>SUM(C6:C14)</f>
        <v>21032546</v>
      </c>
      <c r="D15" s="14">
        <f>SUM(D6:D14)</f>
        <v>9467912</v>
      </c>
      <c r="F15" s="9"/>
    </row>
    <row r="16" spans="1:6" x14ac:dyDescent="0.25">
      <c r="A16" s="12"/>
      <c r="B16" s="13"/>
      <c r="C16" s="14"/>
      <c r="D16" s="14"/>
      <c r="F16" s="9"/>
    </row>
    <row r="17" spans="1:6" x14ac:dyDescent="0.25">
      <c r="A17" s="12" t="s">
        <v>12</v>
      </c>
      <c r="B17" s="13"/>
      <c r="C17" s="8"/>
      <c r="D17" s="8"/>
      <c r="F17" s="9"/>
    </row>
    <row r="18" spans="1:6" x14ac:dyDescent="0.25">
      <c r="A18" s="11" t="s">
        <v>17</v>
      </c>
      <c r="B18" s="7">
        <v>11</v>
      </c>
      <c r="C18" s="8">
        <v>9856902</v>
      </c>
      <c r="D18" s="8">
        <v>3246516</v>
      </c>
      <c r="F18" s="9"/>
    </row>
    <row r="19" spans="1:6" x14ac:dyDescent="0.25">
      <c r="A19" s="11" t="s">
        <v>13</v>
      </c>
      <c r="B19" s="7">
        <v>12</v>
      </c>
      <c r="C19" s="8">
        <v>4968676</v>
      </c>
      <c r="D19" s="8">
        <v>3018494</v>
      </c>
      <c r="F19" s="9"/>
    </row>
    <row r="20" spans="1:6" x14ac:dyDescent="0.25">
      <c r="A20" s="11" t="s">
        <v>14</v>
      </c>
      <c r="B20" s="7">
        <v>13</v>
      </c>
      <c r="C20" s="8">
        <v>18974</v>
      </c>
      <c r="D20" s="8">
        <v>7172</v>
      </c>
      <c r="F20" s="9"/>
    </row>
    <row r="21" spans="1:6" x14ac:dyDescent="0.25">
      <c r="A21" s="11" t="s">
        <v>15</v>
      </c>
      <c r="B21" s="7">
        <v>14</v>
      </c>
      <c r="C21" s="8">
        <v>21173</v>
      </c>
      <c r="D21" s="8">
        <v>14011</v>
      </c>
      <c r="E21" s="15"/>
      <c r="F21" s="9"/>
    </row>
    <row r="22" spans="1:6" x14ac:dyDescent="0.25">
      <c r="A22" s="11" t="s">
        <v>16</v>
      </c>
      <c r="B22" s="7">
        <v>15</v>
      </c>
      <c r="C22" s="8">
        <v>100183</v>
      </c>
      <c r="D22" s="8">
        <v>41908</v>
      </c>
      <c r="E22" s="15"/>
      <c r="F22" s="9"/>
    </row>
    <row r="23" spans="1:6" x14ac:dyDescent="0.25">
      <c r="A23" s="12" t="s">
        <v>18</v>
      </c>
      <c r="B23" s="7"/>
      <c r="C23" s="14">
        <f>SUM(C18:C22)</f>
        <v>14965908</v>
      </c>
      <c r="D23" s="14">
        <f>SUM(D18:D22)</f>
        <v>6328101</v>
      </c>
      <c r="F23" s="9"/>
    </row>
    <row r="24" spans="1:6" x14ac:dyDescent="0.25">
      <c r="A24" s="12"/>
      <c r="B24" s="13"/>
      <c r="C24" s="14"/>
      <c r="D24" s="14"/>
      <c r="F24" s="9"/>
    </row>
    <row r="25" spans="1:6" x14ac:dyDescent="0.25">
      <c r="A25" s="12" t="s">
        <v>19</v>
      </c>
      <c r="B25" s="7"/>
      <c r="C25" s="8"/>
      <c r="D25" s="8"/>
      <c r="F25" s="9"/>
    </row>
    <row r="26" spans="1:6" x14ac:dyDescent="0.25">
      <c r="A26" s="11" t="s">
        <v>20</v>
      </c>
      <c r="B26" s="7">
        <v>16</v>
      </c>
      <c r="C26" s="8">
        <v>4405061</v>
      </c>
      <c r="D26" s="8">
        <v>1391223</v>
      </c>
      <c r="F26" s="9"/>
    </row>
    <row r="27" spans="1:6" x14ac:dyDescent="0.25">
      <c r="A27" s="81" t="s">
        <v>106</v>
      </c>
      <c r="B27" s="82"/>
      <c r="C27" s="8">
        <v>981728</v>
      </c>
      <c r="D27" s="46">
        <v>981728</v>
      </c>
      <c r="E27" s="10"/>
      <c r="F27" s="9"/>
    </row>
    <row r="28" spans="1:6" x14ac:dyDescent="0.25">
      <c r="A28" s="83" t="s">
        <v>107</v>
      </c>
      <c r="B28" s="82"/>
      <c r="C28" s="8">
        <v>679849</v>
      </c>
      <c r="D28" s="46">
        <v>766859.76979000028</v>
      </c>
      <c r="F28" s="9"/>
    </row>
    <row r="29" spans="1:6" x14ac:dyDescent="0.25">
      <c r="A29" s="12" t="s">
        <v>22</v>
      </c>
      <c r="B29" s="13"/>
      <c r="C29" s="14">
        <f>SUM(C26:C28)</f>
        <v>6066638</v>
      </c>
      <c r="D29" s="14">
        <f>SUM(D26:D28)</f>
        <v>3139810.7697900003</v>
      </c>
      <c r="F29" s="9"/>
    </row>
    <row r="30" spans="1:6" x14ac:dyDescent="0.25">
      <c r="A30" s="12" t="s">
        <v>23</v>
      </c>
      <c r="B30" s="13"/>
      <c r="C30" s="14">
        <f>C29+C23</f>
        <v>21032546</v>
      </c>
      <c r="D30" s="14">
        <f>D29+D23</f>
        <v>9467911.7697900012</v>
      </c>
      <c r="F30" s="9"/>
    </row>
    <row r="31" spans="1:6" x14ac:dyDescent="0.25">
      <c r="A31" s="33"/>
      <c r="B31" s="78"/>
      <c r="C31" s="79"/>
      <c r="D31" s="79"/>
      <c r="F31" s="9"/>
    </row>
    <row r="33" spans="1:4" x14ac:dyDescent="0.25">
      <c r="A33" s="35"/>
      <c r="B33" s="35"/>
      <c r="C33" s="36"/>
      <c r="D33" s="36"/>
    </row>
    <row r="34" spans="1:4" x14ac:dyDescent="0.25">
      <c r="A34" s="35" t="s">
        <v>104</v>
      </c>
      <c r="B34" s="35"/>
      <c r="C34" s="36"/>
      <c r="D34" s="36" t="s">
        <v>84</v>
      </c>
    </row>
    <row r="35" spans="1:4" x14ac:dyDescent="0.25">
      <c r="A35" s="35"/>
      <c r="B35" s="35"/>
      <c r="C35" s="36"/>
      <c r="D35" s="36"/>
    </row>
    <row r="36" spans="1:4" x14ac:dyDescent="0.25">
      <c r="A36" s="35"/>
      <c r="B36" s="35"/>
      <c r="C36" s="36"/>
      <c r="D36" s="36"/>
    </row>
    <row r="37" spans="1:4" x14ac:dyDescent="0.25">
      <c r="A37" s="35" t="s">
        <v>79</v>
      </c>
      <c r="B37" s="35"/>
      <c r="C37" s="36"/>
      <c r="D37" s="36" t="s">
        <v>80</v>
      </c>
    </row>
    <row r="38" spans="1:4" x14ac:dyDescent="0.25">
      <c r="A38" s="35"/>
      <c r="B38" s="35"/>
      <c r="C38" s="36"/>
      <c r="D38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6" workbookViewId="0">
      <selection activeCell="J1" sqref="J1"/>
    </sheetView>
  </sheetViews>
  <sheetFormatPr defaultColWidth="9.109375" defaultRowHeight="13.2" outlineLevelRow="1" x14ac:dyDescent="0.3"/>
  <cols>
    <col min="1" max="1" width="52.88671875" style="16" customWidth="1"/>
    <col min="2" max="2" width="9.109375" style="16" customWidth="1"/>
    <col min="3" max="3" width="15.109375" style="16" customWidth="1"/>
    <col min="4" max="4" width="16.5546875" style="16" customWidth="1"/>
    <col min="5" max="5" width="9.109375" style="17"/>
    <col min="6" max="6" width="9.44140625" style="18" bestFit="1" customWidth="1"/>
    <col min="7" max="7" width="9.109375" style="18"/>
    <col min="8" max="16384" width="9.109375" style="16"/>
  </cols>
  <sheetData>
    <row r="1" spans="1:9" x14ac:dyDescent="0.3">
      <c r="A1" s="40" t="s">
        <v>24</v>
      </c>
    </row>
    <row r="2" spans="1:9" x14ac:dyDescent="0.3">
      <c r="A2" s="40" t="s">
        <v>111</v>
      </c>
    </row>
    <row r="3" spans="1:9" x14ac:dyDescent="0.3">
      <c r="D3" s="3" t="s">
        <v>105</v>
      </c>
    </row>
    <row r="4" spans="1:9" x14ac:dyDescent="0.3">
      <c r="A4" s="84"/>
      <c r="B4" s="85"/>
      <c r="C4" s="86" t="s">
        <v>112</v>
      </c>
      <c r="D4" s="86" t="s">
        <v>112</v>
      </c>
    </row>
    <row r="5" spans="1:9" ht="13.05" customHeight="1" x14ac:dyDescent="0.3">
      <c r="A5" s="87"/>
      <c r="B5" s="88"/>
      <c r="C5" s="89" t="s">
        <v>85</v>
      </c>
      <c r="D5" s="89" t="s">
        <v>85</v>
      </c>
      <c r="F5" s="19"/>
    </row>
    <row r="6" spans="1:9" ht="26.4" x14ac:dyDescent="0.3">
      <c r="A6" s="90"/>
      <c r="B6" s="91" t="s">
        <v>1</v>
      </c>
      <c r="C6" s="92" t="s">
        <v>113</v>
      </c>
      <c r="D6" s="92" t="s">
        <v>114</v>
      </c>
      <c r="F6" s="19"/>
    </row>
    <row r="7" spans="1:9" x14ac:dyDescent="0.3">
      <c r="A7" s="49" t="s">
        <v>25</v>
      </c>
      <c r="B7" s="93">
        <v>17</v>
      </c>
      <c r="C7" s="52">
        <v>3457582</v>
      </c>
      <c r="D7" s="39">
        <v>2052623</v>
      </c>
      <c r="E7" s="20"/>
      <c r="F7" s="19"/>
    </row>
    <row r="8" spans="1:9" x14ac:dyDescent="0.25">
      <c r="A8" s="11" t="s">
        <v>26</v>
      </c>
      <c r="B8" s="82">
        <v>18</v>
      </c>
      <c r="C8" s="52">
        <v>-93005</v>
      </c>
      <c r="D8" s="39">
        <v>-65638</v>
      </c>
      <c r="E8" s="21"/>
      <c r="F8" s="22"/>
    </row>
    <row r="9" spans="1:9" x14ac:dyDescent="0.3">
      <c r="A9" s="11" t="s">
        <v>27</v>
      </c>
      <c r="B9" s="82">
        <v>19</v>
      </c>
      <c r="C9" s="52">
        <v>-1520694</v>
      </c>
      <c r="D9" s="39">
        <v>-563778</v>
      </c>
      <c r="E9" s="21"/>
      <c r="F9" s="24"/>
      <c r="I9" s="23"/>
    </row>
    <row r="10" spans="1:9" x14ac:dyDescent="0.25">
      <c r="A10" s="12" t="s">
        <v>28</v>
      </c>
      <c r="B10" s="94"/>
      <c r="C10" s="37">
        <f>SUM(C7:C9)</f>
        <v>1843883</v>
      </c>
      <c r="D10" s="37">
        <f>SUM(D7:D9)</f>
        <v>1423207</v>
      </c>
      <c r="E10" s="25"/>
      <c r="F10" s="26"/>
    </row>
    <row r="11" spans="1:9" x14ac:dyDescent="0.25">
      <c r="A11" s="11" t="s">
        <v>29</v>
      </c>
      <c r="B11" s="82">
        <v>20</v>
      </c>
      <c r="C11" s="52">
        <v>-1016220</v>
      </c>
      <c r="D11" s="39">
        <v>-581038</v>
      </c>
      <c r="E11" s="21"/>
      <c r="F11" s="22"/>
      <c r="I11" s="23"/>
    </row>
    <row r="12" spans="1:9" x14ac:dyDescent="0.3">
      <c r="A12" s="11" t="s">
        <v>30</v>
      </c>
      <c r="B12" s="82">
        <v>21</v>
      </c>
      <c r="C12" s="52">
        <v>-6079</v>
      </c>
      <c r="D12" s="39">
        <v>-22279</v>
      </c>
      <c r="E12" s="21"/>
      <c r="F12" s="27"/>
      <c r="I12" s="23"/>
    </row>
    <row r="13" spans="1:9" x14ac:dyDescent="0.3">
      <c r="A13" s="12" t="s">
        <v>31</v>
      </c>
      <c r="B13" s="94"/>
      <c r="C13" s="37">
        <f>SUM(C10:C12)</f>
        <v>821584</v>
      </c>
      <c r="D13" s="37">
        <f>SUM(D10:D12)</f>
        <v>819890</v>
      </c>
      <c r="E13" s="25"/>
      <c r="F13" s="27"/>
      <c r="I13" s="23"/>
    </row>
    <row r="14" spans="1:9" x14ac:dyDescent="0.25">
      <c r="A14" s="11" t="s">
        <v>32</v>
      </c>
      <c r="B14" s="82">
        <v>22</v>
      </c>
      <c r="C14" s="52">
        <v>-141735</v>
      </c>
      <c r="D14" s="39">
        <v>-99282</v>
      </c>
      <c r="F14" s="26"/>
      <c r="I14" s="23"/>
    </row>
    <row r="15" spans="1:9" x14ac:dyDescent="0.3">
      <c r="A15" s="12" t="s">
        <v>33</v>
      </c>
      <c r="B15" s="94"/>
      <c r="C15" s="37">
        <f>SUM(C13:C14)</f>
        <v>679849</v>
      </c>
      <c r="D15" s="37">
        <f>SUM(D13:D14)</f>
        <v>720608</v>
      </c>
      <c r="F15" s="27"/>
      <c r="I15" s="23"/>
    </row>
    <row r="16" spans="1:9" x14ac:dyDescent="0.25">
      <c r="A16" s="12" t="s">
        <v>34</v>
      </c>
      <c r="B16" s="13"/>
      <c r="C16" s="37"/>
      <c r="D16" s="37"/>
      <c r="F16" s="26"/>
    </row>
    <row r="17" spans="1:6" ht="27.6" outlineLevel="1" x14ac:dyDescent="0.3">
      <c r="A17" s="38" t="s">
        <v>35</v>
      </c>
      <c r="B17" s="7"/>
      <c r="C17" s="39"/>
      <c r="D17" s="39"/>
    </row>
    <row r="18" spans="1:6" ht="39.6" outlineLevel="1" x14ac:dyDescent="0.3">
      <c r="A18" s="11" t="s">
        <v>36</v>
      </c>
      <c r="B18" s="7"/>
      <c r="C18" s="39"/>
      <c r="D18" s="39"/>
    </row>
    <row r="19" spans="1:6" ht="52.8" outlineLevel="1" x14ac:dyDescent="0.3">
      <c r="A19" s="11" t="s">
        <v>37</v>
      </c>
      <c r="B19" s="7"/>
      <c r="C19" s="39">
        <v>0</v>
      </c>
      <c r="D19" s="39">
        <v>0</v>
      </c>
    </row>
    <row r="20" spans="1:6" ht="39.6" outlineLevel="1" x14ac:dyDescent="0.3">
      <c r="A20" s="12" t="s">
        <v>38</v>
      </c>
      <c r="B20" s="13"/>
      <c r="C20" s="37">
        <v>0</v>
      </c>
      <c r="D20" s="37">
        <v>0</v>
      </c>
    </row>
    <row r="21" spans="1:6" ht="41.4" outlineLevel="1" x14ac:dyDescent="0.3">
      <c r="A21" s="38" t="s">
        <v>39</v>
      </c>
      <c r="B21" s="7"/>
      <c r="C21" s="39"/>
      <c r="D21" s="39"/>
    </row>
    <row r="22" spans="1:6" outlineLevel="1" x14ac:dyDescent="0.3">
      <c r="A22" s="11" t="s">
        <v>40</v>
      </c>
      <c r="B22" s="7"/>
      <c r="C22" s="39">
        <v>0</v>
      </c>
      <c r="D22" s="39">
        <v>0</v>
      </c>
    </row>
    <row r="23" spans="1:6" ht="39.6" x14ac:dyDescent="0.3">
      <c r="A23" s="12" t="s">
        <v>41</v>
      </c>
      <c r="B23" s="7"/>
      <c r="C23" s="39">
        <v>0</v>
      </c>
      <c r="D23" s="39">
        <v>0</v>
      </c>
    </row>
    <row r="24" spans="1:6" x14ac:dyDescent="0.3">
      <c r="A24" s="12" t="s">
        <v>42</v>
      </c>
      <c r="B24" s="7"/>
      <c r="C24" s="37">
        <f>C15</f>
        <v>679849</v>
      </c>
      <c r="D24" s="37">
        <f>D15</f>
        <v>720608</v>
      </c>
      <c r="E24" s="28"/>
      <c r="F24" s="29"/>
    </row>
    <row r="25" spans="1:6" ht="19.2" customHeight="1" x14ac:dyDescent="0.3">
      <c r="A25" s="12" t="s">
        <v>43</v>
      </c>
      <c r="B25" s="7"/>
      <c r="C25" s="37">
        <f>C24</f>
        <v>679849</v>
      </c>
      <c r="D25" s="37">
        <f>D24</f>
        <v>720608</v>
      </c>
    </row>
    <row r="26" spans="1:6" x14ac:dyDescent="0.3">
      <c r="A26" s="11"/>
      <c r="B26" s="7"/>
      <c r="C26" s="95"/>
      <c r="D26" s="95"/>
    </row>
    <row r="27" spans="1:6" x14ac:dyDescent="0.3">
      <c r="A27" s="33"/>
      <c r="B27" s="53"/>
      <c r="C27" s="25"/>
      <c r="D27" s="25"/>
    </row>
    <row r="28" spans="1:6" x14ac:dyDescent="0.3">
      <c r="A28" s="33"/>
      <c r="B28" s="53"/>
      <c r="C28" s="25"/>
      <c r="D28" s="25"/>
    </row>
    <row r="29" spans="1:6" x14ac:dyDescent="0.25">
      <c r="A29" s="35" t="s">
        <v>104</v>
      </c>
      <c r="B29" s="35"/>
      <c r="C29" s="36"/>
      <c r="D29" s="36" t="s">
        <v>84</v>
      </c>
    </row>
    <row r="30" spans="1:6" x14ac:dyDescent="0.25">
      <c r="A30" s="35"/>
      <c r="B30" s="35"/>
      <c r="C30" s="36"/>
      <c r="D30" s="36"/>
    </row>
    <row r="31" spans="1:6" x14ac:dyDescent="0.25">
      <c r="A31" s="35"/>
      <c r="B31" s="35"/>
      <c r="C31" s="36"/>
      <c r="D31" s="36"/>
    </row>
    <row r="32" spans="1:6" x14ac:dyDescent="0.25">
      <c r="A32" s="35" t="s">
        <v>79</v>
      </c>
      <c r="B32" s="35"/>
      <c r="C32" s="36"/>
      <c r="D32" s="36" t="s">
        <v>80</v>
      </c>
    </row>
    <row r="33" spans="1:4" x14ac:dyDescent="0.25">
      <c r="A33" s="35"/>
      <c r="B33" s="35"/>
      <c r="C33" s="36"/>
      <c r="D33" s="36"/>
    </row>
  </sheetData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3" workbookViewId="0">
      <selection activeCell="A48" sqref="A48:XFD48"/>
    </sheetView>
  </sheetViews>
  <sheetFormatPr defaultColWidth="9.109375" defaultRowHeight="13.2" x14ac:dyDescent="0.3"/>
  <cols>
    <col min="1" max="1" width="59.88671875" style="58" customWidth="1"/>
    <col min="2" max="2" width="13" style="58" customWidth="1"/>
    <col min="3" max="3" width="14.109375" style="58" customWidth="1"/>
    <col min="4" max="4" width="15.88671875" style="56" bestFit="1" customWidth="1"/>
    <col min="5" max="5" width="11.21875" style="57" bestFit="1" customWidth="1"/>
    <col min="6" max="6" width="16.5546875" style="58" bestFit="1" customWidth="1"/>
    <col min="7" max="7" width="11.88671875" style="58" bestFit="1" customWidth="1"/>
    <col min="8" max="8" width="12.21875" style="58" bestFit="1" customWidth="1"/>
    <col min="9" max="9" width="13.44140625" style="58" bestFit="1" customWidth="1"/>
    <col min="10" max="16384" width="9.109375" style="58"/>
  </cols>
  <sheetData>
    <row r="1" spans="1:5" x14ac:dyDescent="0.3">
      <c r="A1" s="55" t="s">
        <v>81</v>
      </c>
      <c r="B1" s="55"/>
      <c r="C1" s="55"/>
    </row>
    <row r="2" spans="1:5" s="59" customFormat="1" ht="15.6" x14ac:dyDescent="0.3">
      <c r="A2" s="113" t="s">
        <v>44</v>
      </c>
      <c r="B2" s="113"/>
      <c r="C2" s="113"/>
      <c r="D2" s="113"/>
      <c r="E2" s="57"/>
    </row>
    <row r="3" spans="1:5" s="59" customFormat="1" ht="15.6" x14ac:dyDescent="0.3">
      <c r="A3" s="113" t="s">
        <v>123</v>
      </c>
      <c r="B3" s="113"/>
      <c r="C3" s="113"/>
      <c r="D3" s="113"/>
      <c r="E3" s="57"/>
    </row>
    <row r="4" spans="1:5" x14ac:dyDescent="0.3">
      <c r="C4" s="56" t="s">
        <v>82</v>
      </c>
      <c r="E4" s="61"/>
    </row>
    <row r="5" spans="1:5" ht="26.4" x14ac:dyDescent="0.3">
      <c r="A5" s="77"/>
      <c r="B5" s="77" t="s">
        <v>109</v>
      </c>
      <c r="C5" s="77" t="s">
        <v>122</v>
      </c>
      <c r="D5" s="62"/>
      <c r="E5" s="60"/>
    </row>
    <row r="6" spans="1:5" x14ac:dyDescent="0.3">
      <c r="A6" s="100" t="s">
        <v>45</v>
      </c>
      <c r="B6" s="100"/>
      <c r="C6" s="101"/>
      <c r="D6" s="64"/>
    </row>
    <row r="7" spans="1:5" x14ac:dyDescent="0.3">
      <c r="A7" s="100" t="s">
        <v>46</v>
      </c>
      <c r="B7" s="102">
        <f>SUM(B8:B18)</f>
        <v>15486139</v>
      </c>
      <c r="C7" s="102">
        <f>SUM(C8:C18)</f>
        <v>10035947</v>
      </c>
      <c r="D7" s="65"/>
    </row>
    <row r="8" spans="1:5" x14ac:dyDescent="0.3">
      <c r="A8" s="103" t="s">
        <v>47</v>
      </c>
      <c r="B8" s="104">
        <v>12143177</v>
      </c>
      <c r="C8" s="105">
        <v>7218622</v>
      </c>
      <c r="D8" s="67"/>
      <c r="E8" s="61"/>
    </row>
    <row r="9" spans="1:5" x14ac:dyDescent="0.3">
      <c r="A9" s="103" t="s">
        <v>48</v>
      </c>
      <c r="B9" s="104">
        <v>2963261</v>
      </c>
      <c r="C9" s="105">
        <v>1992376</v>
      </c>
      <c r="D9" s="67"/>
      <c r="E9" s="61"/>
    </row>
    <row r="10" spans="1:5" x14ac:dyDescent="0.3">
      <c r="A10" s="103" t="s">
        <v>49</v>
      </c>
      <c r="B10" s="104">
        <v>106965</v>
      </c>
      <c r="C10" s="105">
        <v>65680</v>
      </c>
      <c r="D10" s="67"/>
      <c r="E10" s="61"/>
    </row>
    <row r="11" spans="1:5" x14ac:dyDescent="0.3">
      <c r="A11" s="103" t="s">
        <v>50</v>
      </c>
      <c r="B11" s="104">
        <v>32238</v>
      </c>
      <c r="C11" s="105">
        <v>18340</v>
      </c>
      <c r="D11" s="67"/>
      <c r="E11" s="61"/>
    </row>
    <row r="12" spans="1:5" x14ac:dyDescent="0.3">
      <c r="A12" s="103" t="s">
        <v>51</v>
      </c>
      <c r="B12" s="104">
        <v>14206</v>
      </c>
      <c r="C12" s="105">
        <v>543</v>
      </c>
      <c r="D12" s="67"/>
      <c r="E12" s="61"/>
    </row>
    <row r="13" spans="1:5" x14ac:dyDescent="0.3">
      <c r="A13" s="103" t="s">
        <v>90</v>
      </c>
      <c r="B13" s="106">
        <v>0</v>
      </c>
      <c r="C13" s="105">
        <v>500000</v>
      </c>
      <c r="D13" s="67"/>
      <c r="E13" s="61"/>
    </row>
    <row r="14" spans="1:5" x14ac:dyDescent="0.3">
      <c r="A14" s="103" t="s">
        <v>52</v>
      </c>
      <c r="B14" s="104">
        <v>4183</v>
      </c>
      <c r="C14" s="106">
        <v>0</v>
      </c>
      <c r="D14" s="67"/>
      <c r="E14" s="61"/>
    </row>
    <row r="15" spans="1:5" x14ac:dyDescent="0.3">
      <c r="A15" s="103" t="s">
        <v>53</v>
      </c>
      <c r="B15" s="104">
        <v>221741</v>
      </c>
      <c r="C15" s="105">
        <v>2330</v>
      </c>
      <c r="D15" s="67"/>
    </row>
    <row r="16" spans="1:5" x14ac:dyDescent="0.3">
      <c r="A16" s="103" t="s">
        <v>54</v>
      </c>
      <c r="B16" s="104">
        <v>368</v>
      </c>
      <c r="C16" s="105">
        <v>318</v>
      </c>
      <c r="D16" s="67"/>
    </row>
    <row r="17" spans="1:5" x14ac:dyDescent="0.3">
      <c r="A17" s="103" t="s">
        <v>55</v>
      </c>
      <c r="B17" s="106">
        <f>-D22</f>
        <v>0</v>
      </c>
      <c r="C17" s="105">
        <v>237000</v>
      </c>
      <c r="D17" s="67"/>
    </row>
    <row r="18" spans="1:5" x14ac:dyDescent="0.3">
      <c r="A18" s="103" t="s">
        <v>56</v>
      </c>
      <c r="B18" s="106">
        <v>0</v>
      </c>
      <c r="C18" s="105">
        <v>738</v>
      </c>
      <c r="E18" s="61"/>
    </row>
    <row r="19" spans="1:5" x14ac:dyDescent="0.3">
      <c r="A19" s="100" t="s">
        <v>57</v>
      </c>
      <c r="B19" s="102">
        <f>SUM(B20:B29)</f>
        <v>-19861622</v>
      </c>
      <c r="C19" s="102">
        <f>SUM(C20:C29)</f>
        <v>-11676313</v>
      </c>
      <c r="D19" s="69"/>
      <c r="E19" s="60"/>
    </row>
    <row r="20" spans="1:5" x14ac:dyDescent="0.3">
      <c r="A20" s="103" t="s">
        <v>58</v>
      </c>
      <c r="B20" s="106">
        <v>-18215672</v>
      </c>
      <c r="C20" s="106">
        <v>-9566838</v>
      </c>
      <c r="E20" s="60"/>
    </row>
    <row r="21" spans="1:5" x14ac:dyDescent="0.3">
      <c r="A21" s="103" t="s">
        <v>59</v>
      </c>
      <c r="B21" s="106">
        <v>-350</v>
      </c>
      <c r="C21" s="106">
        <v>-771965</v>
      </c>
      <c r="D21" s="67"/>
      <c r="E21" s="60"/>
    </row>
    <row r="22" spans="1:5" x14ac:dyDescent="0.3">
      <c r="A22" s="103" t="s">
        <v>60</v>
      </c>
      <c r="B22" s="106">
        <v>-446298</v>
      </c>
      <c r="C22" s="106">
        <v>422570</v>
      </c>
      <c r="D22" s="69"/>
    </row>
    <row r="23" spans="1:5" x14ac:dyDescent="0.3">
      <c r="A23" s="103" t="s">
        <v>61</v>
      </c>
      <c r="B23" s="106">
        <v>-381816</v>
      </c>
      <c r="C23" s="106">
        <v>-256733</v>
      </c>
      <c r="D23" s="69"/>
    </row>
    <row r="24" spans="1:5" x14ac:dyDescent="0.3">
      <c r="A24" s="103" t="s">
        <v>62</v>
      </c>
      <c r="B24" s="106">
        <v>-410794</v>
      </c>
      <c r="C24" s="106">
        <v>-189737</v>
      </c>
    </row>
    <row r="25" spans="1:5" x14ac:dyDescent="0.3">
      <c r="A25" s="103" t="s">
        <v>63</v>
      </c>
      <c r="B25" s="106">
        <v>-109126</v>
      </c>
      <c r="C25" s="106">
        <v>-73136</v>
      </c>
    </row>
    <row r="26" spans="1:5" x14ac:dyDescent="0.3">
      <c r="A26" s="103" t="s">
        <v>64</v>
      </c>
      <c r="B26" s="106">
        <v>-248693</v>
      </c>
      <c r="C26" s="106">
        <v>-917900</v>
      </c>
      <c r="E26" s="60"/>
    </row>
    <row r="27" spans="1:5" x14ac:dyDescent="0.3">
      <c r="A27" s="103" t="s">
        <v>65</v>
      </c>
      <c r="B27" s="106">
        <v>-6367</v>
      </c>
      <c r="C27" s="106">
        <v>-81200</v>
      </c>
      <c r="D27" s="70"/>
    </row>
    <row r="28" spans="1:5" x14ac:dyDescent="0.3">
      <c r="A28" s="103" t="s">
        <v>91</v>
      </c>
      <c r="B28" s="106">
        <v>0</v>
      </c>
      <c r="C28" s="106">
        <v>-237000</v>
      </c>
      <c r="E28" s="61"/>
    </row>
    <row r="29" spans="1:5" x14ac:dyDescent="0.3">
      <c r="A29" s="103" t="s">
        <v>66</v>
      </c>
      <c r="B29" s="106">
        <v>-42506</v>
      </c>
      <c r="C29" s="106">
        <v>-4374</v>
      </c>
    </row>
    <row r="30" spans="1:5" x14ac:dyDescent="0.3">
      <c r="A30" s="50" t="s">
        <v>67</v>
      </c>
      <c r="B30" s="107">
        <f>B7+B19</f>
        <v>-4375483</v>
      </c>
      <c r="C30" s="107">
        <f>C7+C19</f>
        <v>-1640366</v>
      </c>
    </row>
    <row r="31" spans="1:5" x14ac:dyDescent="0.3">
      <c r="A31" s="100" t="s">
        <v>68</v>
      </c>
      <c r="B31" s="100"/>
      <c r="C31" s="101"/>
    </row>
    <row r="32" spans="1:5" x14ac:dyDescent="0.3">
      <c r="A32" s="100" t="s">
        <v>69</v>
      </c>
      <c r="B32" s="108">
        <f>SUM(B33:B36)</f>
        <v>114402557</v>
      </c>
      <c r="C32" s="108">
        <f>SUM(C33:C36)</f>
        <v>5958251</v>
      </c>
    </row>
    <row r="33" spans="1:6" x14ac:dyDescent="0.3">
      <c r="A33" s="103" t="s">
        <v>92</v>
      </c>
      <c r="B33" s="104">
        <v>8000</v>
      </c>
      <c r="C33" s="106">
        <v>0</v>
      </c>
    </row>
    <row r="34" spans="1:6" x14ac:dyDescent="0.3">
      <c r="A34" s="103" t="s">
        <v>93</v>
      </c>
      <c r="B34" s="104">
        <v>102344139</v>
      </c>
      <c r="C34" s="105">
        <v>5958251</v>
      </c>
    </row>
    <row r="35" spans="1:6" x14ac:dyDescent="0.3">
      <c r="A35" s="83" t="s">
        <v>118</v>
      </c>
      <c r="B35" s="104">
        <v>3035264</v>
      </c>
      <c r="C35" s="106">
        <v>0</v>
      </c>
    </row>
    <row r="36" spans="1:6" x14ac:dyDescent="0.3">
      <c r="A36" s="66" t="s">
        <v>119</v>
      </c>
      <c r="B36" s="104">
        <v>9015154</v>
      </c>
      <c r="C36" s="106">
        <v>0</v>
      </c>
    </row>
    <row r="37" spans="1:6" x14ac:dyDescent="0.3">
      <c r="A37" s="63" t="s">
        <v>70</v>
      </c>
      <c r="B37" s="102">
        <f>SUM(B38:B41)</f>
        <v>-115009766</v>
      </c>
      <c r="C37" s="102">
        <f>SUM(C38:C41)</f>
        <v>-6664705</v>
      </c>
    </row>
    <row r="38" spans="1:6" x14ac:dyDescent="0.3">
      <c r="A38" s="66" t="s">
        <v>94</v>
      </c>
      <c r="B38" s="106">
        <v>-46046</v>
      </c>
      <c r="C38" s="106">
        <v>-775454</v>
      </c>
    </row>
    <row r="39" spans="1:6" x14ac:dyDescent="0.3">
      <c r="A39" s="66" t="s">
        <v>95</v>
      </c>
      <c r="B39" s="106">
        <v>-101955225</v>
      </c>
      <c r="C39" s="106">
        <v>-5889251</v>
      </c>
      <c r="F39" s="68"/>
    </row>
    <row r="40" spans="1:6" x14ac:dyDescent="0.3">
      <c r="A40" s="58" t="s">
        <v>120</v>
      </c>
      <c r="B40" s="106">
        <v>-3999999</v>
      </c>
      <c r="C40" s="106">
        <v>0</v>
      </c>
    </row>
    <row r="41" spans="1:6" x14ac:dyDescent="0.3">
      <c r="A41" s="58" t="s">
        <v>121</v>
      </c>
      <c r="B41" s="106">
        <v>-9008496</v>
      </c>
      <c r="C41" s="106">
        <v>0</v>
      </c>
    </row>
    <row r="42" spans="1:6" ht="15.6" customHeight="1" x14ac:dyDescent="0.3">
      <c r="A42" s="50" t="s">
        <v>71</v>
      </c>
      <c r="B42" s="102">
        <f>B32+B37</f>
        <v>-607209</v>
      </c>
      <c r="C42" s="102">
        <f>C32+C37</f>
        <v>-706454</v>
      </c>
    </row>
    <row r="43" spans="1:6" x14ac:dyDescent="0.3">
      <c r="A43" s="50" t="s">
        <v>72</v>
      </c>
      <c r="B43" s="50"/>
      <c r="C43" s="109"/>
    </row>
    <row r="44" spans="1:6" x14ac:dyDescent="0.3">
      <c r="A44" s="50" t="s">
        <v>69</v>
      </c>
      <c r="B44" s="102">
        <f>SUM(B45:B47)</f>
        <v>22300970</v>
      </c>
      <c r="C44" s="102">
        <f>SUM(C45:C47)</f>
        <v>5665464</v>
      </c>
    </row>
    <row r="45" spans="1:6" x14ac:dyDescent="0.3">
      <c r="A45" s="51" t="s">
        <v>96</v>
      </c>
      <c r="B45" s="104">
        <v>3013838</v>
      </c>
      <c r="C45" s="105">
        <v>891217</v>
      </c>
    </row>
    <row r="46" spans="1:6" x14ac:dyDescent="0.3">
      <c r="A46" s="51" t="s">
        <v>97</v>
      </c>
      <c r="B46" s="104">
        <v>11957500</v>
      </c>
      <c r="C46" s="105">
        <v>3719660</v>
      </c>
    </row>
    <row r="47" spans="1:6" x14ac:dyDescent="0.3">
      <c r="A47" s="51" t="s">
        <v>98</v>
      </c>
      <c r="B47" s="104">
        <v>7329632</v>
      </c>
      <c r="C47" s="105">
        <v>1054587</v>
      </c>
    </row>
    <row r="48" spans="1:6" x14ac:dyDescent="0.3">
      <c r="A48" s="100" t="s">
        <v>70</v>
      </c>
      <c r="B48" s="102">
        <f>SUM(B49:B52)</f>
        <v>-12487921</v>
      </c>
      <c r="C48" s="102">
        <f>SUM(C49:C52)</f>
        <v>-3306982</v>
      </c>
    </row>
    <row r="49" spans="1:8" x14ac:dyDescent="0.3">
      <c r="A49" s="103" t="s">
        <v>99</v>
      </c>
      <c r="B49" s="106">
        <v>-10021857</v>
      </c>
      <c r="C49" s="106">
        <v>-2958535</v>
      </c>
    </row>
    <row r="50" spans="1:8" x14ac:dyDescent="0.3">
      <c r="A50" s="103" t="s">
        <v>100</v>
      </c>
      <c r="B50" s="106">
        <v>-709985</v>
      </c>
      <c r="C50" s="106">
        <v>0</v>
      </c>
      <c r="E50" s="73"/>
      <c r="F50" s="73"/>
      <c r="G50" s="73"/>
      <c r="H50" s="74"/>
    </row>
    <row r="51" spans="1:8" x14ac:dyDescent="0.3">
      <c r="A51" s="103" t="s">
        <v>101</v>
      </c>
      <c r="B51" s="106">
        <v>-1055555</v>
      </c>
      <c r="C51" s="106">
        <v>-348447</v>
      </c>
      <c r="E51" s="73"/>
      <c r="F51" s="73"/>
      <c r="G51" s="73"/>
      <c r="H51" s="74"/>
    </row>
    <row r="52" spans="1:8" x14ac:dyDescent="0.3">
      <c r="A52" s="103" t="s">
        <v>102</v>
      </c>
      <c r="B52" s="106">
        <v>-700524</v>
      </c>
      <c r="C52" s="106">
        <v>0</v>
      </c>
    </row>
    <row r="53" spans="1:8" x14ac:dyDescent="0.3">
      <c r="A53" s="50" t="s">
        <v>73</v>
      </c>
      <c r="B53" s="102">
        <f>B44+B48</f>
        <v>9813049</v>
      </c>
      <c r="C53" s="102">
        <f>C44+C48</f>
        <v>2358482</v>
      </c>
      <c r="D53" s="58"/>
    </row>
    <row r="54" spans="1:8" x14ac:dyDescent="0.3">
      <c r="A54" s="110" t="s">
        <v>74</v>
      </c>
      <c r="B54" s="111">
        <f>B30+B42+B53</f>
        <v>4830357</v>
      </c>
      <c r="C54" s="111">
        <f>C30+C42+C53</f>
        <v>11662</v>
      </c>
      <c r="D54" s="58"/>
    </row>
    <row r="55" spans="1:8" ht="13.8" x14ac:dyDescent="0.3">
      <c r="A55" s="112" t="s">
        <v>103</v>
      </c>
      <c r="B55" s="104">
        <v>177</v>
      </c>
      <c r="C55" s="105">
        <v>45096</v>
      </c>
      <c r="D55" s="58"/>
    </row>
    <row r="56" spans="1:8" x14ac:dyDescent="0.3">
      <c r="A56" s="71" t="s">
        <v>75</v>
      </c>
      <c r="B56" s="72">
        <v>492197</v>
      </c>
      <c r="C56" s="109">
        <v>491494</v>
      </c>
      <c r="D56" s="58"/>
    </row>
    <row r="57" spans="1:8" x14ac:dyDescent="0.3">
      <c r="A57" s="71" t="s">
        <v>76</v>
      </c>
      <c r="B57" s="72">
        <f>B54+B55+B56</f>
        <v>5322731</v>
      </c>
      <c r="C57" s="72">
        <f>C54+C55+C56</f>
        <v>548252</v>
      </c>
    </row>
    <row r="58" spans="1:8" x14ac:dyDescent="0.3">
      <c r="A58" s="71"/>
      <c r="B58" s="72"/>
      <c r="C58" s="72"/>
    </row>
    <row r="59" spans="1:8" x14ac:dyDescent="0.25">
      <c r="A59" s="75"/>
      <c r="B59" s="75"/>
      <c r="C59" s="76"/>
    </row>
    <row r="60" spans="1:8" x14ac:dyDescent="0.25">
      <c r="A60" s="35" t="s">
        <v>104</v>
      </c>
      <c r="B60" s="35"/>
      <c r="C60" s="36" t="s">
        <v>84</v>
      </c>
      <c r="D60" s="36"/>
    </row>
    <row r="61" spans="1:8" ht="14.4" x14ac:dyDescent="0.3">
      <c r="A61" s="35"/>
      <c r="B61" s="35"/>
      <c r="C61"/>
      <c r="D61" s="36"/>
    </row>
    <row r="62" spans="1:8" ht="14.4" x14ac:dyDescent="0.3">
      <c r="A62" s="35"/>
      <c r="B62" s="35"/>
      <c r="C62"/>
      <c r="D62" s="36"/>
    </row>
    <row r="63" spans="1:8" x14ac:dyDescent="0.25">
      <c r="A63" s="35" t="s">
        <v>79</v>
      </c>
      <c r="C63" s="36" t="s">
        <v>80</v>
      </c>
      <c r="D63" s="36"/>
    </row>
  </sheetData>
  <mergeCells count="2">
    <mergeCell ref="A2:D2"/>
    <mergeCell ref="A3:D3"/>
  </mergeCells>
  <pageMargins left="0.7" right="0.7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17" sqref="A17:D20"/>
    </sheetView>
  </sheetViews>
  <sheetFormatPr defaultRowHeight="14.4" x14ac:dyDescent="0.3"/>
  <cols>
    <col min="1" max="1" width="25" customWidth="1"/>
    <col min="2" max="2" width="17.44140625" customWidth="1"/>
    <col min="3" max="3" width="18.5546875" customWidth="1"/>
    <col min="4" max="4" width="14.5546875" style="31" customWidth="1"/>
  </cols>
  <sheetData>
    <row r="1" spans="1:4" x14ac:dyDescent="0.3">
      <c r="A1" s="55" t="s">
        <v>81</v>
      </c>
    </row>
    <row r="2" spans="1:4" ht="15.6" x14ac:dyDescent="0.3">
      <c r="A2" s="114" t="s">
        <v>77</v>
      </c>
      <c r="B2" s="114"/>
      <c r="C2" s="114"/>
      <c r="D2" s="114"/>
    </row>
    <row r="3" spans="1:4" ht="15.6" x14ac:dyDescent="0.3">
      <c r="A3" s="114" t="str">
        <f>[1]ОПиУ!A2</f>
        <v>за период, закончившийся 30 сентября  2023 года</v>
      </c>
      <c r="B3" s="114"/>
      <c r="C3" s="114"/>
      <c r="D3" s="114"/>
    </row>
    <row r="4" spans="1:4" ht="15.6" x14ac:dyDescent="0.3">
      <c r="A4" s="30"/>
    </row>
    <row r="5" spans="1:4" ht="15.6" x14ac:dyDescent="0.3">
      <c r="A5" s="32"/>
      <c r="D5" s="41" t="s">
        <v>115</v>
      </c>
    </row>
    <row r="6" spans="1:4" s="34" customFormat="1" ht="52.8" x14ac:dyDescent="0.3">
      <c r="A6" s="96"/>
      <c r="B6" s="78" t="s">
        <v>20</v>
      </c>
      <c r="C6" s="78" t="s">
        <v>21</v>
      </c>
      <c r="D6" s="78" t="s">
        <v>22</v>
      </c>
    </row>
    <row r="7" spans="1:4" ht="26.4" x14ac:dyDescent="0.3">
      <c r="A7" s="33" t="s">
        <v>86</v>
      </c>
      <c r="B7" s="97">
        <v>500006</v>
      </c>
      <c r="C7" s="97">
        <v>981728</v>
      </c>
      <c r="D7" s="97">
        <f>SUM(B7:C7)</f>
        <v>1481734</v>
      </c>
    </row>
    <row r="8" spans="1:4" x14ac:dyDescent="0.3">
      <c r="A8" s="98" t="s">
        <v>87</v>
      </c>
      <c r="B8" s="99">
        <v>0</v>
      </c>
      <c r="C8" s="99">
        <v>766860</v>
      </c>
      <c r="D8" s="97">
        <f t="shared" ref="D8:D13" si="0">SUM(B8:C8)</f>
        <v>766860</v>
      </c>
    </row>
    <row r="9" spans="1:4" ht="26.4" x14ac:dyDescent="0.3">
      <c r="A9" s="98" t="s">
        <v>88</v>
      </c>
      <c r="B9" s="99">
        <f>[1]АС!E43+[1]АС!E44</f>
        <v>891217</v>
      </c>
      <c r="C9" s="99">
        <v>0</v>
      </c>
      <c r="D9" s="97">
        <f t="shared" si="0"/>
        <v>891217</v>
      </c>
    </row>
    <row r="10" spans="1:4" ht="26.4" x14ac:dyDescent="0.3">
      <c r="A10" s="33" t="s">
        <v>89</v>
      </c>
      <c r="B10" s="97">
        <f>SUM(B7:B9)</f>
        <v>1391223</v>
      </c>
      <c r="C10" s="97">
        <f>SUM(C7:C9)</f>
        <v>1748588</v>
      </c>
      <c r="D10" s="97">
        <f t="shared" si="0"/>
        <v>3139811</v>
      </c>
    </row>
    <row r="11" spans="1:4" ht="26.4" x14ac:dyDescent="0.3">
      <c r="A11" s="98" t="s">
        <v>116</v>
      </c>
      <c r="B11" s="99">
        <v>0</v>
      </c>
      <c r="C11" s="99">
        <f>[1]ОПиУ!C15</f>
        <v>679849</v>
      </c>
      <c r="D11" s="97">
        <f t="shared" si="0"/>
        <v>679849</v>
      </c>
    </row>
    <row r="12" spans="1:4" x14ac:dyDescent="0.3">
      <c r="A12" s="98" t="s">
        <v>78</v>
      </c>
      <c r="B12" s="99"/>
      <c r="C12" s="99">
        <f>[1]АС!E79</f>
        <v>-766860</v>
      </c>
      <c r="D12" s="97">
        <f t="shared" si="0"/>
        <v>-766860</v>
      </c>
    </row>
    <row r="13" spans="1:4" ht="26.4" x14ac:dyDescent="0.3">
      <c r="A13" s="98" t="s">
        <v>88</v>
      </c>
      <c r="B13" s="99">
        <v>3013838</v>
      </c>
      <c r="C13" s="99"/>
      <c r="D13" s="97">
        <f t="shared" si="0"/>
        <v>3013838</v>
      </c>
    </row>
    <row r="14" spans="1:4" ht="26.4" x14ac:dyDescent="0.3">
      <c r="A14" s="33" t="s">
        <v>117</v>
      </c>
      <c r="B14" s="97">
        <f>SUM(B10:B13)</f>
        <v>4405061</v>
      </c>
      <c r="C14" s="97">
        <f>SUM(C10:C13)</f>
        <v>1661577</v>
      </c>
      <c r="D14" s="97">
        <f>SUM(D10:D13)</f>
        <v>6066638</v>
      </c>
    </row>
    <row r="15" spans="1:4" x14ac:dyDescent="0.3">
      <c r="A15" s="50"/>
      <c r="B15" s="54"/>
      <c r="C15" s="54"/>
      <c r="D15" s="54"/>
    </row>
    <row r="16" spans="1:4" x14ac:dyDescent="0.3">
      <c r="A16" s="50"/>
      <c r="B16" s="54"/>
      <c r="C16" s="54"/>
      <c r="D16" s="54"/>
    </row>
    <row r="17" spans="1:4" x14ac:dyDescent="0.3">
      <c r="A17" s="35" t="s">
        <v>104</v>
      </c>
      <c r="B17" s="35"/>
      <c r="D17" s="36" t="s">
        <v>84</v>
      </c>
    </row>
    <row r="18" spans="1:4" x14ac:dyDescent="0.3">
      <c r="A18" s="35"/>
      <c r="B18" s="35"/>
      <c r="D18" s="36"/>
    </row>
    <row r="19" spans="1:4" x14ac:dyDescent="0.3">
      <c r="A19" s="35"/>
      <c r="B19" s="35"/>
      <c r="D19" s="36"/>
    </row>
    <row r="20" spans="1:4" x14ac:dyDescent="0.3">
      <c r="A20" s="35" t="s">
        <v>79</v>
      </c>
      <c r="B20" s="35"/>
      <c r="D20" s="36" t="s">
        <v>80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2023-11-13T08:28:36Z</dcterms:modified>
</cp:coreProperties>
</file>