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210B20E-03AC-4FAE-932D-6E4B3387B8B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Капитал!$A$1:$I$25</definedName>
    <definedName name="_xlnm.Print_Area" localSheetId="3">ОДДС!$A$1:$F$54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E18" i="2"/>
  <c r="C44" i="6" l="1"/>
  <c r="C21" i="6"/>
  <c r="C42" i="6" l="1"/>
  <c r="C41" i="6"/>
  <c r="C14" i="2" l="1"/>
  <c r="C11" i="2"/>
  <c r="C35" i="1" l="1"/>
  <c r="A4" i="6" l="1"/>
  <c r="A4" i="3"/>
  <c r="A3" i="2"/>
  <c r="E25" i="1" l="1"/>
  <c r="C14" i="6" l="1"/>
  <c r="C22" i="6" s="1"/>
  <c r="E35" i="6" l="1"/>
  <c r="C28" i="6" l="1"/>
  <c r="D28" i="6"/>
  <c r="D41" i="6"/>
  <c r="E11" i="2"/>
  <c r="H9" i="3" l="1"/>
  <c r="E13" i="2" l="1"/>
  <c r="D21" i="6"/>
  <c r="C35" i="6"/>
  <c r="D14" i="6"/>
  <c r="D35" i="6"/>
  <c r="D42" i="6" s="1"/>
  <c r="D22" i="6" l="1"/>
  <c r="D44" i="6"/>
  <c r="D47" i="6" s="1"/>
  <c r="B13" i="3" l="1"/>
  <c r="B18" i="3" s="1"/>
  <c r="H17" i="3"/>
  <c r="D13" i="3" l="1"/>
  <c r="D18" i="3" s="1"/>
  <c r="C36" i="1" l="1"/>
  <c r="C21" i="1"/>
  <c r="E31" i="1" l="1"/>
  <c r="C31" i="1"/>
  <c r="C37" i="1" s="1"/>
  <c r="E21" i="1"/>
  <c r="H11" i="3" l="1"/>
  <c r="H15" i="3" l="1"/>
  <c r="E36" i="1"/>
  <c r="E37" i="1" s="1"/>
  <c r="E21" i="2"/>
  <c r="F12" i="3" s="1"/>
  <c r="F13" i="3" l="1"/>
  <c r="H12" i="3"/>
  <c r="H13" i="3" s="1"/>
  <c r="C13" i="2"/>
  <c r="C18" i="2" s="1"/>
  <c r="C20" i="2" s="1"/>
  <c r="C21" i="2" l="1"/>
  <c r="F16" i="3"/>
  <c r="C47" i="6"/>
  <c r="H16" i="3" l="1"/>
  <c r="H18" i="3" s="1"/>
  <c r="F18" i="3"/>
</calcChain>
</file>

<file path=xl/sharedStrings.xml><?xml version="1.0" encoding="utf-8"?>
<sst xmlns="http://schemas.openxmlformats.org/spreadsheetml/2006/main" count="134" uniqueCount="112">
  <si>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</si>
  <si>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</si>
  <si>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</si>
  <si>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</si>
  <si>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</si>
  <si>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</si>
  <si>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</si>
  <si>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</si>
  <si>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</si>
  <si>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</si>
  <si>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</si>
  <si>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</si>
  <si>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</si>
  <si>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</si>
  <si>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</si>
  <si>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</si>
  <si>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</si>
  <si>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</si>
  <si>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</si>
  <si>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</si>
  <si>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</si>
  <si>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</si>
  <si>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</si>
  <si>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</si>
  <si>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</si>
  <si>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</si>
  <si>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</si>
  <si>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</si>
  <si>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</si>
  <si>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</si>
  <si>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Директор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</si>
  <si>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</si>
  <si>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</si>
  <si>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</si>
  <si>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</si>
  <si>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 xml:space="preserve">Торговая кредиторская задолженность </t>
  </si>
  <si>
    <t>Формирование уставного капитала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</si>
  <si>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</si>
  <si>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</si>
  <si>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</si>
  <si>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</si>
  <si>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</si>
  <si>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Комиссии полученные</t>
  </si>
  <si>
    <t>Пени и штрафы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</si>
  <si>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</si>
  <si>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</si>
  <si>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</si>
  <si>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</si>
  <si>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</si>
  <si>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</si>
  <si>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</si>
  <si>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</si>
  <si>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</si>
  <si>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</si>
  <si>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</si>
  <si>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</si>
  <si>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</si>
  <si>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</si>
  <si>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</si>
  <si>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</si>
  <si>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</si>
  <si>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</si>
  <si>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</si>
  <si>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</si>
  <si>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</si>
  <si>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-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</si>
  <si>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</si>
  <si>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</si>
  <si>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</si>
  <si>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</si>
  <si>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</si>
  <si>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</si>
  <si>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</si>
  <si>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</si>
  <si>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</si>
  <si>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</si>
  <si>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</si>
  <si>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</si>
  <si>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</si>
  <si>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Финансовые доходы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</si>
  <si>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</si>
  <si>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</si>
  <si>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</si>
  <si>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</si>
  <si>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>Дебиторская задолженность</t>
  </si>
  <si>
    <t>Операция «обратное РЕПО»</t>
  </si>
  <si>
    <t>Расходы будущих периодов</t>
  </si>
  <si>
    <t>Выпущенные долговые ценные бумаги</t>
  </si>
  <si>
    <t>Начисленные расходы по расчетам с акционерами по акциям</t>
  </si>
  <si>
    <t>Доходы (расходы) от переоценки иностранной валюты (нетто)</t>
  </si>
  <si>
    <t>Расходы, связанные с выплатой вознаграждения</t>
  </si>
  <si>
    <t>Остаток на 1 января 2021года</t>
  </si>
  <si>
    <t>Остаток на 1 января 2022 года</t>
  </si>
  <si>
    <t>Взносы собственников</t>
  </si>
  <si>
    <t xml:space="preserve">Вознаграждение от РЕПО </t>
  </si>
  <si>
    <t>Прочие</t>
  </si>
  <si>
    <t>31 декабря
2021 года</t>
  </si>
  <si>
    <t xml:space="preserve">    </t>
  </si>
  <si>
    <t>30 сентября 2022 года</t>
  </si>
  <si>
    <t xml:space="preserve">ПРОМЕЖУТОЧНЫЙ СОКРАЩЕННЫЙ ОТЧЕТ О ПРИБЫЛЯХ ИЛИ УБЫТКАХ И ПРОЧЕМ СОВОКУПНОМ ДОХОДЕ ЗА ДЕВЯТЬ  МЕСЯЦЕВ, ЗАКОНЧИВШИХСЯ </t>
  </si>
  <si>
    <t>30 СЕНТЯБРЯ 2022 ГОДА</t>
  </si>
  <si>
    <t>ПРОМЕЖУТОЧНЫЙ СОКРАЩЕННЫЙ ОТЧЕТ О ФИНАНСОВОМ ПОЛОЖЕНИИ НА</t>
  </si>
  <si>
    <t xml:space="preserve">ПРОМЕЖУТОЧНЫЙ СОКРАЩЕННЫЙ ОТЧЕТ ОБ ИЗМЕНЕНИЯХ В КАПИТАЛЕ ЗА ДЕВЯТЬ МЕСЯЦЕВ, ЗАКОНЧИВШИХСЯ </t>
  </si>
  <si>
    <t xml:space="preserve">ПРОМЕЖУТОЧНЫЙ СОКРАЩЕННЫЙ ОТЧЕТ О ДВИЖЕНИИ ДЕНЕЖНЫХ СРЕДСТВ ЗА ДЕВЯТЬ МЕСЯЦЕВ, ЗАКОНЧИВШИХСЯ </t>
  </si>
  <si>
    <t>9 месяцев, закончившихся                      30 сентября 2021 года (неаудировано)</t>
  </si>
  <si>
    <t>9 месяцев, закончившихся                      30 сентября 2022 года (неаудировано)</t>
  </si>
  <si>
    <t>Остаток на 30 сентября 2022 года</t>
  </si>
  <si>
    <t>Остаток на 30 сентября 2021 года</t>
  </si>
  <si>
    <t>9 месяцев, закончившихся 30 сентября 2022 года (неаудировано)</t>
  </si>
  <si>
    <t>9 месяцев, закончившихся 30 сентября 2021 года (неаудировано)</t>
  </si>
  <si>
    <t>Совокупный доход/убыток за период</t>
  </si>
  <si>
    <t>Погашение процентов по займам полученным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</si>
</sst>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_(* #,##0_);_(* \(#,##0\);_(* &quot;-&quot;_);_(@_)"/>
    <numFmt numFmtId="166" formatCode="_-* #,##0_-;\-* #,##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21252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0" borderId="0" xfId="0"/>
    <xf numFmtId="0" fontId="0" fillId="0" borderId="0" xfId="0"/>
    <xf numFmtId="0" fontId="8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Fill="1"/>
    <xf numFmtId="164" fontId="10" fillId="0" borderId="0" xfId="0" applyNumberFormat="1" applyFont="1" applyFill="1"/>
    <xf numFmtId="0" fontId="7" fillId="0" borderId="3" xfId="0" applyFont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0" fillId="0" borderId="0" xfId="0" applyNumberFormat="1"/>
    <xf numFmtId="164" fontId="8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 applyAlignment="1">
      <alignment vertical="center" wrapText="1"/>
    </xf>
    <xf numFmtId="164" fontId="7" fillId="2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166" fontId="0" fillId="0" borderId="0" xfId="1" applyNumberFormat="1" applyFont="1"/>
    <xf numFmtId="166" fontId="0" fillId="0" borderId="0" xfId="1" applyNumberFormat="1" applyFont="1" applyAlignment="1">
      <alignment vertical="center" wrapText="1"/>
    </xf>
    <xf numFmtId="166" fontId="8" fillId="0" borderId="0" xfId="1" applyNumberFormat="1" applyFont="1" applyAlignment="1">
      <alignment horizontal="right" vertical="center" wrapText="1"/>
    </xf>
    <xf numFmtId="166" fontId="1" fillId="0" borderId="0" xfId="1" applyNumberFormat="1" applyFont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center" wrapText="1"/>
    </xf>
    <xf numFmtId="166" fontId="0" fillId="2" borderId="0" xfId="1" applyNumberFormat="1" applyFont="1" applyFill="1" applyBorder="1"/>
    <xf numFmtId="166" fontId="0" fillId="2" borderId="0" xfId="1" applyNumberFormat="1" applyFont="1" applyFill="1" applyBorder="1" applyAlignment="1">
      <alignment vertical="center" wrapText="1"/>
    </xf>
    <xf numFmtId="166" fontId="8" fillId="2" borderId="0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zoomScale="110" zoomScaleNormal="110" workbookViewId="0">
      <selection activeCell="G35" sqref="G35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81</v>
      </c>
    </row>
    <row r="2" spans="1:7" ht="36" customHeight="1" x14ac:dyDescent="0.25">
      <c r="A2" s="130" t="s">
        <v>101</v>
      </c>
      <c r="B2" s="130"/>
      <c r="C2" s="130"/>
      <c r="D2" s="130"/>
      <c r="E2" s="130"/>
      <c r="F2" s="94"/>
    </row>
    <row r="3" spans="1:7" x14ac:dyDescent="0.25">
      <c r="A3" s="98" t="s">
        <v>100</v>
      </c>
    </row>
    <row r="5" spans="1:7" ht="26.25" thickBot="1" x14ac:dyDescent="0.3">
      <c r="A5" s="132"/>
      <c r="B5" s="133"/>
      <c r="C5" s="85" t="s">
        <v>98</v>
      </c>
      <c r="D5" s="134"/>
      <c r="E5" s="85" t="s">
        <v>96</v>
      </c>
    </row>
    <row r="6" spans="1:7" x14ac:dyDescent="0.25">
      <c r="A6" s="132"/>
      <c r="B6" s="133"/>
      <c r="C6" s="3"/>
      <c r="D6" s="134"/>
      <c r="E6" s="3"/>
    </row>
    <row r="7" spans="1:7" x14ac:dyDescent="0.25">
      <c r="B7" s="4" t="s">
        <v>0</v>
      </c>
      <c r="C7" s="3" t="s">
        <v>1</v>
      </c>
      <c r="D7" s="3"/>
      <c r="E7" s="3" t="s">
        <v>1</v>
      </c>
    </row>
    <row r="8" spans="1:7" x14ac:dyDescent="0.25">
      <c r="A8" s="86" t="s">
        <v>2</v>
      </c>
      <c r="B8" s="44"/>
      <c r="C8" s="3"/>
      <c r="D8" s="3"/>
      <c r="E8" s="3"/>
    </row>
    <row r="9" spans="1:7" x14ac:dyDescent="0.25">
      <c r="A9" s="87" t="s">
        <v>3</v>
      </c>
      <c r="B9" s="42">
        <v>4</v>
      </c>
      <c r="C9" s="10">
        <v>27368</v>
      </c>
      <c r="D9" s="8"/>
      <c r="E9" s="92">
        <v>274598</v>
      </c>
    </row>
    <row r="10" spans="1:7" x14ac:dyDescent="0.25">
      <c r="A10" s="87" t="s">
        <v>4</v>
      </c>
      <c r="B10" s="42"/>
      <c r="C10" s="10">
        <v>1346969</v>
      </c>
      <c r="D10" s="8"/>
      <c r="E10" s="92">
        <v>170998</v>
      </c>
      <c r="G10" s="49"/>
    </row>
    <row r="11" spans="1:7" x14ac:dyDescent="0.25">
      <c r="A11" s="87" t="s">
        <v>24</v>
      </c>
      <c r="B11" s="42"/>
      <c r="C11" s="10">
        <v>7282</v>
      </c>
      <c r="D11" s="8"/>
      <c r="E11" s="92">
        <v>0</v>
      </c>
      <c r="G11" s="49"/>
    </row>
    <row r="12" spans="1:7" s="60" customFormat="1" x14ac:dyDescent="0.25">
      <c r="A12" s="87" t="s">
        <v>84</v>
      </c>
      <c r="B12" s="42">
        <v>5</v>
      </c>
      <c r="C12" s="92">
        <v>140707</v>
      </c>
      <c r="D12" s="100"/>
      <c r="E12" s="92">
        <v>6884</v>
      </c>
    </row>
    <row r="13" spans="1:7" s="29" customFormat="1" x14ac:dyDescent="0.25">
      <c r="A13" s="87" t="s">
        <v>22</v>
      </c>
      <c r="B13" s="42"/>
      <c r="C13" s="92">
        <v>2141</v>
      </c>
      <c r="D13" s="100"/>
      <c r="E13" s="92">
        <v>0</v>
      </c>
      <c r="G13" s="49"/>
    </row>
    <row r="14" spans="1:7" s="60" customFormat="1" x14ac:dyDescent="0.25">
      <c r="A14" s="87" t="s">
        <v>85</v>
      </c>
      <c r="B14" s="42"/>
      <c r="C14" s="92"/>
      <c r="D14" s="100"/>
      <c r="E14" s="92">
        <v>392524</v>
      </c>
    </row>
    <row r="15" spans="1:7" x14ac:dyDescent="0.25">
      <c r="A15" s="87" t="s">
        <v>68</v>
      </c>
      <c r="B15" s="42"/>
      <c r="C15" s="92">
        <v>722</v>
      </c>
      <c r="D15" s="100"/>
      <c r="E15" s="92"/>
      <c r="G15" s="49"/>
    </row>
    <row r="16" spans="1:7" s="48" customFormat="1" x14ac:dyDescent="0.25">
      <c r="A16" s="87" t="s">
        <v>66</v>
      </c>
      <c r="B16" s="42">
        <v>6</v>
      </c>
      <c r="C16" s="92">
        <v>39</v>
      </c>
      <c r="D16" s="100"/>
      <c r="E16" s="92">
        <v>51</v>
      </c>
      <c r="G16" s="49"/>
    </row>
    <row r="17" spans="1:7" x14ac:dyDescent="0.25">
      <c r="A17" s="87" t="s">
        <v>5</v>
      </c>
      <c r="B17" s="42"/>
      <c r="C17" s="92"/>
      <c r="D17" s="100"/>
      <c r="E17" s="92">
        <v>0</v>
      </c>
      <c r="G17" s="49"/>
    </row>
    <row r="18" spans="1:7" s="60" customFormat="1" x14ac:dyDescent="0.25">
      <c r="A18" s="87" t="s">
        <v>86</v>
      </c>
      <c r="B18" s="42"/>
      <c r="C18" s="92">
        <v>939</v>
      </c>
      <c r="D18" s="100"/>
      <c r="E18" s="92"/>
    </row>
    <row r="19" spans="1:7" x14ac:dyDescent="0.25">
      <c r="A19" s="87" t="s">
        <v>25</v>
      </c>
      <c r="B19" s="42"/>
      <c r="C19" s="92">
        <v>54</v>
      </c>
      <c r="D19" s="100"/>
      <c r="E19" s="92">
        <v>54</v>
      </c>
      <c r="G19" s="49"/>
    </row>
    <row r="20" spans="1:7" s="29" customFormat="1" ht="15.75" thickBot="1" x14ac:dyDescent="0.3">
      <c r="A20" s="87" t="s">
        <v>67</v>
      </c>
      <c r="B20" s="42"/>
      <c r="C20" s="92">
        <v>23798</v>
      </c>
      <c r="D20" s="100"/>
      <c r="E20" s="92">
        <v>4310</v>
      </c>
      <c r="G20" s="49"/>
    </row>
    <row r="21" spans="1:7" ht="15.75" thickBot="1" x14ac:dyDescent="0.3">
      <c r="A21" s="88" t="s">
        <v>69</v>
      </c>
      <c r="B21" s="43"/>
      <c r="C21" s="101">
        <f>SUM(C9:C20)</f>
        <v>1550019</v>
      </c>
      <c r="D21" s="135"/>
      <c r="E21" s="101">
        <f>SUM(E9:E20)</f>
        <v>849419</v>
      </c>
    </row>
    <row r="22" spans="1:7" ht="15.75" thickTop="1" x14ac:dyDescent="0.25">
      <c r="A22" s="86" t="s">
        <v>6</v>
      </c>
      <c r="B22" s="42"/>
      <c r="C22" s="100"/>
      <c r="D22" s="135"/>
      <c r="E22" s="100"/>
    </row>
    <row r="23" spans="1:7" x14ac:dyDescent="0.25">
      <c r="A23" s="87" t="s">
        <v>35</v>
      </c>
      <c r="B23" s="42">
        <v>7</v>
      </c>
      <c r="C23" s="92">
        <v>1956</v>
      </c>
      <c r="D23" s="100"/>
      <c r="E23" s="92">
        <v>9113</v>
      </c>
      <c r="G23" s="49"/>
    </row>
    <row r="24" spans="1:7" s="29" customFormat="1" x14ac:dyDescent="0.25">
      <c r="A24" s="87" t="s">
        <v>26</v>
      </c>
      <c r="B24" s="42"/>
      <c r="C24" s="92"/>
      <c r="D24" s="100"/>
      <c r="E24" s="92">
        <v>310</v>
      </c>
      <c r="G24" s="49"/>
    </row>
    <row r="25" spans="1:7" ht="24" x14ac:dyDescent="0.25">
      <c r="A25" s="89" t="s">
        <v>27</v>
      </c>
      <c r="B25" s="42"/>
      <c r="C25" s="92">
        <v>2902</v>
      </c>
      <c r="D25" s="100"/>
      <c r="E25" s="92">
        <f>50+108</f>
        <v>158</v>
      </c>
      <c r="G25" s="49"/>
    </row>
    <row r="26" spans="1:7" s="29" customFormat="1" x14ac:dyDescent="0.25">
      <c r="A26" s="87" t="s">
        <v>29</v>
      </c>
      <c r="B26" s="42"/>
      <c r="C26" s="92"/>
      <c r="D26" s="102"/>
      <c r="E26" s="92">
        <v>0</v>
      </c>
      <c r="G26" s="49"/>
    </row>
    <row r="27" spans="1:7" s="60" customFormat="1" x14ac:dyDescent="0.25">
      <c r="A27" s="87" t="s">
        <v>87</v>
      </c>
      <c r="B27" s="42"/>
      <c r="C27" s="92">
        <v>950175</v>
      </c>
      <c r="D27" s="102"/>
      <c r="E27" s="92">
        <v>690258</v>
      </c>
    </row>
    <row r="28" spans="1:7" x14ac:dyDescent="0.25">
      <c r="A28" s="87" t="s">
        <v>7</v>
      </c>
      <c r="B28" s="42"/>
      <c r="C28" s="92"/>
      <c r="D28" s="100"/>
      <c r="E28" s="92">
        <v>0</v>
      </c>
      <c r="G28" s="49"/>
    </row>
    <row r="29" spans="1:7" s="60" customFormat="1" x14ac:dyDescent="0.25">
      <c r="A29" s="87" t="s">
        <v>88</v>
      </c>
      <c r="B29" s="42"/>
      <c r="C29" s="92"/>
      <c r="D29" s="100"/>
      <c r="E29" s="92"/>
    </row>
    <row r="30" spans="1:7" s="29" customFormat="1" ht="15.75" thickBot="1" x14ac:dyDescent="0.3">
      <c r="A30" s="87" t="s">
        <v>70</v>
      </c>
      <c r="B30" s="42"/>
      <c r="C30" s="92">
        <v>6163</v>
      </c>
      <c r="D30" s="100"/>
      <c r="E30" s="92"/>
      <c r="G30" s="72"/>
    </row>
    <row r="31" spans="1:7" ht="15.75" thickBot="1" x14ac:dyDescent="0.3">
      <c r="A31" s="31" t="s">
        <v>8</v>
      </c>
      <c r="B31" s="43"/>
      <c r="C31" s="11">
        <f>SUM(C23:C30)</f>
        <v>961196</v>
      </c>
      <c r="D31" s="131"/>
      <c r="E31" s="11">
        <f>SUM(E23:E30)</f>
        <v>699839</v>
      </c>
    </row>
    <row r="32" spans="1:7" ht="15.75" thickTop="1" x14ac:dyDescent="0.25">
      <c r="A32" s="7" t="s">
        <v>9</v>
      </c>
      <c r="B32" s="42"/>
      <c r="C32" s="8"/>
      <c r="D32" s="131"/>
      <c r="E32" s="8"/>
    </row>
    <row r="33" spans="1:8" x14ac:dyDescent="0.25">
      <c r="A33" s="9" t="s">
        <v>10</v>
      </c>
      <c r="B33" s="42">
        <v>8</v>
      </c>
      <c r="C33" s="10">
        <v>70000</v>
      </c>
      <c r="D33" s="8"/>
      <c r="E33" s="10">
        <v>70000</v>
      </c>
    </row>
    <row r="34" spans="1:8" x14ac:dyDescent="0.25">
      <c r="A34" s="9" t="s">
        <v>28</v>
      </c>
      <c r="B34" s="42"/>
      <c r="C34" s="10">
        <v>54750</v>
      </c>
      <c r="D34" s="8"/>
      <c r="E34" s="10">
        <v>54750</v>
      </c>
    </row>
    <row r="35" spans="1:8" ht="15.75" thickBot="1" x14ac:dyDescent="0.3">
      <c r="A35" s="9" t="s">
        <v>23</v>
      </c>
      <c r="B35" s="42"/>
      <c r="C35" s="10">
        <f>108021+356052</f>
        <v>464073</v>
      </c>
      <c r="D35" s="131"/>
      <c r="E35" s="10">
        <v>24830</v>
      </c>
      <c r="G35" s="72"/>
      <c r="H35" s="72"/>
    </row>
    <row r="36" spans="1:8" ht="15.75" thickBot="1" x14ac:dyDescent="0.3">
      <c r="A36" s="31" t="s">
        <v>12</v>
      </c>
      <c r="B36" s="43"/>
      <c r="C36" s="11">
        <f>SUM(C33:C35)</f>
        <v>588823</v>
      </c>
      <c r="D36" s="131"/>
      <c r="E36" s="11">
        <f>SUM(E33:E35)</f>
        <v>149580</v>
      </c>
    </row>
    <row r="37" spans="1:8" ht="16.5" thickTop="1" thickBot="1" x14ac:dyDescent="0.3">
      <c r="A37" s="31" t="s">
        <v>13</v>
      </c>
      <c r="B37" s="43"/>
      <c r="C37" s="13">
        <f>C31+C36</f>
        <v>1550019</v>
      </c>
      <c r="D37" s="131"/>
      <c r="E37" s="13">
        <f>E31+E36</f>
        <v>849419</v>
      </c>
    </row>
    <row r="38" spans="1:8" ht="15.75" thickTop="1" x14ac:dyDescent="0.25"/>
    <row r="41" spans="1:8" x14ac:dyDescent="0.25">
      <c r="A41" s="30" t="s">
        <v>30</v>
      </c>
    </row>
    <row r="42" spans="1:8" x14ac:dyDescent="0.25">
      <c r="A42" s="30" t="s">
        <v>80</v>
      </c>
    </row>
  </sheetData>
  <mergeCells count="7">
    <mergeCell ref="A2:E2"/>
    <mergeCell ref="D31:D32"/>
    <mergeCell ref="D35:D37"/>
    <mergeCell ref="A5:A6"/>
    <mergeCell ref="B5:B6"/>
    <mergeCell ref="D5:D6"/>
    <mergeCell ref="D21:D2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tabSelected="1" zoomScaleNormal="100" workbookViewId="0">
      <selection activeCell="E21" sqref="E21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12" x14ac:dyDescent="0.25">
      <c r="A1" s="14" t="s">
        <v>81</v>
      </c>
    </row>
    <row r="2" spans="1:12" ht="31.5" customHeight="1" x14ac:dyDescent="0.25">
      <c r="A2" s="136" t="s">
        <v>99</v>
      </c>
      <c r="B2" s="136"/>
      <c r="C2" s="136"/>
      <c r="D2" s="136"/>
      <c r="E2" s="136"/>
    </row>
    <row r="3" spans="1:12" x14ac:dyDescent="0.25">
      <c r="A3" s="98" t="str">
        <f>Баланс!A3</f>
        <v>30 СЕНТЯБРЯ 2022 ГОДА</v>
      </c>
    </row>
    <row r="4" spans="1:12" ht="68.25" customHeight="1" x14ac:dyDescent="0.25">
      <c r="B4" s="2"/>
      <c r="C4" s="3" t="s">
        <v>108</v>
      </c>
      <c r="D4" s="3"/>
      <c r="E4" s="96" t="s">
        <v>109</v>
      </c>
    </row>
    <row r="5" spans="1:12" x14ac:dyDescent="0.25">
      <c r="B5" s="4" t="s">
        <v>0</v>
      </c>
      <c r="C5" s="3" t="s">
        <v>1</v>
      </c>
      <c r="D5" s="3"/>
      <c r="E5" s="3" t="s">
        <v>1</v>
      </c>
    </row>
    <row r="6" spans="1:12" x14ac:dyDescent="0.25">
      <c r="A6" s="2"/>
      <c r="B6" s="44"/>
      <c r="C6" s="3"/>
      <c r="D6" s="3"/>
      <c r="E6" s="3"/>
      <c r="I6" s="52"/>
      <c r="J6" s="52"/>
      <c r="K6" s="52"/>
      <c r="L6" s="52"/>
    </row>
    <row r="7" spans="1:12" x14ac:dyDescent="0.25">
      <c r="A7" s="9" t="s">
        <v>14</v>
      </c>
      <c r="B7" s="42">
        <v>9</v>
      </c>
      <c r="C7" s="15">
        <v>1254685</v>
      </c>
      <c r="D7" s="16"/>
      <c r="E7" s="15">
        <v>0</v>
      </c>
      <c r="I7" s="52"/>
      <c r="J7" s="52"/>
      <c r="K7" s="52"/>
      <c r="L7" s="52"/>
    </row>
    <row r="8" spans="1:12" ht="24" x14ac:dyDescent="0.25">
      <c r="A8" s="5" t="s">
        <v>31</v>
      </c>
      <c r="B8" s="42"/>
      <c r="C8" s="15">
        <v>-414095</v>
      </c>
      <c r="D8" s="16"/>
      <c r="E8" s="15">
        <v>1990.4639999999999</v>
      </c>
      <c r="F8" s="49"/>
      <c r="I8" s="52"/>
      <c r="J8" s="52"/>
      <c r="K8" s="52"/>
      <c r="L8" s="52"/>
    </row>
    <row r="9" spans="1:12" s="49" customFormat="1" x14ac:dyDescent="0.25">
      <c r="A9" s="5" t="s">
        <v>79</v>
      </c>
      <c r="B9" s="42"/>
      <c r="C9" s="15">
        <v>16078</v>
      </c>
      <c r="D9" s="16"/>
      <c r="E9" s="15"/>
      <c r="F9" s="50"/>
      <c r="I9" s="52"/>
      <c r="J9" s="52"/>
      <c r="K9" s="52"/>
      <c r="L9" s="52"/>
    </row>
    <row r="10" spans="1:12" s="60" customFormat="1" ht="24" x14ac:dyDescent="0.25">
      <c r="A10" s="5" t="s">
        <v>89</v>
      </c>
      <c r="B10" s="42"/>
      <c r="C10" s="15">
        <v>-82600</v>
      </c>
      <c r="D10" s="16"/>
      <c r="E10" s="15">
        <v>0</v>
      </c>
    </row>
    <row r="11" spans="1:12" ht="24" x14ac:dyDescent="0.25">
      <c r="A11" s="12" t="s">
        <v>32</v>
      </c>
      <c r="B11" s="43"/>
      <c r="C11" s="18">
        <f>SUM(C7:C10)</f>
        <v>774068</v>
      </c>
      <c r="D11" s="19"/>
      <c r="E11" s="18">
        <f>SUM(E7:E10)</f>
        <v>1990.4639999999999</v>
      </c>
      <c r="I11" s="52"/>
      <c r="J11" s="52"/>
      <c r="K11" s="52"/>
      <c r="L11" s="52"/>
    </row>
    <row r="12" spans="1:12" ht="15.75" thickBot="1" x14ac:dyDescent="0.3">
      <c r="A12" s="9" t="s">
        <v>15</v>
      </c>
      <c r="B12" s="42"/>
      <c r="C12" s="17"/>
      <c r="D12" s="19"/>
      <c r="E12" s="17"/>
      <c r="I12" s="52"/>
      <c r="J12" s="52"/>
      <c r="K12" s="52"/>
      <c r="L12" s="52"/>
    </row>
    <row r="13" spans="1:12" ht="15.75" thickBot="1" x14ac:dyDescent="0.3">
      <c r="A13" s="7" t="s">
        <v>16</v>
      </c>
      <c r="B13" s="45"/>
      <c r="C13" s="67">
        <f>SUM(C11:C12)</f>
        <v>774068</v>
      </c>
      <c r="D13" s="19"/>
      <c r="E13" s="67">
        <f>SUM(E11:E12)</f>
        <v>1990.4639999999999</v>
      </c>
      <c r="I13" s="52"/>
      <c r="J13" s="52"/>
      <c r="K13" s="52"/>
      <c r="L13" s="52"/>
    </row>
    <row r="14" spans="1:12" x14ac:dyDescent="0.25">
      <c r="A14" s="9" t="s">
        <v>17</v>
      </c>
      <c r="B14" s="42">
        <v>10</v>
      </c>
      <c r="C14" s="15">
        <f>-282809+686</f>
        <v>-282123</v>
      </c>
      <c r="D14" s="15"/>
      <c r="E14" s="15">
        <v>-4077</v>
      </c>
      <c r="I14" s="52"/>
      <c r="J14" s="52"/>
      <c r="K14" s="52"/>
      <c r="L14" s="52"/>
    </row>
    <row r="15" spans="1:12" x14ac:dyDescent="0.25">
      <c r="A15" s="9" t="s">
        <v>33</v>
      </c>
      <c r="B15" s="42"/>
      <c r="D15" s="19"/>
      <c r="E15" s="15"/>
      <c r="F15" s="49"/>
      <c r="I15" s="52"/>
      <c r="J15" s="52"/>
      <c r="K15" s="52"/>
      <c r="L15" s="52"/>
    </row>
    <row r="16" spans="1:12" s="60" customFormat="1" x14ac:dyDescent="0.25">
      <c r="A16" s="9" t="s">
        <v>90</v>
      </c>
      <c r="B16" s="42">
        <v>11</v>
      </c>
      <c r="C16" s="15">
        <v>-34594</v>
      </c>
      <c r="D16" s="19"/>
      <c r="E16" s="15"/>
    </row>
    <row r="17" spans="1:12" ht="15.75" thickBot="1" x14ac:dyDescent="0.3">
      <c r="A17" s="9" t="s">
        <v>34</v>
      </c>
      <c r="B17" s="42"/>
      <c r="C17" s="15">
        <v>-18108</v>
      </c>
      <c r="D17" s="19"/>
      <c r="E17" s="15"/>
      <c r="F17" s="49"/>
      <c r="I17" s="52"/>
      <c r="J17" s="52"/>
      <c r="K17" s="52"/>
      <c r="L17" s="52"/>
    </row>
    <row r="18" spans="1:12" x14ac:dyDescent="0.25">
      <c r="A18" s="7" t="s">
        <v>18</v>
      </c>
      <c r="B18" s="43"/>
      <c r="C18" s="20">
        <f>SUM(C13:C17)</f>
        <v>439243</v>
      </c>
      <c r="D18" s="20"/>
      <c r="E18" s="20">
        <f>SUM(E13:E17)</f>
        <v>-2086.5360000000001</v>
      </c>
      <c r="I18" s="52"/>
      <c r="J18" s="52"/>
      <c r="K18" s="52"/>
      <c r="L18" s="52"/>
    </row>
    <row r="19" spans="1:12" x14ac:dyDescent="0.25">
      <c r="A19" s="9" t="s">
        <v>19</v>
      </c>
      <c r="B19" s="42"/>
      <c r="C19" s="15">
        <v>0</v>
      </c>
      <c r="D19" s="19"/>
      <c r="E19" s="15">
        <v>0</v>
      </c>
      <c r="I19" s="52"/>
      <c r="J19" s="52"/>
      <c r="K19" s="52"/>
      <c r="L19" s="52"/>
    </row>
    <row r="20" spans="1:12" ht="15.75" thickBot="1" x14ac:dyDescent="0.3">
      <c r="A20" s="7" t="s">
        <v>20</v>
      </c>
      <c r="B20" s="43"/>
      <c r="C20" s="18">
        <f>SUM(C18:C19)</f>
        <v>439243</v>
      </c>
      <c r="D20" s="21"/>
      <c r="E20" s="18">
        <f>E18</f>
        <v>-2086.5360000000001</v>
      </c>
      <c r="I20" s="52"/>
      <c r="J20" s="52"/>
      <c r="K20" s="90"/>
      <c r="L20" s="52"/>
    </row>
    <row r="21" spans="1:12" ht="15.75" thickBot="1" x14ac:dyDescent="0.3">
      <c r="A21" s="7" t="s">
        <v>21</v>
      </c>
      <c r="B21" s="2"/>
      <c r="C21" s="22">
        <f>C20</f>
        <v>439243</v>
      </c>
      <c r="D21" s="21"/>
      <c r="E21" s="22">
        <f>E20</f>
        <v>-2086.5360000000001</v>
      </c>
      <c r="I21" s="52"/>
      <c r="J21" s="52"/>
      <c r="K21" s="52"/>
      <c r="L21" s="52"/>
    </row>
    <row r="22" spans="1:12" ht="15.75" thickTop="1" x14ac:dyDescent="0.25">
      <c r="B22" s="6"/>
      <c r="C22" s="8"/>
      <c r="D22" s="12"/>
      <c r="E22" s="3"/>
      <c r="I22" s="52"/>
      <c r="J22" s="52"/>
      <c r="K22" s="52"/>
      <c r="L22" s="52"/>
    </row>
    <row r="23" spans="1:12" x14ac:dyDescent="0.25">
      <c r="B23" s="6"/>
      <c r="C23" s="8"/>
      <c r="D23" s="3"/>
      <c r="E23" s="3"/>
      <c r="I23" s="52"/>
      <c r="J23" s="52"/>
      <c r="K23" s="52"/>
      <c r="L23" s="52"/>
    </row>
    <row r="24" spans="1:12" x14ac:dyDescent="0.25">
      <c r="I24" s="52"/>
      <c r="J24" s="52"/>
      <c r="K24" s="52"/>
      <c r="L24" s="52"/>
    </row>
    <row r="25" spans="1:12" x14ac:dyDescent="0.25">
      <c r="I25" s="52"/>
      <c r="J25" s="52"/>
      <c r="K25" s="52"/>
      <c r="L25" s="52"/>
    </row>
    <row r="26" spans="1:12" x14ac:dyDescent="0.25">
      <c r="A26" s="30" t="s">
        <v>30</v>
      </c>
      <c r="I26" s="52"/>
      <c r="J26" s="52"/>
      <c r="K26" s="52"/>
      <c r="L26" s="52"/>
    </row>
    <row r="27" spans="1:12" x14ac:dyDescent="0.25">
      <c r="A27" s="30" t="s">
        <v>82</v>
      </c>
      <c r="I27" s="52"/>
      <c r="J27" s="52"/>
      <c r="K27" s="52"/>
      <c r="L27" s="52"/>
    </row>
    <row r="28" spans="1:12" x14ac:dyDescent="0.25">
      <c r="I28" s="52"/>
      <c r="J28" s="52"/>
      <c r="K28" s="52"/>
      <c r="L28" s="52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showGridLines="0" zoomScaleNormal="100" workbookViewId="0">
      <selection activeCell="F16" sqref="F16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81</v>
      </c>
      <c r="B1" s="29"/>
      <c r="C1" s="29"/>
      <c r="D1" s="29"/>
      <c r="E1" s="29"/>
      <c r="F1" s="29"/>
      <c r="G1" s="29"/>
      <c r="S1" t="s">
        <v>37</v>
      </c>
    </row>
    <row r="2" spans="1:19" x14ac:dyDescent="0.25">
      <c r="A2" s="136" t="s">
        <v>102</v>
      </c>
      <c r="B2" s="136"/>
      <c r="C2" s="136"/>
      <c r="D2" s="136"/>
      <c r="E2" s="136"/>
      <c r="F2" s="136"/>
      <c r="G2" s="136"/>
      <c r="H2" s="136"/>
      <c r="I2" s="136"/>
    </row>
    <row r="3" spans="1:19" x14ac:dyDescent="0.25">
      <c r="A3" s="136"/>
      <c r="B3" s="136"/>
      <c r="C3" s="136"/>
      <c r="D3" s="136"/>
      <c r="E3" s="136"/>
      <c r="F3" s="136"/>
      <c r="G3" s="136"/>
      <c r="H3" s="136"/>
      <c r="I3" s="136"/>
      <c r="J3" s="51"/>
      <c r="K3" s="51"/>
      <c r="L3" s="51"/>
    </row>
    <row r="4" spans="1:19" x14ac:dyDescent="0.25">
      <c r="A4" s="99" t="str">
        <f>Баланс!A3</f>
        <v>30 СЕНТЯБРЯ 2022 ГОДА</v>
      </c>
      <c r="B4" s="12"/>
      <c r="C4" s="1"/>
      <c r="D4" s="3"/>
      <c r="E4" s="1"/>
      <c r="F4" s="3"/>
      <c r="G4" s="1"/>
      <c r="H4" s="3"/>
    </row>
    <row r="5" spans="1:19" s="95" customFormat="1" x14ac:dyDescent="0.25">
      <c r="A5" s="99"/>
      <c r="B5" s="12"/>
      <c r="C5" s="1"/>
      <c r="D5" s="96"/>
      <c r="E5" s="1"/>
      <c r="F5" s="96"/>
      <c r="G5" s="1"/>
      <c r="H5" s="96"/>
    </row>
    <row r="6" spans="1:19" ht="24" x14ac:dyDescent="0.25">
      <c r="A6" s="1"/>
      <c r="B6" s="12" t="s">
        <v>10</v>
      </c>
      <c r="C6" s="1"/>
      <c r="D6" s="12" t="s">
        <v>28</v>
      </c>
      <c r="E6" s="1"/>
      <c r="F6" s="3" t="s">
        <v>11</v>
      </c>
      <c r="G6" s="1"/>
      <c r="H6" s="3" t="s">
        <v>12</v>
      </c>
    </row>
    <row r="7" spans="1:19" x14ac:dyDescent="0.25">
      <c r="A7" s="1"/>
      <c r="B7" s="3" t="s">
        <v>1</v>
      </c>
      <c r="C7" s="1"/>
      <c r="D7" s="3" t="s">
        <v>1</v>
      </c>
      <c r="E7" s="1"/>
      <c r="F7" s="3" t="s">
        <v>1</v>
      </c>
      <c r="G7" s="1"/>
      <c r="H7" s="3" t="s">
        <v>1</v>
      </c>
    </row>
    <row r="8" spans="1:19" ht="15.75" thickBot="1" x14ac:dyDescent="0.3">
      <c r="A8" s="12" t="s">
        <v>91</v>
      </c>
      <c r="B8" s="23"/>
      <c r="C8" s="24"/>
      <c r="D8" s="23"/>
      <c r="E8" s="24"/>
      <c r="F8" s="23"/>
      <c r="G8" s="24"/>
      <c r="H8" s="23"/>
    </row>
    <row r="9" spans="1:19" s="29" customFormat="1" ht="15.75" thickBot="1" x14ac:dyDescent="0.3">
      <c r="A9" s="5" t="s">
        <v>36</v>
      </c>
      <c r="B9" s="63">
        <v>50000</v>
      </c>
      <c r="C9" s="25"/>
      <c r="D9" s="63">
        <v>21359</v>
      </c>
      <c r="E9" s="25"/>
      <c r="F9" s="23">
        <v>-10665</v>
      </c>
      <c r="G9" s="25"/>
      <c r="H9" s="64">
        <f>SUM(B9:G9)</f>
        <v>60694</v>
      </c>
    </row>
    <row r="10" spans="1:19" s="61" customFormat="1" ht="15.75" thickBot="1" x14ac:dyDescent="0.3">
      <c r="A10" s="62" t="s">
        <v>93</v>
      </c>
      <c r="B10" s="65"/>
      <c r="C10" s="25"/>
      <c r="D10" s="65"/>
      <c r="E10" s="25"/>
      <c r="F10" s="66"/>
      <c r="G10" s="25"/>
      <c r="H10" s="66"/>
    </row>
    <row r="11" spans="1:19" x14ac:dyDescent="0.25">
      <c r="A11" s="5"/>
      <c r="B11" s="25"/>
      <c r="C11" s="25"/>
      <c r="D11" s="25"/>
      <c r="E11" s="25"/>
      <c r="F11" s="25"/>
      <c r="G11" s="25"/>
      <c r="H11" s="24">
        <f>SUM(B11:G11)</f>
        <v>0</v>
      </c>
    </row>
    <row r="12" spans="1:19" ht="24.75" thickBot="1" x14ac:dyDescent="0.3">
      <c r="A12" s="5" t="s">
        <v>110</v>
      </c>
      <c r="B12" s="26"/>
      <c r="C12" s="24"/>
      <c r="D12" s="26"/>
      <c r="E12" s="24"/>
      <c r="F12" s="26">
        <f>ОПУ!E21</f>
        <v>-2086.5360000000001</v>
      </c>
      <c r="G12" s="25"/>
      <c r="H12" s="23">
        <f>SUM(B12:F12)</f>
        <v>-2086.5360000000001</v>
      </c>
    </row>
    <row r="13" spans="1:19" x14ac:dyDescent="0.25">
      <c r="A13" s="12" t="s">
        <v>107</v>
      </c>
      <c r="B13" s="24">
        <f>SUM(B9:B12)</f>
        <v>50000</v>
      </c>
      <c r="C13" s="24"/>
      <c r="D13" s="24">
        <f>SUM(D9:D12)</f>
        <v>21359</v>
      </c>
      <c r="E13" s="24"/>
      <c r="F13" s="24">
        <f>SUM(F9:F12)</f>
        <v>-12751.536</v>
      </c>
      <c r="G13" s="24"/>
      <c r="H13" s="24">
        <f>SUM(H9:H12)</f>
        <v>58607.464</v>
      </c>
    </row>
    <row r="14" spans="1:19" x14ac:dyDescent="0.25">
      <c r="A14" s="12"/>
      <c r="B14" s="24"/>
      <c r="C14" s="24"/>
      <c r="D14" s="24"/>
      <c r="E14" s="24"/>
      <c r="F14" s="24"/>
      <c r="G14" s="24"/>
      <c r="H14" s="24"/>
    </row>
    <row r="15" spans="1:19" ht="15.75" thickBot="1" x14ac:dyDescent="0.3">
      <c r="A15" s="12" t="s">
        <v>92</v>
      </c>
      <c r="B15" s="23">
        <v>70000</v>
      </c>
      <c r="C15" s="24"/>
      <c r="D15" s="23">
        <v>54750</v>
      </c>
      <c r="E15" s="24"/>
      <c r="F15" s="23">
        <v>24830</v>
      </c>
      <c r="G15" s="24"/>
      <c r="H15" s="23">
        <f>SUM(B15:F15)</f>
        <v>149580</v>
      </c>
    </row>
    <row r="16" spans="1:19" ht="24" x14ac:dyDescent="0.25">
      <c r="A16" s="5" t="s">
        <v>110</v>
      </c>
      <c r="B16" s="25"/>
      <c r="C16" s="25"/>
      <c r="D16" s="25"/>
      <c r="E16" s="25"/>
      <c r="F16" s="25">
        <f>ОПУ!C20</f>
        <v>439243</v>
      </c>
      <c r="G16" s="25"/>
      <c r="H16" s="24">
        <f>SUM(B16:G16)</f>
        <v>439243</v>
      </c>
    </row>
    <row r="17" spans="1:15" ht="15.75" thickBot="1" x14ac:dyDescent="0.3">
      <c r="A17" s="5"/>
      <c r="B17" s="26"/>
      <c r="C17" s="25"/>
      <c r="D17" s="25">
        <v>0</v>
      </c>
      <c r="E17" s="25"/>
      <c r="F17" s="25"/>
      <c r="G17" s="25"/>
      <c r="H17" s="24">
        <f>SUM(B17:G17)</f>
        <v>0</v>
      </c>
    </row>
    <row r="18" spans="1:15" ht="15.75" thickBot="1" x14ac:dyDescent="0.3">
      <c r="A18" s="12" t="s">
        <v>106</v>
      </c>
      <c r="B18" s="27">
        <f>B15</f>
        <v>70000</v>
      </c>
      <c r="C18" s="19"/>
      <c r="D18" s="28">
        <f>D15+D17</f>
        <v>54750</v>
      </c>
      <c r="E18" s="19"/>
      <c r="F18" s="28">
        <f>F15+F16</f>
        <v>464073</v>
      </c>
      <c r="G18" s="19"/>
      <c r="H18" s="28">
        <f>H15+H16+H17</f>
        <v>588823</v>
      </c>
      <c r="K18" s="52"/>
    </row>
    <row r="19" spans="1:15" ht="15.75" thickTop="1" x14ac:dyDescent="0.25">
      <c r="K19" s="52"/>
    </row>
    <row r="20" spans="1:15" x14ac:dyDescent="0.25">
      <c r="K20" s="52"/>
    </row>
    <row r="21" spans="1:15" x14ac:dyDescent="0.25">
      <c r="K21" s="52"/>
    </row>
    <row r="23" spans="1:15" ht="15.75" x14ac:dyDescent="0.25">
      <c r="A23" s="46" t="s">
        <v>30</v>
      </c>
    </row>
    <row r="24" spans="1:15" ht="15.75" x14ac:dyDescent="0.25">
      <c r="A24" s="46" t="s">
        <v>83</v>
      </c>
    </row>
    <row r="25" spans="1:15" x14ac:dyDescent="0.25">
      <c r="H25" t="s">
        <v>97</v>
      </c>
    </row>
    <row r="27" spans="1:15" x14ac:dyDescent="0.25">
      <c r="F27" s="61"/>
    </row>
    <row r="28" spans="1:15" x14ac:dyDescent="0.25">
      <c r="F28" s="61"/>
    </row>
    <row r="29" spans="1:15" ht="72" customHeight="1" x14ac:dyDescent="0.25">
      <c r="F29" s="61"/>
      <c r="H29" s="137"/>
      <c r="I29" s="137"/>
      <c r="J29" s="137"/>
      <c r="K29" s="137"/>
      <c r="L29" s="137"/>
      <c r="M29" s="137"/>
      <c r="N29" s="137"/>
      <c r="O29" s="137"/>
    </row>
    <row r="30" spans="1:15" x14ac:dyDescent="0.25">
      <c r="F30" s="61"/>
    </row>
  </sheetData>
  <mergeCells count="2">
    <mergeCell ref="A2:I3"/>
    <mergeCell ref="H29:O29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4"/>
  <sheetViews>
    <sheetView zoomScaleNormal="100" workbookViewId="0">
      <selection activeCell="H34" sqref="H34"/>
    </sheetView>
  </sheetViews>
  <sheetFormatPr defaultColWidth="8.85546875" defaultRowHeight="18" customHeight="1" x14ac:dyDescent="0.2"/>
  <cols>
    <col min="1" max="1" width="57" style="34" customWidth="1"/>
    <col min="2" max="2" width="12" style="34" customWidth="1"/>
    <col min="3" max="3" width="15.28515625" style="127" customWidth="1"/>
    <col min="4" max="4" width="18.28515625" style="33" customWidth="1"/>
    <col min="5" max="5" width="0.140625" style="39" customWidth="1"/>
    <col min="6" max="8" width="16.5703125" style="39" customWidth="1"/>
    <col min="9" max="14" width="16.5703125" style="40" customWidth="1"/>
    <col min="15" max="16384" width="8.85546875" style="40"/>
  </cols>
  <sheetData>
    <row r="1" spans="1:10" ht="18" customHeight="1" x14ac:dyDescent="0.2">
      <c r="A1" s="53" t="s">
        <v>81</v>
      </c>
      <c r="B1" s="53"/>
      <c r="C1" s="111"/>
      <c r="D1" s="54"/>
      <c r="E1" s="54"/>
      <c r="F1" s="54"/>
      <c r="G1" s="54"/>
      <c r="H1" s="54"/>
    </row>
    <row r="2" spans="1:10" ht="18" customHeight="1" x14ac:dyDescent="0.2">
      <c r="A2" s="139" t="s">
        <v>103</v>
      </c>
      <c r="B2" s="139"/>
      <c r="C2" s="139"/>
      <c r="D2" s="139"/>
      <c r="E2" s="93"/>
      <c r="F2" s="54"/>
      <c r="G2" s="54"/>
      <c r="H2" s="54"/>
    </row>
    <row r="3" spans="1:10" ht="18" customHeight="1" x14ac:dyDescent="0.2">
      <c r="A3" s="139"/>
      <c r="B3" s="139"/>
      <c r="C3" s="139"/>
      <c r="D3" s="139"/>
      <c r="E3" s="93"/>
      <c r="F3" s="54"/>
      <c r="G3" s="54"/>
      <c r="H3" s="54"/>
    </row>
    <row r="4" spans="1:10" ht="18" customHeight="1" x14ac:dyDescent="0.2">
      <c r="A4" s="97" t="str">
        <f>Баланс!A3</f>
        <v>30 СЕНТЯБРЯ 2022 ГОДА</v>
      </c>
      <c r="B4" s="97"/>
      <c r="C4" s="112"/>
      <c r="D4" s="97"/>
      <c r="E4" s="93"/>
      <c r="F4" s="54"/>
      <c r="G4" s="54"/>
      <c r="H4" s="54"/>
    </row>
    <row r="5" spans="1:10" ht="65.45" customHeight="1" x14ac:dyDescent="0.2">
      <c r="C5" s="113" t="s">
        <v>105</v>
      </c>
      <c r="D5" s="55" t="s">
        <v>104</v>
      </c>
    </row>
    <row r="6" spans="1:10" ht="31.15" customHeight="1" x14ac:dyDescent="0.25">
      <c r="A6" s="36"/>
      <c r="B6" s="38" t="s">
        <v>0</v>
      </c>
      <c r="C6" s="114" t="s">
        <v>38</v>
      </c>
      <c r="D6" s="35" t="s">
        <v>38</v>
      </c>
      <c r="F6" s="68"/>
      <c r="G6"/>
      <c r="H6"/>
      <c r="I6"/>
    </row>
    <row r="7" spans="1:10" ht="18" customHeight="1" x14ac:dyDescent="0.2">
      <c r="A7" s="31" t="s">
        <v>39</v>
      </c>
      <c r="B7" s="31"/>
      <c r="C7" s="115"/>
      <c r="D7" s="37"/>
      <c r="F7" s="70"/>
      <c r="G7" s="69"/>
      <c r="H7" s="69"/>
      <c r="I7" s="69"/>
    </row>
    <row r="8" spans="1:10" ht="18" customHeight="1" x14ac:dyDescent="0.25">
      <c r="A8" s="71" t="s">
        <v>40</v>
      </c>
      <c r="B8" s="103"/>
      <c r="C8" s="116">
        <v>1848819</v>
      </c>
      <c r="D8" s="103"/>
      <c r="F8" s="71"/>
      <c r="G8" s="69"/>
      <c r="H8" s="73"/>
      <c r="I8" s="73"/>
    </row>
    <row r="9" spans="1:10" ht="18" customHeight="1" x14ac:dyDescent="0.2">
      <c r="A9" s="71" t="s">
        <v>41</v>
      </c>
      <c r="B9" s="104"/>
      <c r="C9" s="117"/>
      <c r="D9" s="104"/>
      <c r="F9" s="71"/>
      <c r="G9" s="69"/>
      <c r="H9" s="73"/>
      <c r="I9" s="69"/>
    </row>
    <row r="10" spans="1:10" ht="18" customHeight="1" x14ac:dyDescent="0.2">
      <c r="A10" s="71" t="s">
        <v>42</v>
      </c>
      <c r="B10" s="73"/>
      <c r="C10" s="118"/>
      <c r="D10" s="73"/>
      <c r="F10" s="71"/>
      <c r="G10" s="69"/>
      <c r="H10" s="69"/>
      <c r="I10" s="69"/>
    </row>
    <row r="11" spans="1:10" ht="18" customHeight="1" x14ac:dyDescent="0.2">
      <c r="A11" s="71" t="s">
        <v>43</v>
      </c>
      <c r="B11" s="73"/>
      <c r="C11" s="117"/>
      <c r="D11" s="73"/>
      <c r="F11" s="71"/>
      <c r="G11" s="69"/>
      <c r="H11" s="73"/>
      <c r="I11" s="69"/>
    </row>
    <row r="12" spans="1:10" ht="18" customHeight="1" x14ac:dyDescent="0.2">
      <c r="A12" s="71" t="s">
        <v>94</v>
      </c>
      <c r="B12" s="104"/>
      <c r="C12" s="117">
        <v>13177</v>
      </c>
      <c r="D12" s="104"/>
      <c r="F12" s="71"/>
      <c r="G12" s="69"/>
      <c r="H12" s="74"/>
      <c r="I12" s="69"/>
    </row>
    <row r="13" spans="1:10" ht="18" customHeight="1" x14ac:dyDescent="0.25">
      <c r="A13" s="71" t="s">
        <v>64</v>
      </c>
      <c r="B13" s="103"/>
      <c r="C13" s="116">
        <v>388855</v>
      </c>
      <c r="D13" s="107">
        <v>9554</v>
      </c>
      <c r="F13" s="91"/>
      <c r="G13" s="69"/>
      <c r="H13" s="75"/>
      <c r="I13" s="69"/>
    </row>
    <row r="14" spans="1:10" ht="18" customHeight="1" x14ac:dyDescent="0.2">
      <c r="A14" s="31" t="s">
        <v>44</v>
      </c>
      <c r="B14" s="104"/>
      <c r="C14" s="119">
        <f>SUM(C8:C13)</f>
        <v>2250851</v>
      </c>
      <c r="D14" s="110">
        <f>SUM(D8:D13)</f>
        <v>9554</v>
      </c>
      <c r="F14" s="70"/>
      <c r="G14" s="69"/>
      <c r="H14" s="76"/>
      <c r="I14" s="76"/>
      <c r="J14" s="83"/>
    </row>
    <row r="15" spans="1:10" ht="18" customHeight="1" x14ac:dyDescent="0.2">
      <c r="A15" s="71" t="s">
        <v>45</v>
      </c>
      <c r="B15" s="73"/>
      <c r="C15" s="120">
        <v>-2235138</v>
      </c>
      <c r="D15" s="109"/>
      <c r="F15" s="71"/>
      <c r="G15" s="69"/>
      <c r="H15" s="73"/>
      <c r="I15" s="73"/>
    </row>
    <row r="16" spans="1:10" ht="18" customHeight="1" x14ac:dyDescent="0.2">
      <c r="A16" s="71" t="s">
        <v>46</v>
      </c>
      <c r="B16" s="73"/>
      <c r="C16" s="120">
        <v>-42518</v>
      </c>
      <c r="D16" s="109">
        <v>848</v>
      </c>
      <c r="F16" s="71"/>
      <c r="G16" s="69"/>
      <c r="H16" s="73"/>
      <c r="I16" s="73"/>
    </row>
    <row r="17" spans="1:10" ht="18" customHeight="1" x14ac:dyDescent="0.2">
      <c r="A17" s="71" t="s">
        <v>47</v>
      </c>
      <c r="B17" s="104"/>
      <c r="C17" s="120">
        <v>-261320</v>
      </c>
      <c r="D17" s="108">
        <v>959</v>
      </c>
      <c r="F17" s="71"/>
      <c r="G17" s="69"/>
      <c r="H17" s="77"/>
      <c r="I17" s="69"/>
    </row>
    <row r="18" spans="1:10" ht="18" customHeight="1" x14ac:dyDescent="0.2">
      <c r="A18" s="71" t="s">
        <v>48</v>
      </c>
      <c r="B18" s="69"/>
      <c r="C18" s="120">
        <v>-15090</v>
      </c>
      <c r="D18" s="109">
        <v>4256</v>
      </c>
      <c r="F18" s="71"/>
      <c r="G18" s="69"/>
      <c r="H18" s="73"/>
      <c r="I18" s="77"/>
    </row>
    <row r="19" spans="1:10" ht="18" customHeight="1" x14ac:dyDescent="0.2">
      <c r="A19" s="71" t="s">
        <v>49</v>
      </c>
      <c r="B19" s="69"/>
      <c r="C19" s="120">
        <v>-91800</v>
      </c>
      <c r="D19" s="108"/>
      <c r="F19" s="71"/>
      <c r="G19" s="69"/>
      <c r="H19" s="73"/>
      <c r="I19" s="69"/>
    </row>
    <row r="20" spans="1:10" ht="18" customHeight="1" x14ac:dyDescent="0.2">
      <c r="A20" s="71" t="s">
        <v>50</v>
      </c>
      <c r="B20" s="69"/>
      <c r="C20" s="120"/>
      <c r="D20" s="109">
        <v>1</v>
      </c>
      <c r="F20" s="71"/>
      <c r="G20" s="69"/>
      <c r="H20" s="73"/>
      <c r="I20" s="73"/>
    </row>
    <row r="21" spans="1:10" ht="18" customHeight="1" x14ac:dyDescent="0.2">
      <c r="A21" s="38" t="s">
        <v>51</v>
      </c>
      <c r="B21" s="47"/>
      <c r="C21" s="121">
        <f>SUM(C15:C20)</f>
        <v>-2645866</v>
      </c>
      <c r="D21" s="58">
        <f>SUM(D15:D20)</f>
        <v>6064</v>
      </c>
      <c r="F21" s="70"/>
      <c r="G21" s="69"/>
      <c r="H21" s="76"/>
      <c r="I21" s="76"/>
      <c r="J21" s="84"/>
    </row>
    <row r="22" spans="1:10" ht="25.9" customHeight="1" x14ac:dyDescent="0.2">
      <c r="A22" s="31" t="s">
        <v>52</v>
      </c>
      <c r="B22" s="47"/>
      <c r="C22" s="121">
        <f>C14+C21</f>
        <v>-395015</v>
      </c>
      <c r="D22" s="58">
        <f>D14-D21</f>
        <v>3490</v>
      </c>
      <c r="F22" s="70"/>
      <c r="G22" s="69"/>
      <c r="H22" s="76"/>
      <c r="I22" s="78"/>
    </row>
    <row r="23" spans="1:10" ht="18" customHeight="1" x14ac:dyDescent="0.2">
      <c r="A23" s="36"/>
      <c r="B23" s="47"/>
      <c r="C23" s="122"/>
      <c r="F23" s="69"/>
      <c r="G23" s="69"/>
      <c r="H23" s="69"/>
      <c r="I23" s="6"/>
    </row>
    <row r="24" spans="1:10" ht="18" customHeight="1" x14ac:dyDescent="0.2">
      <c r="A24" s="31" t="s">
        <v>53</v>
      </c>
      <c r="B24" s="47"/>
      <c r="C24" s="115"/>
      <c r="D24" s="37"/>
      <c r="F24" s="70"/>
      <c r="G24" s="69"/>
      <c r="H24" s="69"/>
      <c r="I24" s="69"/>
    </row>
    <row r="25" spans="1:10" ht="18" customHeight="1" x14ac:dyDescent="0.2">
      <c r="A25" s="56" t="s">
        <v>54</v>
      </c>
      <c r="B25" s="47"/>
      <c r="C25" s="120"/>
      <c r="D25" s="57"/>
      <c r="F25" s="71"/>
      <c r="G25" s="69"/>
      <c r="H25" s="69"/>
      <c r="I25" s="69"/>
      <c r="J25" s="71"/>
    </row>
    <row r="26" spans="1:10" ht="18" customHeight="1" x14ac:dyDescent="0.2">
      <c r="A26" s="56" t="s">
        <v>71</v>
      </c>
      <c r="B26" s="47"/>
      <c r="C26" s="120"/>
      <c r="D26" s="57"/>
      <c r="F26" s="71"/>
      <c r="G26" s="79"/>
      <c r="H26" s="69"/>
      <c r="I26" s="73"/>
    </row>
    <row r="27" spans="1:10" ht="18" customHeight="1" x14ac:dyDescent="0.2">
      <c r="A27" s="71" t="s">
        <v>77</v>
      </c>
      <c r="B27" s="47"/>
      <c r="C27" s="120"/>
      <c r="D27" s="57"/>
      <c r="F27" s="71"/>
      <c r="G27" s="79"/>
      <c r="H27" s="69"/>
      <c r="I27" s="73"/>
    </row>
    <row r="28" spans="1:10" ht="27.75" customHeight="1" x14ac:dyDescent="0.2">
      <c r="A28" s="31" t="s">
        <v>55</v>
      </c>
      <c r="B28" s="47"/>
      <c r="C28" s="121">
        <f>SUM(C25:C27)</f>
        <v>0</v>
      </c>
      <c r="D28" s="58">
        <f>SUM(D25:D27)</f>
        <v>0</v>
      </c>
      <c r="F28" s="70"/>
      <c r="G28" s="69"/>
      <c r="H28" s="78"/>
      <c r="I28" s="76"/>
    </row>
    <row r="29" spans="1:10" ht="18" customHeight="1" x14ac:dyDescent="0.2">
      <c r="A29" s="36"/>
      <c r="B29" s="47"/>
      <c r="C29" s="122"/>
      <c r="F29" s="69"/>
      <c r="G29" s="69"/>
      <c r="H29" s="69"/>
      <c r="I29" s="6"/>
    </row>
    <row r="30" spans="1:10" ht="18" customHeight="1" x14ac:dyDescent="0.2">
      <c r="A30" s="31" t="s">
        <v>56</v>
      </c>
      <c r="B30" s="47"/>
      <c r="C30" s="115"/>
      <c r="D30" s="37"/>
      <c r="F30" s="70"/>
      <c r="G30" s="69"/>
      <c r="H30" s="69"/>
      <c r="I30" s="69"/>
    </row>
    <row r="31" spans="1:10" ht="18" customHeight="1" x14ac:dyDescent="0.2">
      <c r="A31" s="56" t="s">
        <v>57</v>
      </c>
      <c r="B31" s="47"/>
      <c r="C31" s="120"/>
      <c r="D31" s="57"/>
      <c r="E31" s="57"/>
      <c r="F31" s="71"/>
      <c r="G31" s="79"/>
      <c r="H31" s="69"/>
      <c r="I31" s="73"/>
    </row>
    <row r="32" spans="1:10" ht="18" customHeight="1" x14ac:dyDescent="0.2">
      <c r="A32" s="56" t="s">
        <v>58</v>
      </c>
      <c r="B32" s="47"/>
      <c r="C32" s="120"/>
      <c r="D32" s="57"/>
      <c r="F32" s="71"/>
      <c r="G32" s="69"/>
      <c r="H32" s="69"/>
      <c r="I32" s="69"/>
    </row>
    <row r="33" spans="1:9" ht="18" customHeight="1" x14ac:dyDescent="0.2">
      <c r="A33" s="56" t="s">
        <v>75</v>
      </c>
      <c r="B33" s="47"/>
      <c r="C33" s="120">
        <v>166310</v>
      </c>
      <c r="D33" s="57"/>
      <c r="F33" s="71"/>
      <c r="G33" s="69"/>
      <c r="H33" s="69"/>
      <c r="I33" s="69"/>
    </row>
    <row r="34" spans="1:9" ht="18" customHeight="1" x14ac:dyDescent="0.2">
      <c r="A34" s="56" t="s">
        <v>64</v>
      </c>
      <c r="B34" s="47"/>
      <c r="C34" s="120"/>
      <c r="D34" s="57"/>
      <c r="F34" s="71"/>
      <c r="G34" s="69"/>
      <c r="H34" s="69"/>
      <c r="I34" s="69"/>
    </row>
    <row r="35" spans="1:9" ht="18" customHeight="1" x14ac:dyDescent="0.2">
      <c r="A35" s="31" t="s">
        <v>72</v>
      </c>
      <c r="B35" s="47"/>
      <c r="C35" s="121">
        <f>SUM(C31:C34)</f>
        <v>166310</v>
      </c>
      <c r="D35" s="58">
        <f>SUM(D31:D34)</f>
        <v>0</v>
      </c>
      <c r="E35" s="58">
        <f>SUM(E31:E34)</f>
        <v>0</v>
      </c>
      <c r="F35" s="71"/>
      <c r="G35" s="69"/>
      <c r="H35" s="78"/>
      <c r="I35" s="76"/>
    </row>
    <row r="36" spans="1:9" ht="18" customHeight="1" x14ac:dyDescent="0.2">
      <c r="A36" s="56" t="s">
        <v>76</v>
      </c>
      <c r="B36" s="47"/>
      <c r="C36" s="120"/>
      <c r="D36" s="58"/>
      <c r="F36" s="71"/>
      <c r="G36" s="69"/>
      <c r="H36" s="69"/>
      <c r="I36" s="69"/>
    </row>
    <row r="37" spans="1:9" ht="18" customHeight="1" x14ac:dyDescent="0.2">
      <c r="A37" s="56" t="s">
        <v>78</v>
      </c>
      <c r="B37" s="47"/>
      <c r="C37" s="120"/>
      <c r="D37" s="57" t="s">
        <v>65</v>
      </c>
      <c r="F37" s="71"/>
      <c r="G37" s="69"/>
      <c r="H37" s="69"/>
      <c r="I37" s="77"/>
    </row>
    <row r="38" spans="1:9" ht="18" customHeight="1" x14ac:dyDescent="0.2">
      <c r="A38" s="56" t="s">
        <v>74</v>
      </c>
      <c r="B38" s="47"/>
      <c r="C38" s="120"/>
      <c r="D38" s="57"/>
      <c r="F38" s="71"/>
      <c r="G38" s="138"/>
      <c r="H38" s="80"/>
      <c r="I38" s="81"/>
    </row>
    <row r="39" spans="1:9" ht="18" customHeight="1" x14ac:dyDescent="0.2">
      <c r="A39" s="56" t="s">
        <v>111</v>
      </c>
      <c r="B39" s="47"/>
      <c r="C39" s="120">
        <v>-18525</v>
      </c>
      <c r="D39" s="57"/>
      <c r="F39" s="71"/>
      <c r="G39" s="138"/>
      <c r="H39" s="80"/>
      <c r="I39" s="81"/>
    </row>
    <row r="40" spans="1:9" ht="18" customHeight="1" x14ac:dyDescent="0.2">
      <c r="A40" s="56" t="s">
        <v>95</v>
      </c>
      <c r="B40" s="47"/>
      <c r="C40" s="123"/>
      <c r="D40" s="82"/>
      <c r="F40" s="71"/>
      <c r="G40" s="138"/>
      <c r="H40" s="80"/>
      <c r="I40" s="81"/>
    </row>
    <row r="41" spans="1:9" ht="18" customHeight="1" x14ac:dyDescent="0.2">
      <c r="A41" s="38" t="s">
        <v>73</v>
      </c>
      <c r="B41" s="47"/>
      <c r="C41" s="121">
        <f>SUM(C36:C40)</f>
        <v>-18525</v>
      </c>
      <c r="D41" s="58">
        <f>SUM(D36:D40)</f>
        <v>0</v>
      </c>
      <c r="F41" s="71"/>
      <c r="G41" s="138"/>
      <c r="H41" s="80"/>
      <c r="I41" s="81"/>
    </row>
    <row r="42" spans="1:9" ht="22.9" customHeight="1" x14ac:dyDescent="0.2">
      <c r="A42" s="31" t="s">
        <v>59</v>
      </c>
      <c r="B42" s="47"/>
      <c r="C42" s="121">
        <f>C35+C41</f>
        <v>147785</v>
      </c>
      <c r="D42" s="58">
        <f>D35-D41</f>
        <v>0</v>
      </c>
      <c r="F42" s="6"/>
      <c r="G42" s="138"/>
      <c r="H42" s="69"/>
      <c r="I42" s="82"/>
    </row>
    <row r="43" spans="1:9" ht="18" customHeight="1" x14ac:dyDescent="0.2">
      <c r="A43" s="36"/>
      <c r="B43" s="47"/>
      <c r="C43" s="122"/>
      <c r="F43" s="70"/>
      <c r="G43" s="69"/>
      <c r="H43" s="78"/>
      <c r="I43" s="78"/>
    </row>
    <row r="44" spans="1:9" ht="18" customHeight="1" x14ac:dyDescent="0.2">
      <c r="A44" s="31" t="s">
        <v>60</v>
      </c>
      <c r="B44" s="31"/>
      <c r="C44" s="124">
        <f>C22+C28+C42</f>
        <v>-247230</v>
      </c>
      <c r="D44" s="58">
        <f>D22+D28+D42</f>
        <v>3490</v>
      </c>
      <c r="F44" s="70"/>
      <c r="G44" s="69"/>
      <c r="H44" s="76"/>
      <c r="I44" s="78"/>
    </row>
    <row r="45" spans="1:9" ht="18" customHeight="1" x14ac:dyDescent="0.2">
      <c r="A45" s="56" t="s">
        <v>61</v>
      </c>
      <c r="B45" s="32"/>
      <c r="C45" s="120"/>
      <c r="D45" s="57"/>
      <c r="F45" s="69"/>
      <c r="G45" s="69"/>
      <c r="H45" s="69"/>
      <c r="I45" s="6"/>
    </row>
    <row r="46" spans="1:9" ht="18" customHeight="1" x14ac:dyDescent="0.2">
      <c r="A46" s="56" t="s">
        <v>62</v>
      </c>
      <c r="B46" s="32"/>
      <c r="C46" s="121">
        <v>274598</v>
      </c>
      <c r="D46" s="106">
        <v>85737</v>
      </c>
      <c r="F46" s="70"/>
      <c r="G46" s="69"/>
      <c r="H46" s="76"/>
      <c r="I46" s="76"/>
    </row>
    <row r="47" spans="1:9" ht="18" customHeight="1" x14ac:dyDescent="0.2">
      <c r="A47" s="56" t="s">
        <v>63</v>
      </c>
      <c r="B47" s="47">
        <v>4</v>
      </c>
      <c r="C47" s="129">
        <f>SUM(C44:C46)</f>
        <v>27368</v>
      </c>
      <c r="D47" s="105">
        <f>SUM(D44:D46)</f>
        <v>89227</v>
      </c>
      <c r="F47" s="71"/>
      <c r="G47" s="69"/>
      <c r="H47" s="69"/>
      <c r="I47" s="69"/>
    </row>
    <row r="48" spans="1:9" ht="18" customHeight="1" x14ac:dyDescent="0.2">
      <c r="C48" s="121"/>
      <c r="D48" s="41"/>
      <c r="F48" s="71"/>
      <c r="G48" s="69"/>
      <c r="H48" s="73"/>
      <c r="I48" s="73"/>
    </row>
    <row r="49" spans="1:9" ht="18" customHeight="1" x14ac:dyDescent="0.2">
      <c r="C49" s="125"/>
      <c r="F49" s="71"/>
      <c r="G49" s="79"/>
      <c r="H49" s="76"/>
      <c r="I49" s="76"/>
    </row>
    <row r="50" spans="1:9" ht="18" customHeight="1" x14ac:dyDescent="0.25">
      <c r="C50" s="126"/>
      <c r="F50" s="68"/>
      <c r="G50"/>
      <c r="H50" s="72"/>
      <c r="I50" s="72"/>
    </row>
    <row r="51" spans="1:9" ht="18" customHeight="1" x14ac:dyDescent="0.25">
      <c r="C51" s="126"/>
      <c r="F51" s="68"/>
      <c r="G51"/>
      <c r="H51"/>
      <c r="I51"/>
    </row>
    <row r="52" spans="1:9" ht="18" customHeight="1" x14ac:dyDescent="0.25">
      <c r="A52" s="59" t="s">
        <v>30</v>
      </c>
      <c r="B52" s="54"/>
      <c r="C52" s="126"/>
      <c r="F52" s="68"/>
      <c r="G52"/>
      <c r="H52"/>
      <c r="I52"/>
    </row>
    <row r="53" spans="1:9" ht="18" customHeight="1" x14ac:dyDescent="0.2">
      <c r="A53" s="59" t="s">
        <v>80</v>
      </c>
      <c r="B53" s="54"/>
    </row>
    <row r="54" spans="1:9" ht="18" customHeight="1" x14ac:dyDescent="0.2">
      <c r="C54" s="128"/>
    </row>
  </sheetData>
  <mergeCells count="2">
    <mergeCell ref="G38:G42"/>
    <mergeCell ref="A2:D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  <vt:lpstr>ОДДС!Область_печати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admin</cp:lastModifiedBy>
  <cp:lastPrinted>2022-11-10T08:58:29Z</cp:lastPrinted>
  <dcterms:created xsi:type="dcterms:W3CDTF">2020-11-17T11:18:59Z</dcterms:created>
  <dcterms:modified xsi:type="dcterms:W3CDTF">2022-11-10T09:04:44Z</dcterms:modified>
</cp:coreProperties>
</file>