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05" yWindow="345" windowWidth="13695" windowHeight="11445" activeTab="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57" i="1" l="1"/>
  <c r="D14" i="2"/>
  <c r="I53" i="4" l="1"/>
  <c r="H53" i="4"/>
  <c r="K52" i="4"/>
  <c r="M52" i="4" s="1"/>
  <c r="M51" i="4"/>
  <c r="K51" i="4"/>
  <c r="K50" i="4"/>
  <c r="M50" i="4" s="1"/>
  <c r="K49" i="4"/>
  <c r="M49" i="4" s="1"/>
  <c r="K48" i="4"/>
  <c r="M48" i="4" s="1"/>
  <c r="M47" i="4"/>
  <c r="K47" i="4"/>
  <c r="K46" i="4"/>
  <c r="M46" i="4" s="1"/>
  <c r="K45" i="4"/>
  <c r="M45" i="4" s="1"/>
  <c r="L44" i="4"/>
  <c r="J44" i="4"/>
  <c r="J53" i="4" s="1"/>
  <c r="I44" i="4"/>
  <c r="H44" i="4"/>
  <c r="G44" i="4"/>
  <c r="G53" i="4" s="1"/>
  <c r="F44" i="4"/>
  <c r="F53" i="4" s="1"/>
  <c r="D44" i="4"/>
  <c r="D53" i="4" s="1"/>
  <c r="C44" i="4"/>
  <c r="C53" i="4" s="1"/>
  <c r="M53" i="4" s="1"/>
  <c r="M43" i="4"/>
  <c r="M42" i="4"/>
  <c r="K40" i="4"/>
  <c r="M40" i="4" s="1"/>
  <c r="K39" i="4"/>
  <c r="M39" i="4" s="1"/>
  <c r="K38" i="4"/>
  <c r="M38" i="4" s="1"/>
  <c r="E37" i="4"/>
  <c r="E44" i="4" s="1"/>
  <c r="E53" i="4" s="1"/>
  <c r="D37" i="4"/>
  <c r="C37" i="4"/>
  <c r="M35" i="4"/>
  <c r="K34" i="4"/>
  <c r="M34" i="4" s="1"/>
  <c r="K33" i="4"/>
  <c r="M33" i="4" s="1"/>
  <c r="M32" i="4"/>
  <c r="K32" i="4"/>
  <c r="M31" i="4"/>
  <c r="G30" i="4"/>
  <c r="M29" i="4"/>
  <c r="K28" i="4"/>
  <c r="M28" i="4" s="1"/>
  <c r="M27" i="4"/>
  <c r="K27" i="4"/>
  <c r="K26" i="4"/>
  <c r="M26" i="4" s="1"/>
  <c r="K25" i="4"/>
  <c r="M25" i="4" s="1"/>
  <c r="K24" i="4"/>
  <c r="M24" i="4" s="1"/>
  <c r="M23" i="4"/>
  <c r="K23" i="4"/>
  <c r="K22" i="4"/>
  <c r="M22" i="4" s="1"/>
  <c r="L21" i="4"/>
  <c r="L30" i="4" s="1"/>
  <c r="L53" i="4" s="1"/>
  <c r="J21" i="4"/>
  <c r="J30" i="4" s="1"/>
  <c r="I21" i="4"/>
  <c r="I30" i="4" s="1"/>
  <c r="H21" i="4"/>
  <c r="H30" i="4" s="1"/>
  <c r="G21" i="4"/>
  <c r="F21" i="4"/>
  <c r="F30" i="4" s="1"/>
  <c r="E21" i="4"/>
  <c r="E30" i="4" s="1"/>
  <c r="M20" i="4"/>
  <c r="M18" i="4"/>
  <c r="M17" i="4"/>
  <c r="K17" i="4"/>
  <c r="K16" i="4"/>
  <c r="M16" i="4" s="1"/>
  <c r="K15" i="4"/>
  <c r="M15" i="4" s="1"/>
  <c r="D14" i="4"/>
  <c r="D21" i="4" s="1"/>
  <c r="C14" i="4"/>
  <c r="C21" i="4" s="1"/>
  <c r="M10" i="4"/>
  <c r="K10" i="4"/>
  <c r="K9" i="4"/>
  <c r="M9" i="4" s="1"/>
  <c r="D8" i="4"/>
  <c r="C8" i="4"/>
  <c r="D15" i="3"/>
  <c r="E15" i="3"/>
  <c r="E23" i="3"/>
  <c r="D23" i="3"/>
  <c r="E34" i="3"/>
  <c r="D34" i="3"/>
  <c r="D47" i="3"/>
  <c r="E47" i="3"/>
  <c r="E60" i="3" s="1"/>
  <c r="E62" i="3"/>
  <c r="D62" i="3"/>
  <c r="D68" i="3"/>
  <c r="E68" i="3"/>
  <c r="E16" i="2"/>
  <c r="E27" i="2" s="1"/>
  <c r="E31" i="2" s="1"/>
  <c r="E38" i="2" s="1"/>
  <c r="D16" i="2"/>
  <c r="D27" i="2" s="1"/>
  <c r="E71" i="1"/>
  <c r="E69" i="1"/>
  <c r="E76" i="1" s="1"/>
  <c r="D76" i="1"/>
  <c r="E66" i="1"/>
  <c r="E65" i="1"/>
  <c r="E60" i="1"/>
  <c r="E67" i="1" s="1"/>
  <c r="D67" i="1"/>
  <c r="E57" i="1"/>
  <c r="E45" i="1"/>
  <c r="D44" i="1"/>
  <c r="D42" i="1"/>
  <c r="D39" i="1"/>
  <c r="D45" i="1" s="1"/>
  <c r="E28" i="1"/>
  <c r="E46" i="1" s="1"/>
  <c r="D26" i="1"/>
  <c r="D18" i="1"/>
  <c r="D28" i="1" s="1"/>
  <c r="D29" i="2" l="1"/>
  <c r="D31" i="2" s="1"/>
  <c r="D38" i="2" s="1"/>
  <c r="C30" i="4"/>
  <c r="D30" i="4"/>
  <c r="M8" i="4"/>
  <c r="M21" i="4" s="1"/>
  <c r="M44" i="4"/>
  <c r="E32" i="3"/>
  <c r="E77" i="3" s="1"/>
  <c r="E79" i="3" s="1"/>
  <c r="D78" i="3" s="1"/>
  <c r="D75" i="3"/>
  <c r="E75" i="3"/>
  <c r="D60" i="3"/>
  <c r="D32" i="3"/>
  <c r="D46" i="1"/>
  <c r="D77" i="1"/>
  <c r="E77" i="1"/>
  <c r="M30" i="4" l="1"/>
  <c r="D77" i="3"/>
  <c r="D79" i="3" s="1"/>
</calcChain>
</file>

<file path=xl/sharedStrings.xml><?xml version="1.0" encoding="utf-8"?>
<sst xmlns="http://schemas.openxmlformats.org/spreadsheetml/2006/main" count="303" uniqueCount="206">
  <si>
    <t>Приложение 2</t>
  </si>
  <si>
    <t>к приказу Министра финансов</t>
  </si>
  <si>
    <t>Республики Казахстан</t>
  </si>
  <si>
    <t>от 28 июня 2017 года № 404</t>
  </si>
  <si>
    <t>Форма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</si>
  <si>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</si>
  <si>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</si>
  <si>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</si>
  <si>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</si>
  <si>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</si>
  <si>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</si>
  <si>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</si>
  <si>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</si>
  <si>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</si>
  <si>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</si>
  <si>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</si>
  <si>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</si>
  <si>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</si>
  <si>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</si>
  <si>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</si>
  <si>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</si>
  <si>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</si>
  <si>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</si>
  <si>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</si>
  <si>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</si>
  <si>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</si>
  <si>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</si>
  <si>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</si>
  <si>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</si>
  <si>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</si>
  <si>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</si>
  <si>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</si>
  <si>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</si>
  <si>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</si>
  <si>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</si>
  <si>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</si>
  <si>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</si>
  <si>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</si>
  <si>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</si>
  <si>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</si>
  <si>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</si>
  <si>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</si>
  <si>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</si>
  <si>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</si>
  <si>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</si>
  <si>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</si>
  <si>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</si>
  <si>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</si>
  <si>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</si>
  <si>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</si>
  <si>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</si>
  <si>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</si>
  <si>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</si>
  <si>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</si>
  <si>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</si>
  <si>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</si>
  <si>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</si>
  <si>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</si>
  <si>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</si>
  <si>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</si>
  <si>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</si>
  <si>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</si>
  <si>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</si>
  <si>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</si>
  <si>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</si>
  <si>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</si>
  <si>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Отчет о прибылях и убытках</t>
  </si>
  <si>
    <t>Наименование показателей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</si>
  <si>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</si>
  <si>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</si>
  <si>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</si>
  <si>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</si>
  <si>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</si>
  <si>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</si>
  <si>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</si>
  <si>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  по обесцеению активов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</si>
  <si>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</si>
  <si>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</si>
  <si>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</si>
  <si>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</si>
  <si>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</si>
  <si>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</si>
  <si>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</si>
  <si>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</si>
  <si>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</si>
  <si>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</si>
  <si>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</si>
  <si>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</si>
  <si>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</si>
  <si>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</si>
  <si>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</si>
  <si>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</si>
  <si>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</si>
  <si>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Влияние отложенного подоходного налога на резерв переоценки основных средств</t>
  </si>
  <si>
    <t>-</t>
  </si>
  <si>
    <t xml:space="preserve">Общая совокупная прибыль(строка 300 + строка 400)
</t>
  </si>
  <si>
    <t>Приложение 4</t>
  </si>
  <si>
    <t>Отчет о движении денежных средств (прямой метод)</t>
  </si>
  <si>
    <t>тыс.тенге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</si>
  <si>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</si>
  <si>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</si>
  <si>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</si>
  <si>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</si>
  <si>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</si>
  <si>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</si>
  <si>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</si>
  <si>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</si>
  <si>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</si>
  <si>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</si>
  <si>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</si>
  <si>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</si>
  <si>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</si>
  <si>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</si>
  <si>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</si>
  <si>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</si>
  <si>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</si>
  <si>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</si>
  <si>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</si>
  <si>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</si>
  <si>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</si>
  <si>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</si>
  <si>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</si>
  <si>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</si>
  <si>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</si>
  <si>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</si>
  <si>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</si>
  <si>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</si>
  <si>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</si>
  <si>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</si>
  <si>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</si>
  <si>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</si>
  <si>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</si>
  <si>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</si>
  <si>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</si>
  <si>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</si>
  <si>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</si>
  <si>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</si>
  <si>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</si>
  <si>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</si>
  <si>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</si>
  <si>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</si>
  <si>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</si>
  <si>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</si>
  <si>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</si>
  <si>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</si>
  <si>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</si>
  <si>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</si>
  <si>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</si>
  <si>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</si>
  <si>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</si>
  <si>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</si>
  <si>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</si>
  <si>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</si>
  <si>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Сокращенный промежуточный отчет об изменениях в капитале 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</si>
  <si>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</si>
  <si>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</si>
  <si>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</si>
  <si>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</si>
  <si>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</si>
  <si>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</si>
  <si>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</si>
  <si>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</si>
  <si>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</si>
  <si>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</si>
  <si>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Итого</t>
  </si>
  <si>
    <t>KZT000</t>
  </si>
  <si>
    <t xml:space="preserve">Сальдо на 1 января 2019 года  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</si>
  <si>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</si>
  <si>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</si>
  <si>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</si>
  <si>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>эффект по МСФО 9</t>
  </si>
  <si>
    <t>МСБУ 1.96 (б)</t>
  </si>
  <si>
    <t xml:space="preserve">Переоценка основных средств </t>
  </si>
  <si>
    <t>влияние отсроченного налога на резерв по переоценке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</si>
  <si>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</si>
  <si>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</si>
  <si>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</si>
  <si>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</si>
  <si>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</si>
  <si>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</si>
  <si>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</si>
  <si>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</si>
  <si>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</si>
  <si>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  <charset val="204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</si>
  <si>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</si>
  <si>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</si>
  <si>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</si>
  <si>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</si>
  <si>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</si>
  <si>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</si>
  <si>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</si>
  <si>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</si>
  <si>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</si>
  <si>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</si>
  <si>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</si>
  <si>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Сальдо на 31 декабря 2019г.</t>
  </si>
  <si>
    <t xml:space="preserve">Сальдо на 1 января 2018года  </t>
  </si>
  <si>
    <t xml:space="preserve">Курсовые разницы, возникающие по переводу операций в иностранной валюте </t>
  </si>
  <si>
    <t>Связанный подоходный налог</t>
  </si>
  <si>
    <t>на конец 31декабря 2018года.</t>
  </si>
  <si>
    <t xml:space="preserve">                                                      по состоянию на «31» декабря 2019 года</t>
  </si>
  <si>
    <t xml:space="preserve">                                                              по состоянию на «31» декабря 2019 года</t>
  </si>
  <si>
    <t>по состоянию на « 31 » декабря 2019 года</t>
  </si>
  <si>
    <t>Баланс ( строка 100+строка 101+строка 200)</t>
  </si>
  <si>
    <t>по состоянию на « 31» декабря 2019 года</t>
  </si>
  <si>
    <t>от 27 июнь 2017 года №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</si>
</sst>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[Red]\-#,##0.00\ "/>
    <numFmt numFmtId="165" formatCode="_(* #,##0_);_(* \(#,##0\);_(* &quot;-&quot;??_);_(@_)"/>
    <numFmt numFmtId="166" formatCode="_-* #,##0_р_._-;\-* #,##0_р_._-;_-* &quot;-&quot;??_р_._-;_-@_-"/>
  </numFmts>
  <fonts count="4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8"/>
      <name val="Arial"/>
      <family val="2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Arial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</font>
    <font>
      <b/>
      <sz val="9"/>
      <name val="Arial"/>
      <family val="2"/>
    </font>
    <font>
      <i/>
      <sz val="9"/>
      <name val="Arial"/>
      <family val="2"/>
    </font>
    <font>
      <sz val="14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8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sz val="10"/>
      <color indexed="19"/>
      <name val="Arial Cyr"/>
      <charset val="204"/>
    </font>
    <font>
      <b/>
      <sz val="9"/>
      <color indexed="19"/>
      <name val="Arial"/>
      <family val="2"/>
      <charset val="204"/>
    </font>
    <font>
      <b/>
      <sz val="11"/>
      <name val="Arial Cyr"/>
      <charset val="204"/>
    </font>
    <font>
      <sz val="8"/>
      <color indexed="8"/>
      <name val="Arial"/>
      <family val="2"/>
      <charset val="204"/>
    </font>
    <font>
      <sz val="8"/>
      <color indexed="56"/>
      <name val="Arial"/>
      <family val="2"/>
      <charset val="204"/>
    </font>
    <font>
      <b/>
      <sz val="10"/>
      <color indexed="1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quotePrefix="1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3" fontId="9" fillId="0" borderId="1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top" wrapText="1"/>
    </xf>
    <xf numFmtId="3" fontId="5" fillId="0" borderId="0" xfId="0" applyNumberFormat="1" applyFont="1"/>
    <xf numFmtId="4" fontId="0" fillId="0" borderId="0" xfId="0" applyNumberFormat="1"/>
    <xf numFmtId="3" fontId="0" fillId="0" borderId="0" xfId="0" applyNumberFormat="1"/>
    <xf numFmtId="3" fontId="11" fillId="0" borderId="4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3" fontId="9" fillId="0" borderId="5" xfId="3" applyNumberFormat="1" applyFont="1" applyFill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 horizontal="left"/>
    </xf>
    <xf numFmtId="3" fontId="10" fillId="0" borderId="2" xfId="0" applyNumberFormat="1" applyFont="1" applyFill="1" applyBorder="1" applyAlignment="1">
      <alignment horizontal="center" vertical="top" wrapText="1"/>
    </xf>
    <xf numFmtId="4" fontId="5" fillId="0" borderId="0" xfId="0" applyNumberFormat="1" applyFont="1"/>
    <xf numFmtId="3" fontId="10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5" fontId="5" fillId="0" borderId="0" xfId="0" applyNumberFormat="1" applyFont="1"/>
    <xf numFmtId="3" fontId="14" fillId="0" borderId="0" xfId="0" applyNumberFormat="1" applyFont="1"/>
    <xf numFmtId="3" fontId="10" fillId="0" borderId="4" xfId="0" applyNumberFormat="1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vertical="top"/>
    </xf>
    <xf numFmtId="3" fontId="11" fillId="0" borderId="4" xfId="0" applyNumberFormat="1" applyFont="1" applyBorder="1" applyAlignment="1">
      <alignment horizontal="center" vertical="top" wrapText="1"/>
    </xf>
    <xf numFmtId="0" fontId="15" fillId="0" borderId="0" xfId="0" applyFont="1"/>
    <xf numFmtId="0" fontId="0" fillId="0" borderId="0" xfId="0" applyFont="1" applyAlignment="1"/>
    <xf numFmtId="0" fontId="0" fillId="0" borderId="0" xfId="0" applyBorder="1"/>
    <xf numFmtId="0" fontId="6" fillId="0" borderId="3" xfId="0" applyFont="1" applyBorder="1" applyAlignment="1">
      <alignment vertical="center" wrapText="1"/>
    </xf>
    <xf numFmtId="3" fontId="17" fillId="0" borderId="1" xfId="3" applyNumberFormat="1" applyFont="1" applyFill="1" applyBorder="1" applyAlignment="1">
      <alignment horizontal="center" wrapText="1"/>
    </xf>
    <xf numFmtId="3" fontId="17" fillId="0" borderId="0" xfId="3" applyNumberFormat="1" applyFont="1" applyFill="1" applyBorder="1" applyAlignment="1">
      <alignment horizontal="center" wrapText="1"/>
    </xf>
    <xf numFmtId="3" fontId="17" fillId="0" borderId="1" xfId="10" applyNumberFormat="1" applyFont="1" applyFill="1" applyBorder="1" applyAlignment="1">
      <alignment horizontal="center"/>
    </xf>
    <xf numFmtId="3" fontId="9" fillId="0" borderId="1" xfId="10" applyNumberFormat="1" applyFont="1" applyFill="1" applyBorder="1" applyAlignment="1">
      <alignment horizontal="center"/>
    </xf>
    <xf numFmtId="3" fontId="17" fillId="0" borderId="0" xfId="1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top" wrapText="1"/>
    </xf>
    <xf numFmtId="3" fontId="19" fillId="0" borderId="9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7" fillId="0" borderId="1" xfId="0" applyFont="1" applyBorder="1"/>
    <xf numFmtId="3" fontId="17" fillId="0" borderId="1" xfId="3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6" fillId="0" borderId="11" xfId="0" applyFont="1" applyBorder="1" applyAlignment="1">
      <alignment horizontal="center" vertical="top" wrapText="1"/>
    </xf>
    <xf numFmtId="0" fontId="17" fillId="0" borderId="11" xfId="0" applyFont="1" applyBorder="1"/>
    <xf numFmtId="0" fontId="6" fillId="0" borderId="10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22" fillId="0" borderId="11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4" fontId="23" fillId="0" borderId="0" xfId="0" applyNumberFormat="1" applyFont="1" applyBorder="1"/>
    <xf numFmtId="0" fontId="24" fillId="0" borderId="0" xfId="0" applyFont="1" applyBorder="1"/>
    <xf numFmtId="4" fontId="20" fillId="0" borderId="0" xfId="6" applyNumberFormat="1" applyFont="1" applyBorder="1" applyAlignment="1">
      <alignment horizontal="right" vertical="top" wrapText="1"/>
    </xf>
    <xf numFmtId="4" fontId="20" fillId="0" borderId="0" xfId="8" applyNumberFormat="1" applyFont="1" applyBorder="1" applyAlignment="1">
      <alignment horizontal="right" vertical="top" wrapText="1"/>
    </xf>
    <xf numFmtId="0" fontId="25" fillId="0" borderId="0" xfId="0" applyFont="1"/>
    <xf numFmtId="0" fontId="0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3" fontId="28" fillId="0" borderId="1" xfId="0" applyNumberFormat="1" applyFont="1" applyFill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3" fontId="29" fillId="0" borderId="13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horizontal="center" vertical="top" wrapText="1"/>
    </xf>
    <xf numFmtId="3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3" fontId="30" fillId="0" borderId="1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3" fontId="29" fillId="0" borderId="13" xfId="0" applyNumberFormat="1" applyFont="1" applyFill="1" applyBorder="1" applyAlignment="1">
      <alignment horizontal="center" vertical="top" wrapText="1"/>
    </xf>
    <xf numFmtId="3" fontId="27" fillId="0" borderId="13" xfId="0" applyNumberFormat="1" applyFont="1" applyFill="1" applyBorder="1" applyAlignment="1">
      <alignment horizontal="center" vertical="top" wrapText="1"/>
    </xf>
    <xf numFmtId="3" fontId="30" fillId="0" borderId="7" xfId="3" applyNumberFormat="1" applyFont="1" applyFill="1" applyBorder="1" applyAlignment="1">
      <alignment horizontal="center" vertical="top" wrapText="1"/>
    </xf>
    <xf numFmtId="3" fontId="29" fillId="0" borderId="7" xfId="0" applyNumberFormat="1" applyFont="1" applyFill="1" applyBorder="1" applyAlignment="1">
      <alignment horizontal="center" vertical="top" wrapText="1"/>
    </xf>
    <xf numFmtId="3" fontId="30" fillId="0" borderId="3" xfId="3" applyNumberFormat="1" applyFont="1" applyFill="1" applyBorder="1" applyAlignment="1">
      <alignment horizontal="center" vertical="top" wrapText="1"/>
    </xf>
    <xf numFmtId="3" fontId="27" fillId="0" borderId="1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3" fontId="27" fillId="0" borderId="18" xfId="0" applyNumberFormat="1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3" fontId="27" fillId="0" borderId="7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3" fontId="27" fillId="0" borderId="12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horizontal="center" vertical="top" wrapText="1"/>
    </xf>
    <xf numFmtId="3" fontId="27" fillId="0" borderId="20" xfId="0" applyNumberFormat="1" applyFont="1" applyFill="1" applyBorder="1" applyAlignment="1">
      <alignment horizontal="center" vertical="top" wrapText="1"/>
    </xf>
    <xf numFmtId="3" fontId="27" fillId="0" borderId="19" xfId="0" applyNumberFormat="1" applyFont="1" applyFill="1" applyBorder="1" applyAlignment="1">
      <alignment horizontal="center" vertical="top" wrapText="1"/>
    </xf>
    <xf numFmtId="3" fontId="30" fillId="0" borderId="7" xfId="3" applyNumberFormat="1" applyFont="1" applyFill="1" applyBorder="1" applyAlignment="1">
      <alignment horizontal="center" vertical="center"/>
    </xf>
    <xf numFmtId="3" fontId="0" fillId="0" borderId="7" xfId="3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 vertical="top" wrapText="1"/>
    </xf>
    <xf numFmtId="3" fontId="27" fillId="0" borderId="14" xfId="0" applyNumberFormat="1" applyFont="1" applyFill="1" applyBorder="1" applyAlignment="1">
      <alignment horizontal="center" vertical="top" wrapText="1"/>
    </xf>
    <xf numFmtId="3" fontId="27" fillId="0" borderId="15" xfId="0" applyNumberFormat="1" applyFont="1" applyFill="1" applyBorder="1" applyAlignment="1">
      <alignment horizontal="center" vertical="top" wrapText="1"/>
    </xf>
    <xf numFmtId="3" fontId="31" fillId="0" borderId="15" xfId="4" applyNumberFormat="1" applyFont="1" applyFill="1" applyBorder="1" applyAlignment="1">
      <alignment vertical="top" wrapText="1"/>
    </xf>
    <xf numFmtId="3" fontId="31" fillId="0" borderId="7" xfId="4" applyNumberFormat="1" applyFont="1" applyFill="1" applyBorder="1" applyAlignment="1">
      <alignment vertical="top" wrapText="1"/>
    </xf>
    <xf numFmtId="3" fontId="31" fillId="0" borderId="16" xfId="4" applyNumberFormat="1" applyFont="1" applyFill="1" applyBorder="1" applyAlignment="1">
      <alignment horizontal="center" vertical="top" wrapText="1"/>
    </xf>
    <xf numFmtId="3" fontId="31" fillId="0" borderId="19" xfId="4" applyNumberFormat="1" applyFont="1" applyFill="1" applyBorder="1" applyAlignment="1">
      <alignment horizontal="center" vertical="top" wrapText="1"/>
    </xf>
    <xf numFmtId="3" fontId="26" fillId="0" borderId="11" xfId="0" applyNumberFormat="1" applyFont="1" applyFill="1" applyBorder="1" applyAlignment="1">
      <alignment horizontal="center" vertical="top" wrapText="1"/>
    </xf>
    <xf numFmtId="3" fontId="27" fillId="0" borderId="21" xfId="0" applyNumberFormat="1" applyFont="1" applyFill="1" applyBorder="1" applyAlignment="1">
      <alignment horizontal="center" vertical="top" wrapText="1"/>
    </xf>
    <xf numFmtId="3" fontId="0" fillId="0" borderId="7" xfId="3" quotePrefix="1" applyNumberFormat="1" applyFont="1" applyFill="1" applyBorder="1" applyAlignment="1">
      <alignment horizontal="center"/>
    </xf>
    <xf numFmtId="3" fontId="8" fillId="0" borderId="16" xfId="3" applyNumberFormat="1" applyFont="1" applyFill="1" applyBorder="1" applyAlignment="1">
      <alignment horizontal="center"/>
    </xf>
    <xf numFmtId="3" fontId="8" fillId="0" borderId="22" xfId="3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horizontal="center" vertical="top" wrapText="1"/>
    </xf>
    <xf numFmtId="3" fontId="27" fillId="0" borderId="24" xfId="0" applyNumberFormat="1" applyFont="1" applyFill="1" applyBorder="1" applyAlignment="1">
      <alignment horizontal="center" vertical="top" wrapText="1"/>
    </xf>
    <xf numFmtId="3" fontId="27" fillId="0" borderId="17" xfId="0" applyNumberFormat="1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0" fontId="30" fillId="0" borderId="0" xfId="0" applyFont="1"/>
    <xf numFmtId="0" fontId="9" fillId="0" borderId="0" xfId="0" applyFont="1"/>
    <xf numFmtId="4" fontId="33" fillId="0" borderId="0" xfId="9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/>
    <xf numFmtId="3" fontId="0" fillId="0" borderId="0" xfId="0" applyNumberFormat="1" applyFont="1"/>
    <xf numFmtId="4" fontId="0" fillId="0" borderId="0" xfId="0" applyNumberFormat="1" applyFont="1"/>
    <xf numFmtId="0" fontId="34" fillId="0" borderId="0" xfId="0" applyFont="1"/>
    <xf numFmtId="4" fontId="32" fillId="0" borderId="0" xfId="0" applyNumberFormat="1" applyFont="1" applyFill="1" applyBorder="1" applyAlignment="1">
      <alignment horizontal="right" vertical="top" wrapText="1"/>
    </xf>
    <xf numFmtId="0" fontId="35" fillId="0" borderId="0" xfId="5" applyFont="1" applyFill="1"/>
    <xf numFmtId="0" fontId="36" fillId="0" borderId="0" xfId="5" applyFont="1"/>
    <xf numFmtId="0" fontId="8" fillId="0" borderId="0" xfId="5"/>
    <xf numFmtId="0" fontId="30" fillId="0" borderId="0" xfId="5" applyFont="1" applyFill="1" applyBorder="1"/>
    <xf numFmtId="0" fontId="38" fillId="0" borderId="0" xfId="5" applyFont="1" applyFill="1" applyAlignment="1">
      <alignment horizontal="left" wrapText="1"/>
    </xf>
    <xf numFmtId="0" fontId="36" fillId="0" borderId="0" xfId="5" applyFont="1" applyFill="1" applyAlignment="1"/>
    <xf numFmtId="0" fontId="39" fillId="0" borderId="1" xfId="5" applyFont="1" applyFill="1" applyBorder="1" applyAlignment="1">
      <alignment vertical="top" wrapText="1"/>
    </xf>
    <xf numFmtId="0" fontId="39" fillId="0" borderId="1" xfId="5" applyFont="1" applyFill="1" applyBorder="1" applyAlignment="1">
      <alignment horizontal="left" wrapText="1" indent="1"/>
    </xf>
    <xf numFmtId="0" fontId="42" fillId="0" borderId="1" xfId="5" applyFont="1" applyFill="1" applyBorder="1" applyAlignment="1">
      <alignment horizontal="left" wrapText="1"/>
    </xf>
    <xf numFmtId="0" fontId="39" fillId="0" borderId="1" xfId="5" applyFont="1" applyBorder="1" applyAlignment="1">
      <alignment vertical="top" wrapText="1"/>
    </xf>
    <xf numFmtId="0" fontId="40" fillId="0" borderId="1" xfId="5" applyFont="1" applyBorder="1" applyAlignment="1">
      <alignment wrapText="1"/>
    </xf>
    <xf numFmtId="166" fontId="18" fillId="0" borderId="1" xfId="11" applyNumberFormat="1" applyFont="1" applyBorder="1" applyAlignment="1">
      <alignment vertical="center" wrapText="1"/>
    </xf>
    <xf numFmtId="166" fontId="43" fillId="0" borderId="1" xfId="11" applyNumberFormat="1" applyFont="1" applyBorder="1" applyAlignment="1">
      <alignment vertical="center" wrapText="1"/>
    </xf>
    <xf numFmtId="0" fontId="44" fillId="0" borderId="1" xfId="5" applyFont="1" applyBorder="1" applyAlignment="1">
      <alignment wrapText="1"/>
    </xf>
    <xf numFmtId="166" fontId="19" fillId="0" borderId="1" xfId="11" applyNumberFormat="1" applyFont="1" applyBorder="1" applyAlignment="1">
      <alignment vertical="center" wrapText="1"/>
    </xf>
    <xf numFmtId="166" fontId="25" fillId="0" borderId="1" xfId="11" applyNumberFormat="1" applyFont="1" applyBorder="1" applyAlignment="1">
      <alignment vertical="center" wrapText="1"/>
    </xf>
    <xf numFmtId="0" fontId="39" fillId="0" borderId="1" xfId="5" applyFont="1" applyBorder="1" applyAlignment="1">
      <alignment wrapText="1"/>
    </xf>
    <xf numFmtId="166" fontId="19" fillId="0" borderId="1" xfId="11" applyNumberFormat="1" applyFont="1" applyFill="1" applyBorder="1" applyAlignment="1">
      <alignment vertical="center" wrapText="1"/>
    </xf>
    <xf numFmtId="0" fontId="40" fillId="0" borderId="1" xfId="5" applyFont="1" applyBorder="1" applyAlignment="1">
      <alignment vertical="top" wrapText="1"/>
    </xf>
    <xf numFmtId="0" fontId="42" fillId="0" borderId="1" xfId="5" quotePrefix="1" applyFont="1" applyBorder="1" applyAlignment="1">
      <alignment horizontal="left" wrapText="1"/>
    </xf>
    <xf numFmtId="166" fontId="8" fillId="0" borderId="0" xfId="5" applyNumberFormat="1"/>
    <xf numFmtId="0" fontId="42" fillId="0" borderId="1" xfId="5" applyFont="1" applyBorder="1" applyAlignment="1">
      <alignment wrapText="1"/>
    </xf>
    <xf numFmtId="0" fontId="14" fillId="0" borderId="0" xfId="5" applyFont="1"/>
    <xf numFmtId="0" fontId="45" fillId="0" borderId="1" xfId="5" applyFont="1" applyBorder="1" applyAlignment="1">
      <alignment vertical="top" wrapText="1"/>
    </xf>
    <xf numFmtId="14" fontId="40" fillId="0" borderId="1" xfId="5" quotePrefix="1" applyNumberFormat="1" applyFont="1" applyFill="1" applyBorder="1" applyAlignment="1">
      <alignment horizontal="left" vertical="top" wrapText="1"/>
    </xf>
    <xf numFmtId="0" fontId="39" fillId="0" borderId="0" xfId="5" applyFont="1" applyBorder="1" applyAlignment="1">
      <alignment vertical="top" wrapText="1"/>
    </xf>
    <xf numFmtId="14" fontId="40" fillId="0" borderId="0" xfId="5" applyNumberFormat="1" applyFont="1" applyFill="1" applyBorder="1" applyAlignment="1">
      <alignment horizontal="center" vertical="top" wrapText="1"/>
    </xf>
    <xf numFmtId="166" fontId="29" fillId="0" borderId="0" xfId="11" applyNumberFormat="1" applyFont="1" applyBorder="1" applyAlignment="1">
      <alignment vertical="center" wrapText="1"/>
    </xf>
    <xf numFmtId="166" fontId="29" fillId="2" borderId="0" xfId="11" applyNumberFormat="1" applyFont="1" applyFill="1" applyBorder="1" applyAlignment="1">
      <alignment vertical="center" wrapText="1"/>
    </xf>
    <xf numFmtId="166" fontId="8" fillId="0" borderId="0" xfId="11" applyNumberFormat="1" applyFont="1" applyBorder="1" applyAlignment="1">
      <alignment vertical="center" wrapText="1"/>
    </xf>
    <xf numFmtId="166" fontId="5" fillId="0" borderId="0" xfId="11" applyNumberFormat="1" applyFont="1" applyBorder="1" applyAlignment="1">
      <alignment vertical="center" wrapText="1"/>
    </xf>
    <xf numFmtId="14" fontId="46" fillId="0" borderId="0" xfId="5" applyNumberFormat="1" applyFont="1" applyFill="1" applyBorder="1" applyAlignment="1">
      <alignment horizontal="center" vertical="top" wrapText="1"/>
    </xf>
    <xf numFmtId="166" fontId="28" fillId="0" borderId="0" xfId="11" applyNumberFormat="1" applyFont="1" applyBorder="1" applyAlignment="1">
      <alignment vertical="center" wrapText="1"/>
    </xf>
    <xf numFmtId="3" fontId="31" fillId="0" borderId="7" xfId="4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39" fillId="0" borderId="1" xfId="5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3" fontId="9" fillId="0" borderId="1" xfId="3" applyNumberFormat="1" applyFont="1" applyFill="1" applyBorder="1" applyAlignment="1">
      <alignment horizont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top" wrapText="1"/>
    </xf>
    <xf numFmtId="4" fontId="20" fillId="0" borderId="27" xfId="7" applyNumberFormat="1" applyFont="1" applyBorder="1" applyAlignment="1">
      <alignment horizontal="right" vertical="top" wrapText="1"/>
    </xf>
    <xf numFmtId="3" fontId="19" fillId="0" borderId="28" xfId="0" applyNumberFormat="1" applyFont="1" applyFill="1" applyBorder="1" applyAlignment="1">
      <alignment horizontal="center" vertical="top" wrapText="1"/>
    </xf>
    <xf numFmtId="3" fontId="19" fillId="0" borderId="2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2" fillId="0" borderId="0" xfId="1" applyAlignment="1" applyProtection="1">
      <alignment horizontal="right" vertical="center"/>
    </xf>
    <xf numFmtId="0" fontId="27" fillId="0" borderId="12" xfId="0" applyFont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27" fillId="0" borderId="0" xfId="0" applyFont="1" applyAlignment="1">
      <alignment horizontal="center"/>
    </xf>
    <xf numFmtId="2" fontId="40" fillId="0" borderId="1" xfId="5" applyNumberFormat="1" applyFont="1" applyFill="1" applyBorder="1" applyAlignment="1">
      <alignment horizontal="center" vertical="top"/>
    </xf>
    <xf numFmtId="0" fontId="36" fillId="0" borderId="0" xfId="5" applyFont="1" applyAlignment="1">
      <alignment horizontal="center"/>
    </xf>
    <xf numFmtId="0" fontId="37" fillId="0" borderId="0" xfId="5" applyFont="1" applyFill="1" applyAlignment="1">
      <alignment horizontal="center" wrapText="1"/>
    </xf>
    <xf numFmtId="0" fontId="27" fillId="0" borderId="0" xfId="0" quotePrefix="1" applyFont="1" applyFill="1" applyAlignment="1">
      <alignment horizontal="left"/>
    </xf>
    <xf numFmtId="0" fontId="27" fillId="0" borderId="0" xfId="0" applyFont="1" applyFill="1" applyAlignment="1"/>
    <xf numFmtId="0" fontId="0" fillId="0" borderId="6" xfId="5" applyFont="1" applyBorder="1" applyAlignment="1">
      <alignment horizontal="center"/>
    </xf>
    <xf numFmtId="0" fontId="39" fillId="0" borderId="1" xfId="5" applyFont="1" applyFill="1" applyBorder="1" applyAlignment="1">
      <alignment horizontal="center" wrapText="1"/>
    </xf>
    <xf numFmtId="2" fontId="40" fillId="0" borderId="1" xfId="5" applyNumberFormat="1" applyFont="1" applyFill="1" applyBorder="1" applyAlignment="1">
      <alignment horizontal="center" vertical="top" wrapText="1"/>
    </xf>
    <xf numFmtId="2" fontId="41" fillId="0" borderId="1" xfId="5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12">
    <cellStyle name="Normal 2" xfId="4"/>
    <cellStyle name="Гиперссылка" xfId="1" builtinId="8"/>
    <cellStyle name="Обычный" xfId="0" builtinId="0"/>
    <cellStyle name="Обычный_ДЗО Формы финотчетности Сам" xfId="5"/>
    <cellStyle name="Обычный_Лист2" xfId="6"/>
    <cellStyle name="Обычный_прибыль (07)" xfId="7"/>
    <cellStyle name="Обычный_Ф 1,2,3,4, без переоценки" xfId="3"/>
    <cellStyle name="Обычный_ф2(12)" xfId="8"/>
    <cellStyle name="Обычный_ф3(11)" xfId="9"/>
    <cellStyle name="Финансовый 2 2" xfId="2"/>
    <cellStyle name="Финансовый 3 2" xfId="10"/>
    <cellStyle name="Финансовый_Ф 1,2,3,4, без переоценк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32%2005%202020%20%20&#1082;&#1086;&#1088;&#1088;&#1077;&#1082;%20&#1088;&#1072;&#1089;&#1095;&#1077;&#1090;%20&#1087;&#1088;&#1080;&#1073;&#1099;&#1083;&#1080;%20%20xls-v1%20(3)%20-%20V&#1087;&#1086;&#1089;&#1083;&#1077;%20&#1086;&#1094;&#1077;&#1085;&#1082;&#1080;%20xls&#1046;%20(4%20&#1092;&#1086;&#1088;&#1084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(август) "/>
      <sheetName val="СЧ 3430(12)"/>
      <sheetName val="ф1(2019)после оценки"/>
      <sheetName val="ф2(2019)после оценки"/>
      <sheetName val="Ф3 (2)"/>
      <sheetName val="Ф (4)"/>
      <sheetName val="приб(12)после оценки"/>
      <sheetName val="осв(2019) после оценки"/>
      <sheetName val="ОСВот 21.01"/>
      <sheetName val="сЧ 5710(2019)"/>
      <sheetName val="сЧ 7400"/>
      <sheetName val="сч 5710(2019) после оценки"/>
      <sheetName val="сч 5710(2018)"/>
      <sheetName val="Ф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F6">
            <v>1021554445.04</v>
          </cell>
        </row>
        <row r="37">
          <cell r="F37">
            <v>171439500.84999999</v>
          </cell>
        </row>
        <row r="64">
          <cell r="F64">
            <v>48395847448.020004</v>
          </cell>
        </row>
        <row r="76">
          <cell r="F76">
            <v>272259922.99000001</v>
          </cell>
        </row>
        <row r="88">
          <cell r="F88">
            <v>959546977.54999995</v>
          </cell>
        </row>
        <row r="90">
          <cell r="F90">
            <v>5008341362.2000008</v>
          </cell>
        </row>
      </sheetData>
      <sheetData sheetId="8"/>
      <sheetData sheetId="9"/>
      <sheetData sheetId="10"/>
      <sheetData sheetId="11">
        <row r="8">
          <cell r="D8">
            <v>13967697085.219999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7386494.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J85"/>
  <sheetViews>
    <sheetView topLeftCell="A61" zoomScaleNormal="100" workbookViewId="0">
      <selection activeCell="B85" sqref="B85"/>
    </sheetView>
  </sheetViews>
  <sheetFormatPr defaultRowHeight="15" x14ac:dyDescent="0.25"/>
  <cols>
    <col min="1" max="1" width="4.5703125" customWidth="1"/>
    <col min="2" max="2" width="55.28515625" customWidth="1"/>
    <col min="3" max="3" width="10" customWidth="1"/>
    <col min="4" max="4" width="25.85546875" customWidth="1"/>
    <col min="5" max="5" width="25.140625" customWidth="1"/>
    <col min="6" max="6" width="19.28515625" bestFit="1" customWidth="1"/>
    <col min="7" max="7" width="18.28515625" customWidth="1"/>
    <col min="8" max="8" width="21.140625" customWidth="1"/>
    <col min="9" max="9" width="12.7109375" customWidth="1"/>
    <col min="257" max="257" width="4.5703125" customWidth="1"/>
    <col min="258" max="258" width="55.28515625" customWidth="1"/>
    <col min="259" max="259" width="10" customWidth="1"/>
    <col min="260" max="260" width="25.85546875" customWidth="1"/>
    <col min="261" max="261" width="25.140625" customWidth="1"/>
    <col min="262" max="262" width="19.28515625" bestFit="1" customWidth="1"/>
    <col min="263" max="263" width="18.28515625" customWidth="1"/>
    <col min="264" max="264" width="21.140625" customWidth="1"/>
    <col min="265" max="265" width="12.7109375" customWidth="1"/>
    <col min="513" max="513" width="4.5703125" customWidth="1"/>
    <col min="514" max="514" width="55.28515625" customWidth="1"/>
    <col min="515" max="515" width="10" customWidth="1"/>
    <col min="516" max="516" width="25.85546875" customWidth="1"/>
    <col min="517" max="517" width="25.140625" customWidth="1"/>
    <col min="518" max="518" width="19.28515625" bestFit="1" customWidth="1"/>
    <col min="519" max="519" width="18.28515625" customWidth="1"/>
    <col min="520" max="520" width="21.140625" customWidth="1"/>
    <col min="521" max="521" width="12.7109375" customWidth="1"/>
    <col min="769" max="769" width="4.5703125" customWidth="1"/>
    <col min="770" max="770" width="55.28515625" customWidth="1"/>
    <col min="771" max="771" width="10" customWidth="1"/>
    <col min="772" max="772" width="25.85546875" customWidth="1"/>
    <col min="773" max="773" width="25.140625" customWidth="1"/>
    <col min="774" max="774" width="19.28515625" bestFit="1" customWidth="1"/>
    <col min="775" max="775" width="18.28515625" customWidth="1"/>
    <col min="776" max="776" width="21.140625" customWidth="1"/>
    <col min="777" max="777" width="12.7109375" customWidth="1"/>
    <col min="1025" max="1025" width="4.5703125" customWidth="1"/>
    <col min="1026" max="1026" width="55.28515625" customWidth="1"/>
    <col min="1027" max="1027" width="10" customWidth="1"/>
    <col min="1028" max="1028" width="25.85546875" customWidth="1"/>
    <col min="1029" max="1029" width="25.140625" customWidth="1"/>
    <col min="1030" max="1030" width="19.28515625" bestFit="1" customWidth="1"/>
    <col min="1031" max="1031" width="18.28515625" customWidth="1"/>
    <col min="1032" max="1032" width="21.140625" customWidth="1"/>
    <col min="1033" max="1033" width="12.7109375" customWidth="1"/>
    <col min="1281" max="1281" width="4.5703125" customWidth="1"/>
    <col min="1282" max="1282" width="55.28515625" customWidth="1"/>
    <col min="1283" max="1283" width="10" customWidth="1"/>
    <col min="1284" max="1284" width="25.85546875" customWidth="1"/>
    <col min="1285" max="1285" width="25.140625" customWidth="1"/>
    <col min="1286" max="1286" width="19.28515625" bestFit="1" customWidth="1"/>
    <col min="1287" max="1287" width="18.28515625" customWidth="1"/>
    <col min="1288" max="1288" width="21.140625" customWidth="1"/>
    <col min="1289" max="1289" width="12.7109375" customWidth="1"/>
    <col min="1537" max="1537" width="4.5703125" customWidth="1"/>
    <col min="1538" max="1538" width="55.28515625" customWidth="1"/>
    <col min="1539" max="1539" width="10" customWidth="1"/>
    <col min="1540" max="1540" width="25.85546875" customWidth="1"/>
    <col min="1541" max="1541" width="25.140625" customWidth="1"/>
    <col min="1542" max="1542" width="19.28515625" bestFit="1" customWidth="1"/>
    <col min="1543" max="1543" width="18.28515625" customWidth="1"/>
    <col min="1544" max="1544" width="21.140625" customWidth="1"/>
    <col min="1545" max="1545" width="12.7109375" customWidth="1"/>
    <col min="1793" max="1793" width="4.5703125" customWidth="1"/>
    <col min="1794" max="1794" width="55.28515625" customWidth="1"/>
    <col min="1795" max="1795" width="10" customWidth="1"/>
    <col min="1796" max="1796" width="25.85546875" customWidth="1"/>
    <col min="1797" max="1797" width="25.140625" customWidth="1"/>
    <col min="1798" max="1798" width="19.28515625" bestFit="1" customWidth="1"/>
    <col min="1799" max="1799" width="18.28515625" customWidth="1"/>
    <col min="1800" max="1800" width="21.140625" customWidth="1"/>
    <col min="1801" max="1801" width="12.7109375" customWidth="1"/>
    <col min="2049" max="2049" width="4.5703125" customWidth="1"/>
    <col min="2050" max="2050" width="55.28515625" customWidth="1"/>
    <col min="2051" max="2051" width="10" customWidth="1"/>
    <col min="2052" max="2052" width="25.85546875" customWidth="1"/>
    <col min="2053" max="2053" width="25.140625" customWidth="1"/>
    <col min="2054" max="2054" width="19.28515625" bestFit="1" customWidth="1"/>
    <col min="2055" max="2055" width="18.28515625" customWidth="1"/>
    <col min="2056" max="2056" width="21.140625" customWidth="1"/>
    <col min="2057" max="2057" width="12.7109375" customWidth="1"/>
    <col min="2305" max="2305" width="4.5703125" customWidth="1"/>
    <col min="2306" max="2306" width="55.28515625" customWidth="1"/>
    <col min="2307" max="2307" width="10" customWidth="1"/>
    <col min="2308" max="2308" width="25.85546875" customWidth="1"/>
    <col min="2309" max="2309" width="25.140625" customWidth="1"/>
    <col min="2310" max="2310" width="19.28515625" bestFit="1" customWidth="1"/>
    <col min="2311" max="2311" width="18.28515625" customWidth="1"/>
    <col min="2312" max="2312" width="21.140625" customWidth="1"/>
    <col min="2313" max="2313" width="12.7109375" customWidth="1"/>
    <col min="2561" max="2561" width="4.5703125" customWidth="1"/>
    <col min="2562" max="2562" width="55.28515625" customWidth="1"/>
    <col min="2563" max="2563" width="10" customWidth="1"/>
    <col min="2564" max="2564" width="25.85546875" customWidth="1"/>
    <col min="2565" max="2565" width="25.140625" customWidth="1"/>
    <col min="2566" max="2566" width="19.28515625" bestFit="1" customWidth="1"/>
    <col min="2567" max="2567" width="18.28515625" customWidth="1"/>
    <col min="2568" max="2568" width="21.140625" customWidth="1"/>
    <col min="2569" max="2569" width="12.7109375" customWidth="1"/>
    <col min="2817" max="2817" width="4.5703125" customWidth="1"/>
    <col min="2818" max="2818" width="55.28515625" customWidth="1"/>
    <col min="2819" max="2819" width="10" customWidth="1"/>
    <col min="2820" max="2820" width="25.85546875" customWidth="1"/>
    <col min="2821" max="2821" width="25.140625" customWidth="1"/>
    <col min="2822" max="2822" width="19.28515625" bestFit="1" customWidth="1"/>
    <col min="2823" max="2823" width="18.28515625" customWidth="1"/>
    <col min="2824" max="2824" width="21.140625" customWidth="1"/>
    <col min="2825" max="2825" width="12.7109375" customWidth="1"/>
    <col min="3073" max="3073" width="4.5703125" customWidth="1"/>
    <col min="3074" max="3074" width="55.28515625" customWidth="1"/>
    <col min="3075" max="3075" width="10" customWidth="1"/>
    <col min="3076" max="3076" width="25.85546875" customWidth="1"/>
    <col min="3077" max="3077" width="25.140625" customWidth="1"/>
    <col min="3078" max="3078" width="19.28515625" bestFit="1" customWidth="1"/>
    <col min="3079" max="3079" width="18.28515625" customWidth="1"/>
    <col min="3080" max="3080" width="21.140625" customWidth="1"/>
    <col min="3081" max="3081" width="12.7109375" customWidth="1"/>
    <col min="3329" max="3329" width="4.5703125" customWidth="1"/>
    <col min="3330" max="3330" width="55.28515625" customWidth="1"/>
    <col min="3331" max="3331" width="10" customWidth="1"/>
    <col min="3332" max="3332" width="25.85546875" customWidth="1"/>
    <col min="3333" max="3333" width="25.140625" customWidth="1"/>
    <col min="3334" max="3334" width="19.28515625" bestFit="1" customWidth="1"/>
    <col min="3335" max="3335" width="18.28515625" customWidth="1"/>
    <col min="3336" max="3336" width="21.140625" customWidth="1"/>
    <col min="3337" max="3337" width="12.7109375" customWidth="1"/>
    <col min="3585" max="3585" width="4.5703125" customWidth="1"/>
    <col min="3586" max="3586" width="55.28515625" customWidth="1"/>
    <col min="3587" max="3587" width="10" customWidth="1"/>
    <col min="3588" max="3588" width="25.85546875" customWidth="1"/>
    <col min="3589" max="3589" width="25.140625" customWidth="1"/>
    <col min="3590" max="3590" width="19.28515625" bestFit="1" customWidth="1"/>
    <col min="3591" max="3591" width="18.28515625" customWidth="1"/>
    <col min="3592" max="3592" width="21.140625" customWidth="1"/>
    <col min="3593" max="3593" width="12.7109375" customWidth="1"/>
    <col min="3841" max="3841" width="4.5703125" customWidth="1"/>
    <col min="3842" max="3842" width="55.28515625" customWidth="1"/>
    <col min="3843" max="3843" width="10" customWidth="1"/>
    <col min="3844" max="3844" width="25.85546875" customWidth="1"/>
    <col min="3845" max="3845" width="25.140625" customWidth="1"/>
    <col min="3846" max="3846" width="19.28515625" bestFit="1" customWidth="1"/>
    <col min="3847" max="3847" width="18.28515625" customWidth="1"/>
    <col min="3848" max="3848" width="21.140625" customWidth="1"/>
    <col min="3849" max="3849" width="12.7109375" customWidth="1"/>
    <col min="4097" max="4097" width="4.5703125" customWidth="1"/>
    <col min="4098" max="4098" width="55.28515625" customWidth="1"/>
    <col min="4099" max="4099" width="10" customWidth="1"/>
    <col min="4100" max="4100" width="25.85546875" customWidth="1"/>
    <col min="4101" max="4101" width="25.140625" customWidth="1"/>
    <col min="4102" max="4102" width="19.28515625" bestFit="1" customWidth="1"/>
    <col min="4103" max="4103" width="18.28515625" customWidth="1"/>
    <col min="4104" max="4104" width="21.140625" customWidth="1"/>
    <col min="4105" max="4105" width="12.7109375" customWidth="1"/>
    <col min="4353" max="4353" width="4.5703125" customWidth="1"/>
    <col min="4354" max="4354" width="55.28515625" customWidth="1"/>
    <col min="4355" max="4355" width="10" customWidth="1"/>
    <col min="4356" max="4356" width="25.85546875" customWidth="1"/>
    <col min="4357" max="4357" width="25.140625" customWidth="1"/>
    <col min="4358" max="4358" width="19.28515625" bestFit="1" customWidth="1"/>
    <col min="4359" max="4359" width="18.28515625" customWidth="1"/>
    <col min="4360" max="4360" width="21.140625" customWidth="1"/>
    <col min="4361" max="4361" width="12.7109375" customWidth="1"/>
    <col min="4609" max="4609" width="4.5703125" customWidth="1"/>
    <col min="4610" max="4610" width="55.28515625" customWidth="1"/>
    <col min="4611" max="4611" width="10" customWidth="1"/>
    <col min="4612" max="4612" width="25.85546875" customWidth="1"/>
    <col min="4613" max="4613" width="25.140625" customWidth="1"/>
    <col min="4614" max="4614" width="19.28515625" bestFit="1" customWidth="1"/>
    <col min="4615" max="4615" width="18.28515625" customWidth="1"/>
    <col min="4616" max="4616" width="21.140625" customWidth="1"/>
    <col min="4617" max="4617" width="12.7109375" customWidth="1"/>
    <col min="4865" max="4865" width="4.5703125" customWidth="1"/>
    <col min="4866" max="4866" width="55.28515625" customWidth="1"/>
    <col min="4867" max="4867" width="10" customWidth="1"/>
    <col min="4868" max="4868" width="25.85546875" customWidth="1"/>
    <col min="4869" max="4869" width="25.140625" customWidth="1"/>
    <col min="4870" max="4870" width="19.28515625" bestFit="1" customWidth="1"/>
    <col min="4871" max="4871" width="18.28515625" customWidth="1"/>
    <col min="4872" max="4872" width="21.140625" customWidth="1"/>
    <col min="4873" max="4873" width="12.7109375" customWidth="1"/>
    <col min="5121" max="5121" width="4.5703125" customWidth="1"/>
    <col min="5122" max="5122" width="55.28515625" customWidth="1"/>
    <col min="5123" max="5123" width="10" customWidth="1"/>
    <col min="5124" max="5124" width="25.85546875" customWidth="1"/>
    <col min="5125" max="5125" width="25.140625" customWidth="1"/>
    <col min="5126" max="5126" width="19.28515625" bestFit="1" customWidth="1"/>
    <col min="5127" max="5127" width="18.28515625" customWidth="1"/>
    <col min="5128" max="5128" width="21.140625" customWidth="1"/>
    <col min="5129" max="5129" width="12.7109375" customWidth="1"/>
    <col min="5377" max="5377" width="4.5703125" customWidth="1"/>
    <col min="5378" max="5378" width="55.28515625" customWidth="1"/>
    <col min="5379" max="5379" width="10" customWidth="1"/>
    <col min="5380" max="5380" width="25.85546875" customWidth="1"/>
    <col min="5381" max="5381" width="25.140625" customWidth="1"/>
    <col min="5382" max="5382" width="19.28515625" bestFit="1" customWidth="1"/>
    <col min="5383" max="5383" width="18.28515625" customWidth="1"/>
    <col min="5384" max="5384" width="21.140625" customWidth="1"/>
    <col min="5385" max="5385" width="12.7109375" customWidth="1"/>
    <col min="5633" max="5633" width="4.5703125" customWidth="1"/>
    <col min="5634" max="5634" width="55.28515625" customWidth="1"/>
    <col min="5635" max="5635" width="10" customWidth="1"/>
    <col min="5636" max="5636" width="25.85546875" customWidth="1"/>
    <col min="5637" max="5637" width="25.140625" customWidth="1"/>
    <col min="5638" max="5638" width="19.28515625" bestFit="1" customWidth="1"/>
    <col min="5639" max="5639" width="18.28515625" customWidth="1"/>
    <col min="5640" max="5640" width="21.140625" customWidth="1"/>
    <col min="5641" max="5641" width="12.7109375" customWidth="1"/>
    <col min="5889" max="5889" width="4.5703125" customWidth="1"/>
    <col min="5890" max="5890" width="55.28515625" customWidth="1"/>
    <col min="5891" max="5891" width="10" customWidth="1"/>
    <col min="5892" max="5892" width="25.85546875" customWidth="1"/>
    <col min="5893" max="5893" width="25.140625" customWidth="1"/>
    <col min="5894" max="5894" width="19.28515625" bestFit="1" customWidth="1"/>
    <col min="5895" max="5895" width="18.28515625" customWidth="1"/>
    <col min="5896" max="5896" width="21.140625" customWidth="1"/>
    <col min="5897" max="5897" width="12.7109375" customWidth="1"/>
    <col min="6145" max="6145" width="4.5703125" customWidth="1"/>
    <col min="6146" max="6146" width="55.28515625" customWidth="1"/>
    <col min="6147" max="6147" width="10" customWidth="1"/>
    <col min="6148" max="6148" width="25.85546875" customWidth="1"/>
    <col min="6149" max="6149" width="25.140625" customWidth="1"/>
    <col min="6150" max="6150" width="19.28515625" bestFit="1" customWidth="1"/>
    <col min="6151" max="6151" width="18.28515625" customWidth="1"/>
    <col min="6152" max="6152" width="21.140625" customWidth="1"/>
    <col min="6153" max="6153" width="12.7109375" customWidth="1"/>
    <col min="6401" max="6401" width="4.5703125" customWidth="1"/>
    <col min="6402" max="6402" width="55.28515625" customWidth="1"/>
    <col min="6403" max="6403" width="10" customWidth="1"/>
    <col min="6404" max="6404" width="25.85546875" customWidth="1"/>
    <col min="6405" max="6405" width="25.140625" customWidth="1"/>
    <col min="6406" max="6406" width="19.28515625" bestFit="1" customWidth="1"/>
    <col min="6407" max="6407" width="18.28515625" customWidth="1"/>
    <col min="6408" max="6408" width="21.140625" customWidth="1"/>
    <col min="6409" max="6409" width="12.7109375" customWidth="1"/>
    <col min="6657" max="6657" width="4.5703125" customWidth="1"/>
    <col min="6658" max="6658" width="55.28515625" customWidth="1"/>
    <col min="6659" max="6659" width="10" customWidth="1"/>
    <col min="6660" max="6660" width="25.85546875" customWidth="1"/>
    <col min="6661" max="6661" width="25.140625" customWidth="1"/>
    <col min="6662" max="6662" width="19.28515625" bestFit="1" customWidth="1"/>
    <col min="6663" max="6663" width="18.28515625" customWidth="1"/>
    <col min="6664" max="6664" width="21.140625" customWidth="1"/>
    <col min="6665" max="6665" width="12.7109375" customWidth="1"/>
    <col min="6913" max="6913" width="4.5703125" customWidth="1"/>
    <col min="6914" max="6914" width="55.28515625" customWidth="1"/>
    <col min="6915" max="6915" width="10" customWidth="1"/>
    <col min="6916" max="6916" width="25.85546875" customWidth="1"/>
    <col min="6917" max="6917" width="25.140625" customWidth="1"/>
    <col min="6918" max="6918" width="19.28515625" bestFit="1" customWidth="1"/>
    <col min="6919" max="6919" width="18.28515625" customWidth="1"/>
    <col min="6920" max="6920" width="21.140625" customWidth="1"/>
    <col min="6921" max="6921" width="12.7109375" customWidth="1"/>
    <col min="7169" max="7169" width="4.5703125" customWidth="1"/>
    <col min="7170" max="7170" width="55.28515625" customWidth="1"/>
    <col min="7171" max="7171" width="10" customWidth="1"/>
    <col min="7172" max="7172" width="25.85546875" customWidth="1"/>
    <col min="7173" max="7173" width="25.140625" customWidth="1"/>
    <col min="7174" max="7174" width="19.28515625" bestFit="1" customWidth="1"/>
    <col min="7175" max="7175" width="18.28515625" customWidth="1"/>
    <col min="7176" max="7176" width="21.140625" customWidth="1"/>
    <col min="7177" max="7177" width="12.7109375" customWidth="1"/>
    <col min="7425" max="7425" width="4.5703125" customWidth="1"/>
    <col min="7426" max="7426" width="55.28515625" customWidth="1"/>
    <col min="7427" max="7427" width="10" customWidth="1"/>
    <col min="7428" max="7428" width="25.85546875" customWidth="1"/>
    <col min="7429" max="7429" width="25.140625" customWidth="1"/>
    <col min="7430" max="7430" width="19.28515625" bestFit="1" customWidth="1"/>
    <col min="7431" max="7431" width="18.28515625" customWidth="1"/>
    <col min="7432" max="7432" width="21.140625" customWidth="1"/>
    <col min="7433" max="7433" width="12.7109375" customWidth="1"/>
    <col min="7681" max="7681" width="4.5703125" customWidth="1"/>
    <col min="7682" max="7682" width="55.28515625" customWidth="1"/>
    <col min="7683" max="7683" width="10" customWidth="1"/>
    <col min="7684" max="7684" width="25.85546875" customWidth="1"/>
    <col min="7685" max="7685" width="25.140625" customWidth="1"/>
    <col min="7686" max="7686" width="19.28515625" bestFit="1" customWidth="1"/>
    <col min="7687" max="7687" width="18.28515625" customWidth="1"/>
    <col min="7688" max="7688" width="21.140625" customWidth="1"/>
    <col min="7689" max="7689" width="12.7109375" customWidth="1"/>
    <col min="7937" max="7937" width="4.5703125" customWidth="1"/>
    <col min="7938" max="7938" width="55.28515625" customWidth="1"/>
    <col min="7939" max="7939" width="10" customWidth="1"/>
    <col min="7940" max="7940" width="25.85546875" customWidth="1"/>
    <col min="7941" max="7941" width="25.140625" customWidth="1"/>
    <col min="7942" max="7942" width="19.28515625" bestFit="1" customWidth="1"/>
    <col min="7943" max="7943" width="18.28515625" customWidth="1"/>
    <col min="7944" max="7944" width="21.140625" customWidth="1"/>
    <col min="7945" max="7945" width="12.7109375" customWidth="1"/>
    <col min="8193" max="8193" width="4.5703125" customWidth="1"/>
    <col min="8194" max="8194" width="55.28515625" customWidth="1"/>
    <col min="8195" max="8195" width="10" customWidth="1"/>
    <col min="8196" max="8196" width="25.85546875" customWidth="1"/>
    <col min="8197" max="8197" width="25.140625" customWidth="1"/>
    <col min="8198" max="8198" width="19.28515625" bestFit="1" customWidth="1"/>
    <col min="8199" max="8199" width="18.28515625" customWidth="1"/>
    <col min="8200" max="8200" width="21.140625" customWidth="1"/>
    <col min="8201" max="8201" width="12.7109375" customWidth="1"/>
    <col min="8449" max="8449" width="4.5703125" customWidth="1"/>
    <col min="8450" max="8450" width="55.28515625" customWidth="1"/>
    <col min="8451" max="8451" width="10" customWidth="1"/>
    <col min="8452" max="8452" width="25.85546875" customWidth="1"/>
    <col min="8453" max="8453" width="25.140625" customWidth="1"/>
    <col min="8454" max="8454" width="19.28515625" bestFit="1" customWidth="1"/>
    <col min="8455" max="8455" width="18.28515625" customWidth="1"/>
    <col min="8456" max="8456" width="21.140625" customWidth="1"/>
    <col min="8457" max="8457" width="12.7109375" customWidth="1"/>
    <col min="8705" max="8705" width="4.5703125" customWidth="1"/>
    <col min="8706" max="8706" width="55.28515625" customWidth="1"/>
    <col min="8707" max="8707" width="10" customWidth="1"/>
    <col min="8708" max="8708" width="25.85546875" customWidth="1"/>
    <col min="8709" max="8709" width="25.140625" customWidth="1"/>
    <col min="8710" max="8710" width="19.28515625" bestFit="1" customWidth="1"/>
    <col min="8711" max="8711" width="18.28515625" customWidth="1"/>
    <col min="8712" max="8712" width="21.140625" customWidth="1"/>
    <col min="8713" max="8713" width="12.7109375" customWidth="1"/>
    <col min="8961" max="8961" width="4.5703125" customWidth="1"/>
    <col min="8962" max="8962" width="55.28515625" customWidth="1"/>
    <col min="8963" max="8963" width="10" customWidth="1"/>
    <col min="8964" max="8964" width="25.85546875" customWidth="1"/>
    <col min="8965" max="8965" width="25.140625" customWidth="1"/>
    <col min="8966" max="8966" width="19.28515625" bestFit="1" customWidth="1"/>
    <col min="8967" max="8967" width="18.28515625" customWidth="1"/>
    <col min="8968" max="8968" width="21.140625" customWidth="1"/>
    <col min="8969" max="8969" width="12.7109375" customWidth="1"/>
    <col min="9217" max="9217" width="4.5703125" customWidth="1"/>
    <col min="9218" max="9218" width="55.28515625" customWidth="1"/>
    <col min="9219" max="9219" width="10" customWidth="1"/>
    <col min="9220" max="9220" width="25.85546875" customWidth="1"/>
    <col min="9221" max="9221" width="25.140625" customWidth="1"/>
    <col min="9222" max="9222" width="19.28515625" bestFit="1" customWidth="1"/>
    <col min="9223" max="9223" width="18.28515625" customWidth="1"/>
    <col min="9224" max="9224" width="21.140625" customWidth="1"/>
    <col min="9225" max="9225" width="12.7109375" customWidth="1"/>
    <col min="9473" max="9473" width="4.5703125" customWidth="1"/>
    <col min="9474" max="9474" width="55.28515625" customWidth="1"/>
    <col min="9475" max="9475" width="10" customWidth="1"/>
    <col min="9476" max="9476" width="25.85546875" customWidth="1"/>
    <col min="9477" max="9477" width="25.140625" customWidth="1"/>
    <col min="9478" max="9478" width="19.28515625" bestFit="1" customWidth="1"/>
    <col min="9479" max="9479" width="18.28515625" customWidth="1"/>
    <col min="9480" max="9480" width="21.140625" customWidth="1"/>
    <col min="9481" max="9481" width="12.7109375" customWidth="1"/>
    <col min="9729" max="9729" width="4.5703125" customWidth="1"/>
    <col min="9730" max="9730" width="55.28515625" customWidth="1"/>
    <col min="9731" max="9731" width="10" customWidth="1"/>
    <col min="9732" max="9732" width="25.85546875" customWidth="1"/>
    <col min="9733" max="9733" width="25.140625" customWidth="1"/>
    <col min="9734" max="9734" width="19.28515625" bestFit="1" customWidth="1"/>
    <col min="9735" max="9735" width="18.28515625" customWidth="1"/>
    <col min="9736" max="9736" width="21.140625" customWidth="1"/>
    <col min="9737" max="9737" width="12.7109375" customWidth="1"/>
    <col min="9985" max="9985" width="4.5703125" customWidth="1"/>
    <col min="9986" max="9986" width="55.28515625" customWidth="1"/>
    <col min="9987" max="9987" width="10" customWidth="1"/>
    <col min="9988" max="9988" width="25.85546875" customWidth="1"/>
    <col min="9989" max="9989" width="25.140625" customWidth="1"/>
    <col min="9990" max="9990" width="19.28515625" bestFit="1" customWidth="1"/>
    <col min="9991" max="9991" width="18.28515625" customWidth="1"/>
    <col min="9992" max="9992" width="21.140625" customWidth="1"/>
    <col min="9993" max="9993" width="12.7109375" customWidth="1"/>
    <col min="10241" max="10241" width="4.5703125" customWidth="1"/>
    <col min="10242" max="10242" width="55.28515625" customWidth="1"/>
    <col min="10243" max="10243" width="10" customWidth="1"/>
    <col min="10244" max="10244" width="25.85546875" customWidth="1"/>
    <col min="10245" max="10245" width="25.140625" customWidth="1"/>
    <col min="10246" max="10246" width="19.28515625" bestFit="1" customWidth="1"/>
    <col min="10247" max="10247" width="18.28515625" customWidth="1"/>
    <col min="10248" max="10248" width="21.140625" customWidth="1"/>
    <col min="10249" max="10249" width="12.7109375" customWidth="1"/>
    <col min="10497" max="10497" width="4.5703125" customWidth="1"/>
    <col min="10498" max="10498" width="55.28515625" customWidth="1"/>
    <col min="10499" max="10499" width="10" customWidth="1"/>
    <col min="10500" max="10500" width="25.85546875" customWidth="1"/>
    <col min="10501" max="10501" width="25.140625" customWidth="1"/>
    <col min="10502" max="10502" width="19.28515625" bestFit="1" customWidth="1"/>
    <col min="10503" max="10503" width="18.28515625" customWidth="1"/>
    <col min="10504" max="10504" width="21.140625" customWidth="1"/>
    <col min="10505" max="10505" width="12.7109375" customWidth="1"/>
    <col min="10753" max="10753" width="4.5703125" customWidth="1"/>
    <col min="10754" max="10754" width="55.28515625" customWidth="1"/>
    <col min="10755" max="10755" width="10" customWidth="1"/>
    <col min="10756" max="10756" width="25.85546875" customWidth="1"/>
    <col min="10757" max="10757" width="25.140625" customWidth="1"/>
    <col min="10758" max="10758" width="19.28515625" bestFit="1" customWidth="1"/>
    <col min="10759" max="10759" width="18.28515625" customWidth="1"/>
    <col min="10760" max="10760" width="21.140625" customWidth="1"/>
    <col min="10761" max="10761" width="12.7109375" customWidth="1"/>
    <col min="11009" max="11009" width="4.5703125" customWidth="1"/>
    <col min="11010" max="11010" width="55.28515625" customWidth="1"/>
    <col min="11011" max="11011" width="10" customWidth="1"/>
    <col min="11012" max="11012" width="25.85546875" customWidth="1"/>
    <col min="11013" max="11013" width="25.140625" customWidth="1"/>
    <col min="11014" max="11014" width="19.28515625" bestFit="1" customWidth="1"/>
    <col min="11015" max="11015" width="18.28515625" customWidth="1"/>
    <col min="11016" max="11016" width="21.140625" customWidth="1"/>
    <col min="11017" max="11017" width="12.7109375" customWidth="1"/>
    <col min="11265" max="11265" width="4.5703125" customWidth="1"/>
    <col min="11266" max="11266" width="55.28515625" customWidth="1"/>
    <col min="11267" max="11267" width="10" customWidth="1"/>
    <col min="11268" max="11268" width="25.85546875" customWidth="1"/>
    <col min="11269" max="11269" width="25.140625" customWidth="1"/>
    <col min="11270" max="11270" width="19.28515625" bestFit="1" customWidth="1"/>
    <col min="11271" max="11271" width="18.28515625" customWidth="1"/>
    <col min="11272" max="11272" width="21.140625" customWidth="1"/>
    <col min="11273" max="11273" width="12.7109375" customWidth="1"/>
    <col min="11521" max="11521" width="4.5703125" customWidth="1"/>
    <col min="11522" max="11522" width="55.28515625" customWidth="1"/>
    <col min="11523" max="11523" width="10" customWidth="1"/>
    <col min="11524" max="11524" width="25.85546875" customWidth="1"/>
    <col min="11525" max="11525" width="25.140625" customWidth="1"/>
    <col min="11526" max="11526" width="19.28515625" bestFit="1" customWidth="1"/>
    <col min="11527" max="11527" width="18.28515625" customWidth="1"/>
    <col min="11528" max="11528" width="21.140625" customWidth="1"/>
    <col min="11529" max="11529" width="12.7109375" customWidth="1"/>
    <col min="11777" max="11777" width="4.5703125" customWidth="1"/>
    <col min="11778" max="11778" width="55.28515625" customWidth="1"/>
    <col min="11779" max="11779" width="10" customWidth="1"/>
    <col min="11780" max="11780" width="25.85546875" customWidth="1"/>
    <col min="11781" max="11781" width="25.140625" customWidth="1"/>
    <col min="11782" max="11782" width="19.28515625" bestFit="1" customWidth="1"/>
    <col min="11783" max="11783" width="18.28515625" customWidth="1"/>
    <col min="11784" max="11784" width="21.140625" customWidth="1"/>
    <col min="11785" max="11785" width="12.7109375" customWidth="1"/>
    <col min="12033" max="12033" width="4.5703125" customWidth="1"/>
    <col min="12034" max="12034" width="55.28515625" customWidth="1"/>
    <col min="12035" max="12035" width="10" customWidth="1"/>
    <col min="12036" max="12036" width="25.85546875" customWidth="1"/>
    <col min="12037" max="12037" width="25.140625" customWidth="1"/>
    <col min="12038" max="12038" width="19.28515625" bestFit="1" customWidth="1"/>
    <col min="12039" max="12039" width="18.28515625" customWidth="1"/>
    <col min="12040" max="12040" width="21.140625" customWidth="1"/>
    <col min="12041" max="12041" width="12.7109375" customWidth="1"/>
    <col min="12289" max="12289" width="4.5703125" customWidth="1"/>
    <col min="12290" max="12290" width="55.28515625" customWidth="1"/>
    <col min="12291" max="12291" width="10" customWidth="1"/>
    <col min="12292" max="12292" width="25.85546875" customWidth="1"/>
    <col min="12293" max="12293" width="25.140625" customWidth="1"/>
    <col min="12294" max="12294" width="19.28515625" bestFit="1" customWidth="1"/>
    <col min="12295" max="12295" width="18.28515625" customWidth="1"/>
    <col min="12296" max="12296" width="21.140625" customWidth="1"/>
    <col min="12297" max="12297" width="12.7109375" customWidth="1"/>
    <col min="12545" max="12545" width="4.5703125" customWidth="1"/>
    <col min="12546" max="12546" width="55.28515625" customWidth="1"/>
    <col min="12547" max="12547" width="10" customWidth="1"/>
    <col min="12548" max="12548" width="25.85546875" customWidth="1"/>
    <col min="12549" max="12549" width="25.140625" customWidth="1"/>
    <col min="12550" max="12550" width="19.28515625" bestFit="1" customWidth="1"/>
    <col min="12551" max="12551" width="18.28515625" customWidth="1"/>
    <col min="12552" max="12552" width="21.140625" customWidth="1"/>
    <col min="12553" max="12553" width="12.7109375" customWidth="1"/>
    <col min="12801" max="12801" width="4.5703125" customWidth="1"/>
    <col min="12802" max="12802" width="55.28515625" customWidth="1"/>
    <col min="12803" max="12803" width="10" customWidth="1"/>
    <col min="12804" max="12804" width="25.85546875" customWidth="1"/>
    <col min="12805" max="12805" width="25.140625" customWidth="1"/>
    <col min="12806" max="12806" width="19.28515625" bestFit="1" customWidth="1"/>
    <col min="12807" max="12807" width="18.28515625" customWidth="1"/>
    <col min="12808" max="12808" width="21.140625" customWidth="1"/>
    <col min="12809" max="12809" width="12.7109375" customWidth="1"/>
    <col min="13057" max="13057" width="4.5703125" customWidth="1"/>
    <col min="13058" max="13058" width="55.28515625" customWidth="1"/>
    <col min="13059" max="13059" width="10" customWidth="1"/>
    <col min="13060" max="13060" width="25.85546875" customWidth="1"/>
    <col min="13061" max="13061" width="25.140625" customWidth="1"/>
    <col min="13062" max="13062" width="19.28515625" bestFit="1" customWidth="1"/>
    <col min="13063" max="13063" width="18.28515625" customWidth="1"/>
    <col min="13064" max="13064" width="21.140625" customWidth="1"/>
    <col min="13065" max="13065" width="12.7109375" customWidth="1"/>
    <col min="13313" max="13313" width="4.5703125" customWidth="1"/>
    <col min="13314" max="13314" width="55.28515625" customWidth="1"/>
    <col min="13315" max="13315" width="10" customWidth="1"/>
    <col min="13316" max="13316" width="25.85546875" customWidth="1"/>
    <col min="13317" max="13317" width="25.140625" customWidth="1"/>
    <col min="13318" max="13318" width="19.28515625" bestFit="1" customWidth="1"/>
    <col min="13319" max="13319" width="18.28515625" customWidth="1"/>
    <col min="13320" max="13320" width="21.140625" customWidth="1"/>
    <col min="13321" max="13321" width="12.7109375" customWidth="1"/>
    <col min="13569" max="13569" width="4.5703125" customWidth="1"/>
    <col min="13570" max="13570" width="55.28515625" customWidth="1"/>
    <col min="13571" max="13571" width="10" customWidth="1"/>
    <col min="13572" max="13572" width="25.85546875" customWidth="1"/>
    <col min="13573" max="13573" width="25.140625" customWidth="1"/>
    <col min="13574" max="13574" width="19.28515625" bestFit="1" customWidth="1"/>
    <col min="13575" max="13575" width="18.28515625" customWidth="1"/>
    <col min="13576" max="13576" width="21.140625" customWidth="1"/>
    <col min="13577" max="13577" width="12.7109375" customWidth="1"/>
    <col min="13825" max="13825" width="4.5703125" customWidth="1"/>
    <col min="13826" max="13826" width="55.28515625" customWidth="1"/>
    <col min="13827" max="13827" width="10" customWidth="1"/>
    <col min="13828" max="13828" width="25.85546875" customWidth="1"/>
    <col min="13829" max="13829" width="25.140625" customWidth="1"/>
    <col min="13830" max="13830" width="19.28515625" bestFit="1" customWidth="1"/>
    <col min="13831" max="13831" width="18.28515625" customWidth="1"/>
    <col min="13832" max="13832" width="21.140625" customWidth="1"/>
    <col min="13833" max="13833" width="12.7109375" customWidth="1"/>
    <col min="14081" max="14081" width="4.5703125" customWidth="1"/>
    <col min="14082" max="14082" width="55.28515625" customWidth="1"/>
    <col min="14083" max="14083" width="10" customWidth="1"/>
    <col min="14084" max="14084" width="25.85546875" customWidth="1"/>
    <col min="14085" max="14085" width="25.140625" customWidth="1"/>
    <col min="14086" max="14086" width="19.28515625" bestFit="1" customWidth="1"/>
    <col min="14087" max="14087" width="18.28515625" customWidth="1"/>
    <col min="14088" max="14088" width="21.140625" customWidth="1"/>
    <col min="14089" max="14089" width="12.7109375" customWidth="1"/>
    <col min="14337" max="14337" width="4.5703125" customWidth="1"/>
    <col min="14338" max="14338" width="55.28515625" customWidth="1"/>
    <col min="14339" max="14339" width="10" customWidth="1"/>
    <col min="14340" max="14340" width="25.85546875" customWidth="1"/>
    <col min="14341" max="14341" width="25.140625" customWidth="1"/>
    <col min="14342" max="14342" width="19.28515625" bestFit="1" customWidth="1"/>
    <col min="14343" max="14343" width="18.28515625" customWidth="1"/>
    <col min="14344" max="14344" width="21.140625" customWidth="1"/>
    <col min="14345" max="14345" width="12.7109375" customWidth="1"/>
    <col min="14593" max="14593" width="4.5703125" customWidth="1"/>
    <col min="14594" max="14594" width="55.28515625" customWidth="1"/>
    <col min="14595" max="14595" width="10" customWidth="1"/>
    <col min="14596" max="14596" width="25.85546875" customWidth="1"/>
    <col min="14597" max="14597" width="25.140625" customWidth="1"/>
    <col min="14598" max="14598" width="19.28515625" bestFit="1" customWidth="1"/>
    <col min="14599" max="14599" width="18.28515625" customWidth="1"/>
    <col min="14600" max="14600" width="21.140625" customWidth="1"/>
    <col min="14601" max="14601" width="12.7109375" customWidth="1"/>
    <col min="14849" max="14849" width="4.5703125" customWidth="1"/>
    <col min="14850" max="14850" width="55.28515625" customWidth="1"/>
    <col min="14851" max="14851" width="10" customWidth="1"/>
    <col min="14852" max="14852" width="25.85546875" customWidth="1"/>
    <col min="14853" max="14853" width="25.140625" customWidth="1"/>
    <col min="14854" max="14854" width="19.28515625" bestFit="1" customWidth="1"/>
    <col min="14855" max="14855" width="18.28515625" customWidth="1"/>
    <col min="14856" max="14856" width="21.140625" customWidth="1"/>
    <col min="14857" max="14857" width="12.7109375" customWidth="1"/>
    <col min="15105" max="15105" width="4.5703125" customWidth="1"/>
    <col min="15106" max="15106" width="55.28515625" customWidth="1"/>
    <col min="15107" max="15107" width="10" customWidth="1"/>
    <col min="15108" max="15108" width="25.85546875" customWidth="1"/>
    <col min="15109" max="15109" width="25.140625" customWidth="1"/>
    <col min="15110" max="15110" width="19.28515625" bestFit="1" customWidth="1"/>
    <col min="15111" max="15111" width="18.28515625" customWidth="1"/>
    <col min="15112" max="15112" width="21.140625" customWidth="1"/>
    <col min="15113" max="15113" width="12.7109375" customWidth="1"/>
    <col min="15361" max="15361" width="4.5703125" customWidth="1"/>
    <col min="15362" max="15362" width="55.28515625" customWidth="1"/>
    <col min="15363" max="15363" width="10" customWidth="1"/>
    <col min="15364" max="15364" width="25.85546875" customWidth="1"/>
    <col min="15365" max="15365" width="25.140625" customWidth="1"/>
    <col min="15366" max="15366" width="19.28515625" bestFit="1" customWidth="1"/>
    <col min="15367" max="15367" width="18.28515625" customWidth="1"/>
    <col min="15368" max="15368" width="21.140625" customWidth="1"/>
    <col min="15369" max="15369" width="12.7109375" customWidth="1"/>
    <col min="15617" max="15617" width="4.5703125" customWidth="1"/>
    <col min="15618" max="15618" width="55.28515625" customWidth="1"/>
    <col min="15619" max="15619" width="10" customWidth="1"/>
    <col min="15620" max="15620" width="25.85546875" customWidth="1"/>
    <col min="15621" max="15621" width="25.140625" customWidth="1"/>
    <col min="15622" max="15622" width="19.28515625" bestFit="1" customWidth="1"/>
    <col min="15623" max="15623" width="18.28515625" customWidth="1"/>
    <col min="15624" max="15624" width="21.140625" customWidth="1"/>
    <col min="15625" max="15625" width="12.7109375" customWidth="1"/>
    <col min="15873" max="15873" width="4.5703125" customWidth="1"/>
    <col min="15874" max="15874" width="55.28515625" customWidth="1"/>
    <col min="15875" max="15875" width="10" customWidth="1"/>
    <col min="15876" max="15876" width="25.85546875" customWidth="1"/>
    <col min="15877" max="15877" width="25.140625" customWidth="1"/>
    <col min="15878" max="15878" width="19.28515625" bestFit="1" customWidth="1"/>
    <col min="15879" max="15879" width="18.28515625" customWidth="1"/>
    <col min="15880" max="15880" width="21.140625" customWidth="1"/>
    <col min="15881" max="15881" width="12.7109375" customWidth="1"/>
    <col min="16129" max="16129" width="4.5703125" customWidth="1"/>
    <col min="16130" max="16130" width="55.28515625" customWidth="1"/>
    <col min="16131" max="16131" width="10" customWidth="1"/>
    <col min="16132" max="16132" width="25.85546875" customWidth="1"/>
    <col min="16133" max="16133" width="25.140625" customWidth="1"/>
    <col min="16134" max="16134" width="19.28515625" bestFit="1" customWidth="1"/>
    <col min="16135" max="16135" width="18.28515625" customWidth="1"/>
    <col min="16136" max="16136" width="21.140625" customWidth="1"/>
    <col min="16137" max="16137" width="12.7109375" customWidth="1"/>
  </cols>
  <sheetData>
    <row r="2" spans="2:6" x14ac:dyDescent="0.25">
      <c r="D2" s="195" t="s">
        <v>0</v>
      </c>
      <c r="E2" s="195"/>
    </row>
    <row r="3" spans="2:6" x14ac:dyDescent="0.25">
      <c r="D3" s="196" t="s">
        <v>1</v>
      </c>
      <c r="E3" s="196"/>
    </row>
    <row r="4" spans="2:6" x14ac:dyDescent="0.25">
      <c r="D4" s="195" t="s">
        <v>2</v>
      </c>
      <c r="E4" s="195"/>
    </row>
    <row r="5" spans="2:6" x14ac:dyDescent="0.25">
      <c r="C5" s="1"/>
      <c r="D5" s="195" t="s">
        <v>3</v>
      </c>
      <c r="E5" s="195"/>
    </row>
    <row r="6" spans="2:6" x14ac:dyDescent="0.25">
      <c r="C6" s="1"/>
      <c r="D6" s="1"/>
      <c r="E6" s="1"/>
    </row>
    <row r="7" spans="2:6" x14ac:dyDescent="0.25">
      <c r="C7" s="1"/>
      <c r="D7" s="1"/>
      <c r="E7" s="2" t="s">
        <v>4</v>
      </c>
    </row>
    <row r="8" spans="2:6" ht="15.75" x14ac:dyDescent="0.25">
      <c r="B8" s="3" t="s">
        <v>5</v>
      </c>
      <c r="C8" s="4"/>
      <c r="D8" s="4"/>
      <c r="E8" s="4"/>
      <c r="F8" s="4"/>
    </row>
    <row r="9" spans="2:6" ht="15.75" x14ac:dyDescent="0.25">
      <c r="B9" s="3"/>
      <c r="C9" s="4"/>
      <c r="D9" s="4"/>
      <c r="E9" s="4"/>
      <c r="F9" s="4"/>
    </row>
    <row r="10" spans="2:6" ht="15.75" x14ac:dyDescent="0.25">
      <c r="B10" s="5" t="s">
        <v>202</v>
      </c>
      <c r="C10" s="6"/>
      <c r="D10" s="4"/>
      <c r="E10" s="4"/>
      <c r="F10" s="4"/>
    </row>
    <row r="11" spans="2:6" ht="15.75" x14ac:dyDescent="0.25">
      <c r="B11" s="187"/>
      <c r="C11" s="4"/>
      <c r="D11" s="4"/>
      <c r="E11" s="4"/>
      <c r="F11" s="4"/>
    </row>
    <row r="12" spans="2:6" ht="15.75" x14ac:dyDescent="0.25">
      <c r="B12" s="4"/>
      <c r="C12" s="4"/>
      <c r="D12" s="4"/>
      <c r="E12" s="4"/>
      <c r="F12" s="4"/>
    </row>
    <row r="13" spans="2:6" ht="15.75" x14ac:dyDescent="0.25">
      <c r="B13" s="4"/>
      <c r="C13" s="4"/>
      <c r="D13" s="4"/>
      <c r="E13" s="7" t="s">
        <v>6</v>
      </c>
      <c r="F13" s="4"/>
    </row>
    <row r="14" spans="2:6" ht="15.75" x14ac:dyDescent="0.25">
      <c r="B14" s="4"/>
      <c r="C14" s="4"/>
      <c r="D14" s="4"/>
      <c r="E14" s="4"/>
      <c r="F14" s="4"/>
    </row>
    <row r="15" spans="2:6" ht="16.5" thickBot="1" x14ac:dyDescent="0.3">
      <c r="B15" s="4"/>
      <c r="C15" s="4"/>
      <c r="D15" s="4"/>
      <c r="E15" s="4"/>
      <c r="F15" s="4"/>
    </row>
    <row r="16" spans="2:6" ht="32.25" thickBot="1" x14ac:dyDescent="0.3">
      <c r="B16" s="8" t="s">
        <v>7</v>
      </c>
      <c r="C16" s="9" t="s">
        <v>8</v>
      </c>
      <c r="D16" s="9" t="s">
        <v>9</v>
      </c>
      <c r="E16" s="9" t="s">
        <v>10</v>
      </c>
      <c r="F16" s="4"/>
    </row>
    <row r="17" spans="2:9" ht="16.5" thickBot="1" x14ac:dyDescent="0.3">
      <c r="B17" s="10" t="s">
        <v>11</v>
      </c>
      <c r="C17" s="11"/>
      <c r="D17" s="12"/>
      <c r="E17" s="12"/>
      <c r="F17" s="4"/>
    </row>
    <row r="18" spans="2:9" ht="16.5" thickBot="1" x14ac:dyDescent="0.3">
      <c r="B18" s="10" t="s">
        <v>12</v>
      </c>
      <c r="C18" s="11">
        <v>10</v>
      </c>
      <c r="D18" s="13">
        <f>'[1]осв(2019) после оценки'!F6/1000</f>
        <v>1021554.4450399999</v>
      </c>
      <c r="E18" s="14">
        <v>2234611</v>
      </c>
      <c r="F18" s="4"/>
    </row>
    <row r="19" spans="2:9" ht="32.25" thickBot="1" x14ac:dyDescent="0.3">
      <c r="B19" s="10" t="s">
        <v>13</v>
      </c>
      <c r="C19" s="11">
        <v>11</v>
      </c>
      <c r="D19" s="15"/>
      <c r="E19" s="15"/>
      <c r="F19" s="4"/>
    </row>
    <row r="20" spans="2:9" ht="16.5" thickBot="1" x14ac:dyDescent="0.3">
      <c r="B20" s="10" t="s">
        <v>14</v>
      </c>
      <c r="C20" s="11">
        <v>12</v>
      </c>
      <c r="D20" s="15"/>
      <c r="E20" s="15"/>
      <c r="F20" s="4"/>
    </row>
    <row r="21" spans="2:9" ht="32.25" thickBot="1" x14ac:dyDescent="0.3">
      <c r="B21" s="10" t="s">
        <v>15</v>
      </c>
      <c r="C21" s="11">
        <v>13</v>
      </c>
      <c r="D21" s="15"/>
      <c r="E21" s="15"/>
      <c r="F21" s="16"/>
    </row>
    <row r="22" spans="2:9" ht="16.5" thickBot="1" x14ac:dyDescent="0.3">
      <c r="B22" s="10" t="s">
        <v>16</v>
      </c>
      <c r="C22" s="11">
        <v>14</v>
      </c>
      <c r="D22" s="15"/>
      <c r="E22" s="15"/>
      <c r="F22" s="4"/>
    </row>
    <row r="23" spans="2:9" ht="16.5" thickBot="1" x14ac:dyDescent="0.3">
      <c r="B23" s="10" t="s">
        <v>17</v>
      </c>
      <c r="C23" s="11">
        <v>15</v>
      </c>
      <c r="D23" s="15"/>
      <c r="E23" s="15"/>
      <c r="F23" s="4"/>
    </row>
    <row r="24" spans="2:9" ht="32.25" thickBot="1" x14ac:dyDescent="0.3">
      <c r="B24" s="10" t="s">
        <v>18</v>
      </c>
      <c r="C24" s="11">
        <v>16</v>
      </c>
      <c r="D24" s="15">
        <v>1178510</v>
      </c>
      <c r="E24" s="15">
        <v>634086</v>
      </c>
      <c r="F24" s="4"/>
      <c r="G24" s="17"/>
      <c r="I24" s="17"/>
    </row>
    <row r="25" spans="2:9" ht="16.5" thickBot="1" x14ac:dyDescent="0.3">
      <c r="B25" s="10" t="s">
        <v>19</v>
      </c>
      <c r="C25" s="11">
        <v>17</v>
      </c>
      <c r="D25" s="15"/>
      <c r="E25" s="15">
        <v>122321</v>
      </c>
      <c r="F25" s="4"/>
      <c r="G25" s="17"/>
    </row>
    <row r="26" spans="2:9" ht="16.5" thickBot="1" x14ac:dyDescent="0.3">
      <c r="B26" s="10" t="s">
        <v>20</v>
      </c>
      <c r="C26" s="11">
        <v>18</v>
      </c>
      <c r="D26" s="15">
        <f>'[1]осв(2019) после оценки'!F37/1000</f>
        <v>171439.50084999998</v>
      </c>
      <c r="E26" s="15">
        <v>181941</v>
      </c>
      <c r="F26" s="4"/>
      <c r="G26" s="17"/>
    </row>
    <row r="27" spans="2:9" ht="16.5" thickBot="1" x14ac:dyDescent="0.3">
      <c r="B27" s="10" t="s">
        <v>21</v>
      </c>
      <c r="C27" s="11">
        <v>19</v>
      </c>
      <c r="D27" s="15"/>
      <c r="E27" s="15"/>
      <c r="F27" s="4"/>
      <c r="G27" s="17"/>
    </row>
    <row r="28" spans="2:9" ht="32.25" thickBot="1" x14ac:dyDescent="0.3">
      <c r="B28" s="10" t="s">
        <v>22</v>
      </c>
      <c r="C28" s="11">
        <v>100</v>
      </c>
      <c r="D28" s="19">
        <f>D18+D24+D25+D26+D27+D23</f>
        <v>2371503.9458899996</v>
      </c>
      <c r="E28" s="19">
        <f>E18+E24+E25+E26+E27</f>
        <v>3172959</v>
      </c>
      <c r="F28" s="4"/>
    </row>
    <row r="29" spans="2:9" ht="32.25" thickBot="1" x14ac:dyDescent="0.3">
      <c r="B29" s="10" t="s">
        <v>23</v>
      </c>
      <c r="C29" s="11">
        <v>101</v>
      </c>
      <c r="D29" s="15"/>
      <c r="E29" s="15"/>
      <c r="F29" s="4"/>
      <c r="G29" s="17"/>
    </row>
    <row r="30" spans="2:9" ht="16.5" thickBot="1" x14ac:dyDescent="0.3">
      <c r="B30" s="10" t="s">
        <v>24</v>
      </c>
      <c r="C30" s="11"/>
      <c r="D30" s="15"/>
      <c r="E30" s="15"/>
      <c r="F30" s="4"/>
      <c r="G30" s="17"/>
    </row>
    <row r="31" spans="2:9" ht="32.25" thickBot="1" x14ac:dyDescent="0.3">
      <c r="B31" s="10" t="s">
        <v>13</v>
      </c>
      <c r="C31" s="11">
        <v>110</v>
      </c>
      <c r="D31" s="15"/>
      <c r="E31" s="15"/>
      <c r="F31" s="4"/>
      <c r="G31" s="17"/>
    </row>
    <row r="32" spans="2:9" ht="16.5" thickBot="1" x14ac:dyDescent="0.3">
      <c r="B32" s="10" t="s">
        <v>14</v>
      </c>
      <c r="C32" s="11">
        <v>111</v>
      </c>
      <c r="D32" s="15"/>
      <c r="E32" s="15"/>
      <c r="F32" s="4"/>
      <c r="G32" s="17"/>
    </row>
    <row r="33" spans="2:9" ht="32.25" thickBot="1" x14ac:dyDescent="0.3">
      <c r="B33" s="10" t="s">
        <v>15</v>
      </c>
      <c r="C33" s="11">
        <v>112</v>
      </c>
      <c r="D33" s="15"/>
      <c r="E33" s="15"/>
      <c r="F33" s="4"/>
      <c r="G33" s="17"/>
    </row>
    <row r="34" spans="2:9" ht="16.5" thickBot="1" x14ac:dyDescent="0.3">
      <c r="B34" s="10" t="s">
        <v>16</v>
      </c>
      <c r="C34" s="11">
        <v>113</v>
      </c>
      <c r="D34" s="15"/>
      <c r="E34" s="15"/>
      <c r="F34" s="4"/>
      <c r="G34" s="17"/>
    </row>
    <row r="35" spans="2:9" ht="16.5" thickBot="1" x14ac:dyDescent="0.3">
      <c r="B35" s="10" t="s">
        <v>25</v>
      </c>
      <c r="C35" s="11">
        <v>114</v>
      </c>
      <c r="D35" s="15"/>
      <c r="E35" s="15"/>
      <c r="F35" s="4"/>
      <c r="G35" s="20"/>
    </row>
    <row r="36" spans="2:9" ht="32.25" thickBot="1" x14ac:dyDescent="0.3">
      <c r="B36" s="10" t="s">
        <v>26</v>
      </c>
      <c r="C36" s="11">
        <v>115</v>
      </c>
      <c r="D36" s="15"/>
      <c r="E36" s="15"/>
      <c r="F36" s="4"/>
      <c r="G36" s="17"/>
    </row>
    <row r="37" spans="2:9" ht="16.5" thickBot="1" x14ac:dyDescent="0.3">
      <c r="B37" s="10" t="s">
        <v>27</v>
      </c>
      <c r="C37" s="11">
        <v>116</v>
      </c>
      <c r="D37" s="15"/>
      <c r="E37" s="15"/>
      <c r="F37" s="4"/>
      <c r="G37" s="17"/>
    </row>
    <row r="38" spans="2:9" ht="16.5" thickBot="1" x14ac:dyDescent="0.3">
      <c r="B38" s="10" t="s">
        <v>28</v>
      </c>
      <c r="C38" s="11">
        <v>117</v>
      </c>
      <c r="D38" s="15"/>
      <c r="E38" s="15"/>
      <c r="F38" s="4"/>
    </row>
    <row r="39" spans="2:9" ht="16.5" thickBot="1" x14ac:dyDescent="0.3">
      <c r="B39" s="10" t="s">
        <v>29</v>
      </c>
      <c r="C39" s="11">
        <v>118</v>
      </c>
      <c r="D39" s="21">
        <f>('[1]осв(2019) после оценки'!F64+'[1]осв(2019) после оценки'!F90)/1000</f>
        <v>53404188.810220003</v>
      </c>
      <c r="E39" s="21">
        <v>45298959</v>
      </c>
      <c r="F39" s="4"/>
      <c r="H39" s="18"/>
    </row>
    <row r="40" spans="2:9" ht="16.5" thickBot="1" x14ac:dyDescent="0.3">
      <c r="B40" s="10" t="s">
        <v>30</v>
      </c>
      <c r="C40" s="11">
        <v>119</v>
      </c>
      <c r="D40" s="22"/>
      <c r="E40" s="22"/>
      <c r="F40" s="4"/>
    </row>
    <row r="41" spans="2:9" ht="16.5" thickBot="1" x14ac:dyDescent="0.3">
      <c r="B41" s="10" t="s">
        <v>31</v>
      </c>
      <c r="C41" s="11">
        <v>120</v>
      </c>
      <c r="D41" s="15"/>
      <c r="E41" s="15"/>
      <c r="F41" s="4"/>
    </row>
    <row r="42" spans="2:9" ht="16.5" thickBot="1" x14ac:dyDescent="0.3">
      <c r="B42" s="10" t="s">
        <v>32</v>
      </c>
      <c r="C42" s="11">
        <v>121</v>
      </c>
      <c r="D42" s="15">
        <f>'[1]осв(2019) после оценки'!F76/1000</f>
        <v>272259.92298999999</v>
      </c>
      <c r="E42" s="15">
        <v>195315</v>
      </c>
      <c r="F42" s="4"/>
    </row>
    <row r="43" spans="2:9" ht="16.5" thickBot="1" x14ac:dyDescent="0.3">
      <c r="B43" s="10" t="s">
        <v>33</v>
      </c>
      <c r="C43" s="11">
        <v>122</v>
      </c>
      <c r="D43" s="15"/>
      <c r="E43" s="15"/>
      <c r="F43" s="4"/>
    </row>
    <row r="44" spans="2:9" ht="16.5" thickBot="1" x14ac:dyDescent="0.3">
      <c r="B44" s="10" t="s">
        <v>34</v>
      </c>
      <c r="C44" s="11">
        <v>123</v>
      </c>
      <c r="D44" s="15">
        <f>('[1]осв(2019) после оценки'!F88-336600922.53)/1000</f>
        <v>622946.05501999997</v>
      </c>
      <c r="E44" s="15">
        <v>125447</v>
      </c>
      <c r="F44" s="4"/>
    </row>
    <row r="45" spans="2:9" ht="32.25" thickBot="1" x14ac:dyDescent="0.3">
      <c r="B45" s="10" t="s">
        <v>35</v>
      </c>
      <c r="C45" s="11">
        <v>200</v>
      </c>
      <c r="D45" s="19">
        <f>D36+D39+D42+D44</f>
        <v>54299394.788230002</v>
      </c>
      <c r="E45" s="19">
        <f>E36+E39+E42+E44</f>
        <v>45619721</v>
      </c>
      <c r="F45" s="4"/>
      <c r="G45" s="16"/>
      <c r="H45" s="18"/>
    </row>
    <row r="46" spans="2:9" ht="19.5" customHeight="1" thickBot="1" x14ac:dyDescent="0.3">
      <c r="B46" s="23" t="s">
        <v>203</v>
      </c>
      <c r="C46" s="9"/>
      <c r="D46" s="24">
        <f>D28+D45</f>
        <v>56670898.734120004</v>
      </c>
      <c r="E46" s="24">
        <f>E28+E45</f>
        <v>48792680</v>
      </c>
      <c r="F46" s="25"/>
      <c r="G46" s="17"/>
      <c r="H46" s="18"/>
      <c r="I46" s="17"/>
    </row>
    <row r="47" spans="2:9" ht="32.25" thickBot="1" x14ac:dyDescent="0.3">
      <c r="B47" s="23" t="s">
        <v>36</v>
      </c>
      <c r="C47" s="9" t="s">
        <v>8</v>
      </c>
      <c r="D47" s="26" t="s">
        <v>9</v>
      </c>
      <c r="E47" s="26" t="s">
        <v>10</v>
      </c>
      <c r="F47" s="4"/>
    </row>
    <row r="48" spans="2:9" ht="16.5" thickBot="1" x14ac:dyDescent="0.3">
      <c r="B48" s="10" t="s">
        <v>37</v>
      </c>
      <c r="C48" s="11"/>
      <c r="D48" s="15"/>
      <c r="E48" s="15"/>
      <c r="F48" s="4"/>
      <c r="G48" s="17"/>
    </row>
    <row r="49" spans="2:10" ht="20.25" customHeight="1" thickBot="1" x14ac:dyDescent="0.3">
      <c r="B49" s="10" t="s">
        <v>38</v>
      </c>
      <c r="C49" s="11">
        <v>210</v>
      </c>
      <c r="D49" s="15"/>
      <c r="E49" s="15"/>
      <c r="F49" s="4"/>
    </row>
    <row r="50" spans="2:10" ht="22.5" customHeight="1" thickBot="1" x14ac:dyDescent="0.3">
      <c r="B50" s="10" t="s">
        <v>14</v>
      </c>
      <c r="C50" s="11">
        <v>211</v>
      </c>
      <c r="D50" s="15"/>
      <c r="E50" s="15"/>
      <c r="F50" s="4"/>
    </row>
    <row r="51" spans="2:10" ht="26.25" customHeight="1" thickBot="1" x14ac:dyDescent="0.3">
      <c r="B51" s="10" t="s">
        <v>39</v>
      </c>
      <c r="C51" s="11">
        <v>212</v>
      </c>
      <c r="D51" s="15">
        <v>2003559.85772</v>
      </c>
      <c r="E51" s="15">
        <v>409511</v>
      </c>
      <c r="F51" s="27"/>
      <c r="G51" s="18"/>
    </row>
    <row r="52" spans="2:10" ht="33" customHeight="1" thickBot="1" x14ac:dyDescent="0.3">
      <c r="B52" s="10" t="s">
        <v>40</v>
      </c>
      <c r="C52" s="11">
        <v>213</v>
      </c>
      <c r="D52" s="15">
        <v>2109650</v>
      </c>
      <c r="E52" s="15">
        <v>1597044</v>
      </c>
      <c r="F52" s="27"/>
      <c r="G52" s="18"/>
      <c r="J52" s="18"/>
    </row>
    <row r="53" spans="2:10" ht="21.75" customHeight="1" thickBot="1" x14ac:dyDescent="0.3">
      <c r="B53" s="10" t="s">
        <v>41</v>
      </c>
      <c r="C53" s="11">
        <v>214</v>
      </c>
      <c r="D53" s="15"/>
      <c r="E53" s="15"/>
      <c r="F53" s="4"/>
    </row>
    <row r="54" spans="2:10" ht="30.75" customHeight="1" thickBot="1" x14ac:dyDescent="0.3">
      <c r="B54" s="10" t="s">
        <v>42</v>
      </c>
      <c r="C54" s="11">
        <v>215</v>
      </c>
      <c r="D54" s="15"/>
      <c r="E54" s="15"/>
      <c r="F54" s="4"/>
      <c r="H54" s="18"/>
    </row>
    <row r="55" spans="2:10" ht="27.75" customHeight="1" thickBot="1" x14ac:dyDescent="0.3">
      <c r="B55" s="10" t="s">
        <v>43</v>
      </c>
      <c r="C55" s="11">
        <v>216</v>
      </c>
      <c r="D55" s="15"/>
      <c r="E55" s="15"/>
      <c r="F55" s="4"/>
    </row>
    <row r="56" spans="2:10" ht="29.25" customHeight="1" thickBot="1" x14ac:dyDescent="0.3">
      <c r="B56" s="10" t="s">
        <v>44</v>
      </c>
      <c r="C56" s="11">
        <v>217</v>
      </c>
      <c r="D56" s="15">
        <v>679236.4</v>
      </c>
      <c r="E56" s="15"/>
      <c r="F56" s="27"/>
      <c r="H56" s="17"/>
    </row>
    <row r="57" spans="2:10" ht="36" customHeight="1" thickBot="1" x14ac:dyDescent="0.3">
      <c r="B57" s="10" t="s">
        <v>45</v>
      </c>
      <c r="C57" s="11">
        <v>300</v>
      </c>
      <c r="D57" s="19">
        <f>SUM(D51:D56)</f>
        <v>4792446.2577200001</v>
      </c>
      <c r="E57" s="19">
        <f>E51+E52+E53+E54+E55+E56</f>
        <v>2006555</v>
      </c>
      <c r="F57" s="4"/>
      <c r="G57" s="18"/>
    </row>
    <row r="58" spans="2:10" ht="37.5" customHeight="1" thickBot="1" x14ac:dyDescent="0.3">
      <c r="B58" s="10" t="s">
        <v>46</v>
      </c>
      <c r="C58" s="11">
        <v>301</v>
      </c>
      <c r="D58" s="15"/>
      <c r="E58" s="15"/>
      <c r="F58" s="4"/>
    </row>
    <row r="59" spans="2:10" ht="28.5" customHeight="1" thickBot="1" x14ac:dyDescent="0.3">
      <c r="B59" s="10" t="s">
        <v>47</v>
      </c>
      <c r="C59" s="11"/>
      <c r="D59" s="15"/>
      <c r="E59" s="15"/>
      <c r="F59" s="4"/>
    </row>
    <row r="60" spans="2:10" ht="21.75" customHeight="1" thickBot="1" x14ac:dyDescent="0.3">
      <c r="B60" s="10" t="s">
        <v>38</v>
      </c>
      <c r="C60" s="11">
        <v>310</v>
      </c>
      <c r="D60" s="15">
        <v>18755457.639090002</v>
      </c>
      <c r="E60" s="15">
        <f>18925858-203774-363104</f>
        <v>18358980</v>
      </c>
      <c r="F60" s="4"/>
      <c r="G60" s="18"/>
    </row>
    <row r="61" spans="2:10" ht="27.75" customHeight="1" thickBot="1" x14ac:dyDescent="0.3">
      <c r="B61" s="10" t="s">
        <v>14</v>
      </c>
      <c r="C61" s="11">
        <v>311</v>
      </c>
      <c r="D61" s="28"/>
      <c r="E61" s="26"/>
      <c r="F61" s="4"/>
      <c r="G61" s="18"/>
    </row>
    <row r="62" spans="2:10" ht="24" customHeight="1" thickBot="1" x14ac:dyDescent="0.3">
      <c r="B62" s="10" t="s">
        <v>48</v>
      </c>
      <c r="C62" s="29">
        <v>312</v>
      </c>
      <c r="D62" s="30"/>
      <c r="E62" s="31"/>
      <c r="F62" s="4"/>
    </row>
    <row r="63" spans="2:10" ht="39.75" customHeight="1" thickBot="1" x14ac:dyDescent="0.3">
      <c r="B63" s="10" t="s">
        <v>49</v>
      </c>
      <c r="C63" s="11">
        <v>313</v>
      </c>
      <c r="D63" s="15"/>
      <c r="E63" s="15"/>
      <c r="F63" s="4"/>
    </row>
    <row r="64" spans="2:10" ht="29.25" customHeight="1" thickBot="1" x14ac:dyDescent="0.3">
      <c r="B64" s="10" t="s">
        <v>50</v>
      </c>
      <c r="C64" s="11">
        <v>314</v>
      </c>
      <c r="D64" s="15">
        <v>35503.917000000001</v>
      </c>
      <c r="E64" s="15">
        <v>68390</v>
      </c>
      <c r="F64" s="4"/>
    </row>
    <row r="65" spans="2:8" ht="16.5" thickBot="1" x14ac:dyDescent="0.3">
      <c r="B65" s="10" t="s">
        <v>51</v>
      </c>
      <c r="C65" s="11">
        <v>315</v>
      </c>
      <c r="D65" s="15">
        <v>4451260.4000000004</v>
      </c>
      <c r="E65" s="15">
        <f>4099960</f>
        <v>4099960</v>
      </c>
      <c r="F65" s="32"/>
    </row>
    <row r="66" spans="2:8" ht="16.5" thickBot="1" x14ac:dyDescent="0.3">
      <c r="B66" s="10" t="s">
        <v>52</v>
      </c>
      <c r="C66" s="11">
        <v>316</v>
      </c>
      <c r="D66" s="15">
        <v>1534670.6051299998</v>
      </c>
      <c r="E66" s="15">
        <f>1376250+363104</f>
        <v>1739354</v>
      </c>
      <c r="F66" s="4"/>
    </row>
    <row r="67" spans="2:8" ht="32.25" thickBot="1" x14ac:dyDescent="0.3">
      <c r="B67" s="10" t="s">
        <v>53</v>
      </c>
      <c r="C67" s="11">
        <v>400</v>
      </c>
      <c r="D67" s="19">
        <f>D60+D64+D65+D66</f>
        <v>24776892.561220001</v>
      </c>
      <c r="E67" s="19">
        <f>E60+E64+E65+E66</f>
        <v>24266684</v>
      </c>
      <c r="F67" s="4"/>
      <c r="G67" s="33"/>
      <c r="H67" s="18"/>
    </row>
    <row r="68" spans="2:8" ht="16.5" thickBot="1" x14ac:dyDescent="0.3">
      <c r="B68" s="10" t="s">
        <v>54</v>
      </c>
      <c r="C68" s="11"/>
      <c r="D68" s="34"/>
      <c r="E68" s="34"/>
      <c r="F68" s="4"/>
    </row>
    <row r="69" spans="2:8" ht="16.5" thickBot="1" x14ac:dyDescent="0.3">
      <c r="B69" s="10" t="s">
        <v>55</v>
      </c>
      <c r="C69" s="11">
        <v>410</v>
      </c>
      <c r="D69" s="15">
        <v>1712761.7764999999</v>
      </c>
      <c r="E69" s="15">
        <f>1712761.7765</f>
        <v>1712761.7764999999</v>
      </c>
      <c r="F69" s="4"/>
      <c r="G69" s="18"/>
    </row>
    <row r="70" spans="2:8" ht="16.5" thickBot="1" x14ac:dyDescent="0.3">
      <c r="B70" s="10" t="s">
        <v>56</v>
      </c>
      <c r="C70" s="11">
        <v>411</v>
      </c>
      <c r="D70" s="34"/>
      <c r="E70" s="34"/>
      <c r="F70" s="4"/>
    </row>
    <row r="71" spans="2:8" ht="16.5" thickBot="1" x14ac:dyDescent="0.3">
      <c r="B71" s="10" t="s">
        <v>57</v>
      </c>
      <c r="C71" s="11">
        <v>412</v>
      </c>
      <c r="D71" s="15">
        <v>-38923.576399999998</v>
      </c>
      <c r="E71" s="15">
        <f>-38923.5764</f>
        <v>-38923.576399999998</v>
      </c>
      <c r="F71" s="4"/>
    </row>
    <row r="72" spans="2:8" ht="16.5" thickBot="1" x14ac:dyDescent="0.3">
      <c r="B72" s="10" t="s">
        <v>58</v>
      </c>
      <c r="C72" s="11">
        <v>413</v>
      </c>
      <c r="D72" s="15">
        <v>12463582.863</v>
      </c>
      <c r="E72" s="15">
        <v>13166326</v>
      </c>
      <c r="F72" s="32"/>
    </row>
    <row r="73" spans="2:8" ht="16.5" thickBot="1" x14ac:dyDescent="0.3">
      <c r="B73" s="10" t="s">
        <v>59</v>
      </c>
      <c r="C73" s="11">
        <v>414</v>
      </c>
      <c r="D73" s="15">
        <v>12964138.64147</v>
      </c>
      <c r="E73" s="15">
        <v>7679276</v>
      </c>
      <c r="F73" s="16"/>
      <c r="H73" s="18"/>
    </row>
    <row r="74" spans="2:8" ht="32.25" thickBot="1" x14ac:dyDescent="0.3">
      <c r="B74" s="10" t="s">
        <v>60</v>
      </c>
      <c r="C74" s="11">
        <v>420</v>
      </c>
      <c r="D74" s="34"/>
      <c r="E74" s="34"/>
      <c r="F74" s="4"/>
    </row>
    <row r="75" spans="2:8" ht="16.5" thickBot="1" x14ac:dyDescent="0.3">
      <c r="B75" s="10" t="s">
        <v>61</v>
      </c>
      <c r="C75" s="11">
        <v>421</v>
      </c>
      <c r="D75" s="35"/>
      <c r="E75" s="35"/>
      <c r="F75" s="4"/>
    </row>
    <row r="76" spans="2:8" ht="16.5" thickBot="1" x14ac:dyDescent="0.3">
      <c r="B76" s="10" t="s">
        <v>62</v>
      </c>
      <c r="C76" s="11">
        <v>500</v>
      </c>
      <c r="D76" s="36">
        <f>D69+D71+D72+D73</f>
        <v>27101559.704569999</v>
      </c>
      <c r="E76" s="36">
        <f>E69+E71+E72+E73</f>
        <v>22519440.200100001</v>
      </c>
      <c r="F76" s="4"/>
      <c r="G76" s="18"/>
    </row>
    <row r="77" spans="2:8" ht="32.25" thickBot="1" x14ac:dyDescent="0.3">
      <c r="B77" s="10" t="s">
        <v>63</v>
      </c>
      <c r="C77" s="11"/>
      <c r="D77" s="36">
        <f>D57+D67+D76</f>
        <v>56670898.523510002</v>
      </c>
      <c r="E77" s="36">
        <f>E57+E67+E76</f>
        <v>48792679.200100005</v>
      </c>
      <c r="F77" s="4"/>
      <c r="G77" s="18"/>
      <c r="H77" s="18"/>
    </row>
    <row r="78" spans="2:8" ht="15.75" x14ac:dyDescent="0.25">
      <c r="B78" s="4"/>
      <c r="C78" s="4"/>
      <c r="D78" s="18"/>
      <c r="E78" s="4"/>
      <c r="F78" s="4"/>
    </row>
    <row r="79" spans="2:8" ht="15.75" x14ac:dyDescent="0.25">
      <c r="B79" s="4"/>
      <c r="C79" s="4"/>
      <c r="D79" s="16"/>
      <c r="E79" s="16"/>
      <c r="F79" s="4"/>
    </row>
    <row r="80" spans="2:8" ht="20.25" x14ac:dyDescent="0.3">
      <c r="B80" s="37" t="s">
        <v>64</v>
      </c>
      <c r="C80" s="4"/>
      <c r="D80" s="16"/>
      <c r="E80" s="4"/>
      <c r="F80" s="4"/>
    </row>
    <row r="81" spans="2:6" ht="20.25" x14ac:dyDescent="0.3">
      <c r="B81" s="37"/>
      <c r="C81" s="4"/>
      <c r="D81" s="16"/>
      <c r="E81" s="4"/>
      <c r="F81" s="4"/>
    </row>
    <row r="82" spans="2:6" ht="20.25" x14ac:dyDescent="0.3">
      <c r="B82" s="37" t="s">
        <v>65</v>
      </c>
      <c r="C82" s="4"/>
      <c r="D82" s="16"/>
      <c r="E82" s="4"/>
      <c r="F82" s="4"/>
    </row>
    <row r="83" spans="2:6" ht="20.25" x14ac:dyDescent="0.3">
      <c r="B83" s="37"/>
      <c r="C83" s="4"/>
      <c r="D83" s="16"/>
      <c r="E83" s="4"/>
      <c r="F83" s="4"/>
    </row>
    <row r="84" spans="2:6" ht="20.25" x14ac:dyDescent="0.3">
      <c r="B84" s="37"/>
    </row>
    <row r="85" spans="2:6" x14ac:dyDescent="0.25">
      <c r="D85" s="18"/>
    </row>
  </sheetData>
  <mergeCells count="4">
    <mergeCell ref="D2:E2"/>
    <mergeCell ref="D3:E3"/>
    <mergeCell ref="D4:E4"/>
    <mergeCell ref="D5:E5"/>
  </mergeCells>
  <hyperlinks>
    <hyperlink ref="D3" r:id="rId1" display="jl:37386494.0"/>
  </hyperlinks>
  <pageMargins left="0.70866141732283472" right="0.31496062992125984" top="0.74803149606299213" bottom="0.35433070866141736" header="0.31496062992125984" footer="0.31496062992125984"/>
  <pageSetup paperSize="9" scale="76" fitToHeight="2" orientation="portrait" r:id="rId2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45"/>
  <sheetViews>
    <sheetView tabSelected="1" zoomScaleNormal="100" workbookViewId="0">
      <selection activeCell="E22" sqref="E22"/>
    </sheetView>
  </sheetViews>
  <sheetFormatPr defaultRowHeight="15" x14ac:dyDescent="0.25"/>
  <cols>
    <col min="1" max="1" width="6.140625" customWidth="1"/>
    <col min="2" max="2" width="51.85546875" customWidth="1"/>
    <col min="3" max="3" width="8.7109375" customWidth="1"/>
    <col min="4" max="4" width="24.28515625" customWidth="1"/>
    <col min="5" max="5" width="23" customWidth="1"/>
    <col min="6" max="6" width="19.28515625" customWidth="1"/>
    <col min="7" max="7" width="22.28515625" customWidth="1"/>
    <col min="8" max="8" width="21.85546875" customWidth="1"/>
    <col min="257" max="257" width="6.140625" customWidth="1"/>
    <col min="258" max="258" width="51.85546875" customWidth="1"/>
    <col min="259" max="259" width="8.7109375" customWidth="1"/>
    <col min="260" max="260" width="24.28515625" customWidth="1"/>
    <col min="261" max="261" width="23" customWidth="1"/>
    <col min="262" max="262" width="19.28515625" customWidth="1"/>
    <col min="263" max="263" width="22.28515625" customWidth="1"/>
    <col min="264" max="264" width="21.85546875" customWidth="1"/>
    <col min="513" max="513" width="6.140625" customWidth="1"/>
    <col min="514" max="514" width="51.85546875" customWidth="1"/>
    <col min="515" max="515" width="8.7109375" customWidth="1"/>
    <col min="516" max="516" width="24.28515625" customWidth="1"/>
    <col min="517" max="517" width="23" customWidth="1"/>
    <col min="518" max="518" width="19.28515625" customWidth="1"/>
    <col min="519" max="519" width="22.28515625" customWidth="1"/>
    <col min="520" max="520" width="21.85546875" customWidth="1"/>
    <col min="769" max="769" width="6.140625" customWidth="1"/>
    <col min="770" max="770" width="51.85546875" customWidth="1"/>
    <col min="771" max="771" width="8.7109375" customWidth="1"/>
    <col min="772" max="772" width="24.28515625" customWidth="1"/>
    <col min="773" max="773" width="23" customWidth="1"/>
    <col min="774" max="774" width="19.28515625" customWidth="1"/>
    <col min="775" max="775" width="22.28515625" customWidth="1"/>
    <col min="776" max="776" width="21.85546875" customWidth="1"/>
    <col min="1025" max="1025" width="6.140625" customWidth="1"/>
    <col min="1026" max="1026" width="51.85546875" customWidth="1"/>
    <col min="1027" max="1027" width="8.7109375" customWidth="1"/>
    <col min="1028" max="1028" width="24.28515625" customWidth="1"/>
    <col min="1029" max="1029" width="23" customWidth="1"/>
    <col min="1030" max="1030" width="19.28515625" customWidth="1"/>
    <col min="1031" max="1031" width="22.28515625" customWidth="1"/>
    <col min="1032" max="1032" width="21.85546875" customWidth="1"/>
    <col min="1281" max="1281" width="6.140625" customWidth="1"/>
    <col min="1282" max="1282" width="51.85546875" customWidth="1"/>
    <col min="1283" max="1283" width="8.7109375" customWidth="1"/>
    <col min="1284" max="1284" width="24.28515625" customWidth="1"/>
    <col min="1285" max="1285" width="23" customWidth="1"/>
    <col min="1286" max="1286" width="19.28515625" customWidth="1"/>
    <col min="1287" max="1287" width="22.28515625" customWidth="1"/>
    <col min="1288" max="1288" width="21.85546875" customWidth="1"/>
    <col min="1537" max="1537" width="6.140625" customWidth="1"/>
    <col min="1538" max="1538" width="51.85546875" customWidth="1"/>
    <col min="1539" max="1539" width="8.7109375" customWidth="1"/>
    <col min="1540" max="1540" width="24.28515625" customWidth="1"/>
    <col min="1541" max="1541" width="23" customWidth="1"/>
    <col min="1542" max="1542" width="19.28515625" customWidth="1"/>
    <col min="1543" max="1543" width="22.28515625" customWidth="1"/>
    <col min="1544" max="1544" width="21.85546875" customWidth="1"/>
    <col min="1793" max="1793" width="6.140625" customWidth="1"/>
    <col min="1794" max="1794" width="51.85546875" customWidth="1"/>
    <col min="1795" max="1795" width="8.7109375" customWidth="1"/>
    <col min="1796" max="1796" width="24.28515625" customWidth="1"/>
    <col min="1797" max="1797" width="23" customWidth="1"/>
    <col min="1798" max="1798" width="19.28515625" customWidth="1"/>
    <col min="1799" max="1799" width="22.28515625" customWidth="1"/>
    <col min="1800" max="1800" width="21.85546875" customWidth="1"/>
    <col min="2049" max="2049" width="6.140625" customWidth="1"/>
    <col min="2050" max="2050" width="51.85546875" customWidth="1"/>
    <col min="2051" max="2051" width="8.7109375" customWidth="1"/>
    <col min="2052" max="2052" width="24.28515625" customWidth="1"/>
    <col min="2053" max="2053" width="23" customWidth="1"/>
    <col min="2054" max="2054" width="19.28515625" customWidth="1"/>
    <col min="2055" max="2055" width="22.28515625" customWidth="1"/>
    <col min="2056" max="2056" width="21.85546875" customWidth="1"/>
    <col min="2305" max="2305" width="6.140625" customWidth="1"/>
    <col min="2306" max="2306" width="51.85546875" customWidth="1"/>
    <col min="2307" max="2307" width="8.7109375" customWidth="1"/>
    <col min="2308" max="2308" width="24.28515625" customWidth="1"/>
    <col min="2309" max="2309" width="23" customWidth="1"/>
    <col min="2310" max="2310" width="19.28515625" customWidth="1"/>
    <col min="2311" max="2311" width="22.28515625" customWidth="1"/>
    <col min="2312" max="2312" width="21.85546875" customWidth="1"/>
    <col min="2561" max="2561" width="6.140625" customWidth="1"/>
    <col min="2562" max="2562" width="51.85546875" customWidth="1"/>
    <col min="2563" max="2563" width="8.7109375" customWidth="1"/>
    <col min="2564" max="2564" width="24.28515625" customWidth="1"/>
    <col min="2565" max="2565" width="23" customWidth="1"/>
    <col min="2566" max="2566" width="19.28515625" customWidth="1"/>
    <col min="2567" max="2567" width="22.28515625" customWidth="1"/>
    <col min="2568" max="2568" width="21.85546875" customWidth="1"/>
    <col min="2817" max="2817" width="6.140625" customWidth="1"/>
    <col min="2818" max="2818" width="51.85546875" customWidth="1"/>
    <col min="2819" max="2819" width="8.7109375" customWidth="1"/>
    <col min="2820" max="2820" width="24.28515625" customWidth="1"/>
    <col min="2821" max="2821" width="23" customWidth="1"/>
    <col min="2822" max="2822" width="19.28515625" customWidth="1"/>
    <col min="2823" max="2823" width="22.28515625" customWidth="1"/>
    <col min="2824" max="2824" width="21.85546875" customWidth="1"/>
    <col min="3073" max="3073" width="6.140625" customWidth="1"/>
    <col min="3074" max="3074" width="51.85546875" customWidth="1"/>
    <col min="3075" max="3075" width="8.7109375" customWidth="1"/>
    <col min="3076" max="3076" width="24.28515625" customWidth="1"/>
    <col min="3077" max="3077" width="23" customWidth="1"/>
    <col min="3078" max="3078" width="19.28515625" customWidth="1"/>
    <col min="3079" max="3079" width="22.28515625" customWidth="1"/>
    <col min="3080" max="3080" width="21.85546875" customWidth="1"/>
    <col min="3329" max="3329" width="6.140625" customWidth="1"/>
    <col min="3330" max="3330" width="51.85546875" customWidth="1"/>
    <col min="3331" max="3331" width="8.7109375" customWidth="1"/>
    <col min="3332" max="3332" width="24.28515625" customWidth="1"/>
    <col min="3333" max="3333" width="23" customWidth="1"/>
    <col min="3334" max="3334" width="19.28515625" customWidth="1"/>
    <col min="3335" max="3335" width="22.28515625" customWidth="1"/>
    <col min="3336" max="3336" width="21.85546875" customWidth="1"/>
    <col min="3585" max="3585" width="6.140625" customWidth="1"/>
    <col min="3586" max="3586" width="51.85546875" customWidth="1"/>
    <col min="3587" max="3587" width="8.7109375" customWidth="1"/>
    <col min="3588" max="3588" width="24.28515625" customWidth="1"/>
    <col min="3589" max="3589" width="23" customWidth="1"/>
    <col min="3590" max="3590" width="19.28515625" customWidth="1"/>
    <col min="3591" max="3591" width="22.28515625" customWidth="1"/>
    <col min="3592" max="3592" width="21.85546875" customWidth="1"/>
    <col min="3841" max="3841" width="6.140625" customWidth="1"/>
    <col min="3842" max="3842" width="51.85546875" customWidth="1"/>
    <col min="3843" max="3843" width="8.7109375" customWidth="1"/>
    <col min="3844" max="3844" width="24.28515625" customWidth="1"/>
    <col min="3845" max="3845" width="23" customWidth="1"/>
    <col min="3846" max="3846" width="19.28515625" customWidth="1"/>
    <col min="3847" max="3847" width="22.28515625" customWidth="1"/>
    <col min="3848" max="3848" width="21.85546875" customWidth="1"/>
    <col min="4097" max="4097" width="6.140625" customWidth="1"/>
    <col min="4098" max="4098" width="51.85546875" customWidth="1"/>
    <col min="4099" max="4099" width="8.7109375" customWidth="1"/>
    <col min="4100" max="4100" width="24.28515625" customWidth="1"/>
    <col min="4101" max="4101" width="23" customWidth="1"/>
    <col min="4102" max="4102" width="19.28515625" customWidth="1"/>
    <col min="4103" max="4103" width="22.28515625" customWidth="1"/>
    <col min="4104" max="4104" width="21.85546875" customWidth="1"/>
    <col min="4353" max="4353" width="6.140625" customWidth="1"/>
    <col min="4354" max="4354" width="51.85546875" customWidth="1"/>
    <col min="4355" max="4355" width="8.7109375" customWidth="1"/>
    <col min="4356" max="4356" width="24.28515625" customWidth="1"/>
    <col min="4357" max="4357" width="23" customWidth="1"/>
    <col min="4358" max="4358" width="19.28515625" customWidth="1"/>
    <col min="4359" max="4359" width="22.28515625" customWidth="1"/>
    <col min="4360" max="4360" width="21.85546875" customWidth="1"/>
    <col min="4609" max="4609" width="6.140625" customWidth="1"/>
    <col min="4610" max="4610" width="51.85546875" customWidth="1"/>
    <col min="4611" max="4611" width="8.7109375" customWidth="1"/>
    <col min="4612" max="4612" width="24.28515625" customWidth="1"/>
    <col min="4613" max="4613" width="23" customWidth="1"/>
    <col min="4614" max="4614" width="19.28515625" customWidth="1"/>
    <col min="4615" max="4615" width="22.28515625" customWidth="1"/>
    <col min="4616" max="4616" width="21.85546875" customWidth="1"/>
    <col min="4865" max="4865" width="6.140625" customWidth="1"/>
    <col min="4866" max="4866" width="51.85546875" customWidth="1"/>
    <col min="4867" max="4867" width="8.7109375" customWidth="1"/>
    <col min="4868" max="4868" width="24.28515625" customWidth="1"/>
    <col min="4869" max="4869" width="23" customWidth="1"/>
    <col min="4870" max="4870" width="19.28515625" customWidth="1"/>
    <col min="4871" max="4871" width="22.28515625" customWidth="1"/>
    <col min="4872" max="4872" width="21.85546875" customWidth="1"/>
    <col min="5121" max="5121" width="6.140625" customWidth="1"/>
    <col min="5122" max="5122" width="51.85546875" customWidth="1"/>
    <col min="5123" max="5123" width="8.7109375" customWidth="1"/>
    <col min="5124" max="5124" width="24.28515625" customWidth="1"/>
    <col min="5125" max="5125" width="23" customWidth="1"/>
    <col min="5126" max="5126" width="19.28515625" customWidth="1"/>
    <col min="5127" max="5127" width="22.28515625" customWidth="1"/>
    <col min="5128" max="5128" width="21.85546875" customWidth="1"/>
    <col min="5377" max="5377" width="6.140625" customWidth="1"/>
    <col min="5378" max="5378" width="51.85546875" customWidth="1"/>
    <col min="5379" max="5379" width="8.7109375" customWidth="1"/>
    <col min="5380" max="5380" width="24.28515625" customWidth="1"/>
    <col min="5381" max="5381" width="23" customWidth="1"/>
    <col min="5382" max="5382" width="19.28515625" customWidth="1"/>
    <col min="5383" max="5383" width="22.28515625" customWidth="1"/>
    <col min="5384" max="5384" width="21.85546875" customWidth="1"/>
    <col min="5633" max="5633" width="6.140625" customWidth="1"/>
    <col min="5634" max="5634" width="51.85546875" customWidth="1"/>
    <col min="5635" max="5635" width="8.7109375" customWidth="1"/>
    <col min="5636" max="5636" width="24.28515625" customWidth="1"/>
    <col min="5637" max="5637" width="23" customWidth="1"/>
    <col min="5638" max="5638" width="19.28515625" customWidth="1"/>
    <col min="5639" max="5639" width="22.28515625" customWidth="1"/>
    <col min="5640" max="5640" width="21.85546875" customWidth="1"/>
    <col min="5889" max="5889" width="6.140625" customWidth="1"/>
    <col min="5890" max="5890" width="51.85546875" customWidth="1"/>
    <col min="5891" max="5891" width="8.7109375" customWidth="1"/>
    <col min="5892" max="5892" width="24.28515625" customWidth="1"/>
    <col min="5893" max="5893" width="23" customWidth="1"/>
    <col min="5894" max="5894" width="19.28515625" customWidth="1"/>
    <col min="5895" max="5895" width="22.28515625" customWidth="1"/>
    <col min="5896" max="5896" width="21.85546875" customWidth="1"/>
    <col min="6145" max="6145" width="6.140625" customWidth="1"/>
    <col min="6146" max="6146" width="51.85546875" customWidth="1"/>
    <col min="6147" max="6147" width="8.7109375" customWidth="1"/>
    <col min="6148" max="6148" width="24.28515625" customWidth="1"/>
    <col min="6149" max="6149" width="23" customWidth="1"/>
    <col min="6150" max="6150" width="19.28515625" customWidth="1"/>
    <col min="6151" max="6151" width="22.28515625" customWidth="1"/>
    <col min="6152" max="6152" width="21.85546875" customWidth="1"/>
    <col min="6401" max="6401" width="6.140625" customWidth="1"/>
    <col min="6402" max="6402" width="51.85546875" customWidth="1"/>
    <col min="6403" max="6403" width="8.7109375" customWidth="1"/>
    <col min="6404" max="6404" width="24.28515625" customWidth="1"/>
    <col min="6405" max="6405" width="23" customWidth="1"/>
    <col min="6406" max="6406" width="19.28515625" customWidth="1"/>
    <col min="6407" max="6407" width="22.28515625" customWidth="1"/>
    <col min="6408" max="6408" width="21.85546875" customWidth="1"/>
    <col min="6657" max="6657" width="6.140625" customWidth="1"/>
    <col min="6658" max="6658" width="51.85546875" customWidth="1"/>
    <col min="6659" max="6659" width="8.7109375" customWidth="1"/>
    <col min="6660" max="6660" width="24.28515625" customWidth="1"/>
    <col min="6661" max="6661" width="23" customWidth="1"/>
    <col min="6662" max="6662" width="19.28515625" customWidth="1"/>
    <col min="6663" max="6663" width="22.28515625" customWidth="1"/>
    <col min="6664" max="6664" width="21.85546875" customWidth="1"/>
    <col min="6913" max="6913" width="6.140625" customWidth="1"/>
    <col min="6914" max="6914" width="51.85546875" customWidth="1"/>
    <col min="6915" max="6915" width="8.7109375" customWidth="1"/>
    <col min="6916" max="6916" width="24.28515625" customWidth="1"/>
    <col min="6917" max="6917" width="23" customWidth="1"/>
    <col min="6918" max="6918" width="19.28515625" customWidth="1"/>
    <col min="6919" max="6919" width="22.28515625" customWidth="1"/>
    <col min="6920" max="6920" width="21.85546875" customWidth="1"/>
    <col min="7169" max="7169" width="6.140625" customWidth="1"/>
    <col min="7170" max="7170" width="51.85546875" customWidth="1"/>
    <col min="7171" max="7171" width="8.7109375" customWidth="1"/>
    <col min="7172" max="7172" width="24.28515625" customWidth="1"/>
    <col min="7173" max="7173" width="23" customWidth="1"/>
    <col min="7174" max="7174" width="19.28515625" customWidth="1"/>
    <col min="7175" max="7175" width="22.28515625" customWidth="1"/>
    <col min="7176" max="7176" width="21.85546875" customWidth="1"/>
    <col min="7425" max="7425" width="6.140625" customWidth="1"/>
    <col min="7426" max="7426" width="51.85546875" customWidth="1"/>
    <col min="7427" max="7427" width="8.7109375" customWidth="1"/>
    <col min="7428" max="7428" width="24.28515625" customWidth="1"/>
    <col min="7429" max="7429" width="23" customWidth="1"/>
    <col min="7430" max="7430" width="19.28515625" customWidth="1"/>
    <col min="7431" max="7431" width="22.28515625" customWidth="1"/>
    <col min="7432" max="7432" width="21.85546875" customWidth="1"/>
    <col min="7681" max="7681" width="6.140625" customWidth="1"/>
    <col min="7682" max="7682" width="51.85546875" customWidth="1"/>
    <col min="7683" max="7683" width="8.7109375" customWidth="1"/>
    <col min="7684" max="7684" width="24.28515625" customWidth="1"/>
    <col min="7685" max="7685" width="23" customWidth="1"/>
    <col min="7686" max="7686" width="19.28515625" customWidth="1"/>
    <col min="7687" max="7687" width="22.28515625" customWidth="1"/>
    <col min="7688" max="7688" width="21.85546875" customWidth="1"/>
    <col min="7937" max="7937" width="6.140625" customWidth="1"/>
    <col min="7938" max="7938" width="51.85546875" customWidth="1"/>
    <col min="7939" max="7939" width="8.7109375" customWidth="1"/>
    <col min="7940" max="7940" width="24.28515625" customWidth="1"/>
    <col min="7941" max="7941" width="23" customWidth="1"/>
    <col min="7942" max="7942" width="19.28515625" customWidth="1"/>
    <col min="7943" max="7943" width="22.28515625" customWidth="1"/>
    <col min="7944" max="7944" width="21.85546875" customWidth="1"/>
    <col min="8193" max="8193" width="6.140625" customWidth="1"/>
    <col min="8194" max="8194" width="51.85546875" customWidth="1"/>
    <col min="8195" max="8195" width="8.7109375" customWidth="1"/>
    <col min="8196" max="8196" width="24.28515625" customWidth="1"/>
    <col min="8197" max="8197" width="23" customWidth="1"/>
    <col min="8198" max="8198" width="19.28515625" customWidth="1"/>
    <col min="8199" max="8199" width="22.28515625" customWidth="1"/>
    <col min="8200" max="8200" width="21.85546875" customWidth="1"/>
    <col min="8449" max="8449" width="6.140625" customWidth="1"/>
    <col min="8450" max="8450" width="51.85546875" customWidth="1"/>
    <col min="8451" max="8451" width="8.7109375" customWidth="1"/>
    <col min="8452" max="8452" width="24.28515625" customWidth="1"/>
    <col min="8453" max="8453" width="23" customWidth="1"/>
    <col min="8454" max="8454" width="19.28515625" customWidth="1"/>
    <col min="8455" max="8455" width="22.28515625" customWidth="1"/>
    <col min="8456" max="8456" width="21.85546875" customWidth="1"/>
    <col min="8705" max="8705" width="6.140625" customWidth="1"/>
    <col min="8706" max="8706" width="51.85546875" customWidth="1"/>
    <col min="8707" max="8707" width="8.7109375" customWidth="1"/>
    <col min="8708" max="8708" width="24.28515625" customWidth="1"/>
    <col min="8709" max="8709" width="23" customWidth="1"/>
    <col min="8710" max="8710" width="19.28515625" customWidth="1"/>
    <col min="8711" max="8711" width="22.28515625" customWidth="1"/>
    <col min="8712" max="8712" width="21.85546875" customWidth="1"/>
    <col min="8961" max="8961" width="6.140625" customWidth="1"/>
    <col min="8962" max="8962" width="51.85546875" customWidth="1"/>
    <col min="8963" max="8963" width="8.7109375" customWidth="1"/>
    <col min="8964" max="8964" width="24.28515625" customWidth="1"/>
    <col min="8965" max="8965" width="23" customWidth="1"/>
    <col min="8966" max="8966" width="19.28515625" customWidth="1"/>
    <col min="8967" max="8967" width="22.28515625" customWidth="1"/>
    <col min="8968" max="8968" width="21.85546875" customWidth="1"/>
    <col min="9217" max="9217" width="6.140625" customWidth="1"/>
    <col min="9218" max="9218" width="51.85546875" customWidth="1"/>
    <col min="9219" max="9219" width="8.7109375" customWidth="1"/>
    <col min="9220" max="9220" width="24.28515625" customWidth="1"/>
    <col min="9221" max="9221" width="23" customWidth="1"/>
    <col min="9222" max="9222" width="19.28515625" customWidth="1"/>
    <col min="9223" max="9223" width="22.28515625" customWidth="1"/>
    <col min="9224" max="9224" width="21.85546875" customWidth="1"/>
    <col min="9473" max="9473" width="6.140625" customWidth="1"/>
    <col min="9474" max="9474" width="51.85546875" customWidth="1"/>
    <col min="9475" max="9475" width="8.7109375" customWidth="1"/>
    <col min="9476" max="9476" width="24.28515625" customWidth="1"/>
    <col min="9477" max="9477" width="23" customWidth="1"/>
    <col min="9478" max="9478" width="19.28515625" customWidth="1"/>
    <col min="9479" max="9479" width="22.28515625" customWidth="1"/>
    <col min="9480" max="9480" width="21.85546875" customWidth="1"/>
    <col min="9729" max="9729" width="6.140625" customWidth="1"/>
    <col min="9730" max="9730" width="51.85546875" customWidth="1"/>
    <col min="9731" max="9731" width="8.7109375" customWidth="1"/>
    <col min="9732" max="9732" width="24.28515625" customWidth="1"/>
    <col min="9733" max="9733" width="23" customWidth="1"/>
    <col min="9734" max="9734" width="19.28515625" customWidth="1"/>
    <col min="9735" max="9735" width="22.28515625" customWidth="1"/>
    <col min="9736" max="9736" width="21.85546875" customWidth="1"/>
    <col min="9985" max="9985" width="6.140625" customWidth="1"/>
    <col min="9986" max="9986" width="51.85546875" customWidth="1"/>
    <col min="9987" max="9987" width="8.7109375" customWidth="1"/>
    <col min="9988" max="9988" width="24.28515625" customWidth="1"/>
    <col min="9989" max="9989" width="23" customWidth="1"/>
    <col min="9990" max="9990" width="19.28515625" customWidth="1"/>
    <col min="9991" max="9991" width="22.28515625" customWidth="1"/>
    <col min="9992" max="9992" width="21.85546875" customWidth="1"/>
    <col min="10241" max="10241" width="6.140625" customWidth="1"/>
    <col min="10242" max="10242" width="51.85546875" customWidth="1"/>
    <col min="10243" max="10243" width="8.7109375" customWidth="1"/>
    <col min="10244" max="10244" width="24.28515625" customWidth="1"/>
    <col min="10245" max="10245" width="23" customWidth="1"/>
    <col min="10246" max="10246" width="19.28515625" customWidth="1"/>
    <col min="10247" max="10247" width="22.28515625" customWidth="1"/>
    <col min="10248" max="10248" width="21.85546875" customWidth="1"/>
    <col min="10497" max="10497" width="6.140625" customWidth="1"/>
    <col min="10498" max="10498" width="51.85546875" customWidth="1"/>
    <col min="10499" max="10499" width="8.7109375" customWidth="1"/>
    <col min="10500" max="10500" width="24.28515625" customWidth="1"/>
    <col min="10501" max="10501" width="23" customWidth="1"/>
    <col min="10502" max="10502" width="19.28515625" customWidth="1"/>
    <col min="10503" max="10503" width="22.28515625" customWidth="1"/>
    <col min="10504" max="10504" width="21.85546875" customWidth="1"/>
    <col min="10753" max="10753" width="6.140625" customWidth="1"/>
    <col min="10754" max="10754" width="51.85546875" customWidth="1"/>
    <col min="10755" max="10755" width="8.7109375" customWidth="1"/>
    <col min="10756" max="10756" width="24.28515625" customWidth="1"/>
    <col min="10757" max="10757" width="23" customWidth="1"/>
    <col min="10758" max="10758" width="19.28515625" customWidth="1"/>
    <col min="10759" max="10759" width="22.28515625" customWidth="1"/>
    <col min="10760" max="10760" width="21.85546875" customWidth="1"/>
    <col min="11009" max="11009" width="6.140625" customWidth="1"/>
    <col min="11010" max="11010" width="51.85546875" customWidth="1"/>
    <col min="11011" max="11011" width="8.7109375" customWidth="1"/>
    <col min="11012" max="11012" width="24.28515625" customWidth="1"/>
    <col min="11013" max="11013" width="23" customWidth="1"/>
    <col min="11014" max="11014" width="19.28515625" customWidth="1"/>
    <col min="11015" max="11015" width="22.28515625" customWidth="1"/>
    <col min="11016" max="11016" width="21.85546875" customWidth="1"/>
    <col min="11265" max="11265" width="6.140625" customWidth="1"/>
    <col min="11266" max="11266" width="51.85546875" customWidth="1"/>
    <col min="11267" max="11267" width="8.7109375" customWidth="1"/>
    <col min="11268" max="11268" width="24.28515625" customWidth="1"/>
    <col min="11269" max="11269" width="23" customWidth="1"/>
    <col min="11270" max="11270" width="19.28515625" customWidth="1"/>
    <col min="11271" max="11271" width="22.28515625" customWidth="1"/>
    <col min="11272" max="11272" width="21.85546875" customWidth="1"/>
    <col min="11521" max="11521" width="6.140625" customWidth="1"/>
    <col min="11522" max="11522" width="51.85546875" customWidth="1"/>
    <col min="11523" max="11523" width="8.7109375" customWidth="1"/>
    <col min="11524" max="11524" width="24.28515625" customWidth="1"/>
    <col min="11525" max="11525" width="23" customWidth="1"/>
    <col min="11526" max="11526" width="19.28515625" customWidth="1"/>
    <col min="11527" max="11527" width="22.28515625" customWidth="1"/>
    <col min="11528" max="11528" width="21.85546875" customWidth="1"/>
    <col min="11777" max="11777" width="6.140625" customWidth="1"/>
    <col min="11778" max="11778" width="51.85546875" customWidth="1"/>
    <col min="11779" max="11779" width="8.7109375" customWidth="1"/>
    <col min="11780" max="11780" width="24.28515625" customWidth="1"/>
    <col min="11781" max="11781" width="23" customWidth="1"/>
    <col min="11782" max="11782" width="19.28515625" customWidth="1"/>
    <col min="11783" max="11783" width="22.28515625" customWidth="1"/>
    <col min="11784" max="11784" width="21.85546875" customWidth="1"/>
    <col min="12033" max="12033" width="6.140625" customWidth="1"/>
    <col min="12034" max="12034" width="51.85546875" customWidth="1"/>
    <col min="12035" max="12035" width="8.7109375" customWidth="1"/>
    <col min="12036" max="12036" width="24.28515625" customWidth="1"/>
    <col min="12037" max="12037" width="23" customWidth="1"/>
    <col min="12038" max="12038" width="19.28515625" customWidth="1"/>
    <col min="12039" max="12039" width="22.28515625" customWidth="1"/>
    <col min="12040" max="12040" width="21.85546875" customWidth="1"/>
    <col min="12289" max="12289" width="6.140625" customWidth="1"/>
    <col min="12290" max="12290" width="51.85546875" customWidth="1"/>
    <col min="12291" max="12291" width="8.7109375" customWidth="1"/>
    <col min="12292" max="12292" width="24.28515625" customWidth="1"/>
    <col min="12293" max="12293" width="23" customWidth="1"/>
    <col min="12294" max="12294" width="19.28515625" customWidth="1"/>
    <col min="12295" max="12295" width="22.28515625" customWidth="1"/>
    <col min="12296" max="12296" width="21.85546875" customWidth="1"/>
    <col min="12545" max="12545" width="6.140625" customWidth="1"/>
    <col min="12546" max="12546" width="51.85546875" customWidth="1"/>
    <col min="12547" max="12547" width="8.7109375" customWidth="1"/>
    <col min="12548" max="12548" width="24.28515625" customWidth="1"/>
    <col min="12549" max="12549" width="23" customWidth="1"/>
    <col min="12550" max="12550" width="19.28515625" customWidth="1"/>
    <col min="12551" max="12551" width="22.28515625" customWidth="1"/>
    <col min="12552" max="12552" width="21.85546875" customWidth="1"/>
    <col min="12801" max="12801" width="6.140625" customWidth="1"/>
    <col min="12802" max="12802" width="51.85546875" customWidth="1"/>
    <col min="12803" max="12803" width="8.7109375" customWidth="1"/>
    <col min="12804" max="12804" width="24.28515625" customWidth="1"/>
    <col min="12805" max="12805" width="23" customWidth="1"/>
    <col min="12806" max="12806" width="19.28515625" customWidth="1"/>
    <col min="12807" max="12807" width="22.28515625" customWidth="1"/>
    <col min="12808" max="12808" width="21.85546875" customWidth="1"/>
    <col min="13057" max="13057" width="6.140625" customWidth="1"/>
    <col min="13058" max="13058" width="51.85546875" customWidth="1"/>
    <col min="13059" max="13059" width="8.7109375" customWidth="1"/>
    <col min="13060" max="13060" width="24.28515625" customWidth="1"/>
    <col min="13061" max="13061" width="23" customWidth="1"/>
    <col min="13062" max="13062" width="19.28515625" customWidth="1"/>
    <col min="13063" max="13063" width="22.28515625" customWidth="1"/>
    <col min="13064" max="13064" width="21.85546875" customWidth="1"/>
    <col min="13313" max="13313" width="6.140625" customWidth="1"/>
    <col min="13314" max="13314" width="51.85546875" customWidth="1"/>
    <col min="13315" max="13315" width="8.7109375" customWidth="1"/>
    <col min="13316" max="13316" width="24.28515625" customWidth="1"/>
    <col min="13317" max="13317" width="23" customWidth="1"/>
    <col min="13318" max="13318" width="19.28515625" customWidth="1"/>
    <col min="13319" max="13319" width="22.28515625" customWidth="1"/>
    <col min="13320" max="13320" width="21.85546875" customWidth="1"/>
    <col min="13569" max="13569" width="6.140625" customWidth="1"/>
    <col min="13570" max="13570" width="51.85546875" customWidth="1"/>
    <col min="13571" max="13571" width="8.7109375" customWidth="1"/>
    <col min="13572" max="13572" width="24.28515625" customWidth="1"/>
    <col min="13573" max="13573" width="23" customWidth="1"/>
    <col min="13574" max="13574" width="19.28515625" customWidth="1"/>
    <col min="13575" max="13575" width="22.28515625" customWidth="1"/>
    <col min="13576" max="13576" width="21.85546875" customWidth="1"/>
    <col min="13825" max="13825" width="6.140625" customWidth="1"/>
    <col min="13826" max="13826" width="51.85546875" customWidth="1"/>
    <col min="13827" max="13827" width="8.7109375" customWidth="1"/>
    <col min="13828" max="13828" width="24.28515625" customWidth="1"/>
    <col min="13829" max="13829" width="23" customWidth="1"/>
    <col min="13830" max="13830" width="19.28515625" customWidth="1"/>
    <col min="13831" max="13831" width="22.28515625" customWidth="1"/>
    <col min="13832" max="13832" width="21.85546875" customWidth="1"/>
    <col min="14081" max="14081" width="6.140625" customWidth="1"/>
    <col min="14082" max="14082" width="51.85546875" customWidth="1"/>
    <col min="14083" max="14083" width="8.7109375" customWidth="1"/>
    <col min="14084" max="14084" width="24.28515625" customWidth="1"/>
    <col min="14085" max="14085" width="23" customWidth="1"/>
    <col min="14086" max="14086" width="19.28515625" customWidth="1"/>
    <col min="14087" max="14087" width="22.28515625" customWidth="1"/>
    <col min="14088" max="14088" width="21.85546875" customWidth="1"/>
    <col min="14337" max="14337" width="6.140625" customWidth="1"/>
    <col min="14338" max="14338" width="51.85546875" customWidth="1"/>
    <col min="14339" max="14339" width="8.7109375" customWidth="1"/>
    <col min="14340" max="14340" width="24.28515625" customWidth="1"/>
    <col min="14341" max="14341" width="23" customWidth="1"/>
    <col min="14342" max="14342" width="19.28515625" customWidth="1"/>
    <col min="14343" max="14343" width="22.28515625" customWidth="1"/>
    <col min="14344" max="14344" width="21.85546875" customWidth="1"/>
    <col min="14593" max="14593" width="6.140625" customWidth="1"/>
    <col min="14594" max="14594" width="51.85546875" customWidth="1"/>
    <col min="14595" max="14595" width="8.7109375" customWidth="1"/>
    <col min="14596" max="14596" width="24.28515625" customWidth="1"/>
    <col min="14597" max="14597" width="23" customWidth="1"/>
    <col min="14598" max="14598" width="19.28515625" customWidth="1"/>
    <col min="14599" max="14599" width="22.28515625" customWidth="1"/>
    <col min="14600" max="14600" width="21.85546875" customWidth="1"/>
    <col min="14849" max="14849" width="6.140625" customWidth="1"/>
    <col min="14850" max="14850" width="51.85546875" customWidth="1"/>
    <col min="14851" max="14851" width="8.7109375" customWidth="1"/>
    <col min="14852" max="14852" width="24.28515625" customWidth="1"/>
    <col min="14853" max="14853" width="23" customWidth="1"/>
    <col min="14854" max="14854" width="19.28515625" customWidth="1"/>
    <col min="14855" max="14855" width="22.28515625" customWidth="1"/>
    <col min="14856" max="14856" width="21.85546875" customWidth="1"/>
    <col min="15105" max="15105" width="6.140625" customWidth="1"/>
    <col min="15106" max="15106" width="51.85546875" customWidth="1"/>
    <col min="15107" max="15107" width="8.7109375" customWidth="1"/>
    <col min="15108" max="15108" width="24.28515625" customWidth="1"/>
    <col min="15109" max="15109" width="23" customWidth="1"/>
    <col min="15110" max="15110" width="19.28515625" customWidth="1"/>
    <col min="15111" max="15111" width="22.28515625" customWidth="1"/>
    <col min="15112" max="15112" width="21.85546875" customWidth="1"/>
    <col min="15361" max="15361" width="6.140625" customWidth="1"/>
    <col min="15362" max="15362" width="51.85546875" customWidth="1"/>
    <col min="15363" max="15363" width="8.7109375" customWidth="1"/>
    <col min="15364" max="15364" width="24.28515625" customWidth="1"/>
    <col min="15365" max="15365" width="23" customWidth="1"/>
    <col min="15366" max="15366" width="19.28515625" customWidth="1"/>
    <col min="15367" max="15367" width="22.28515625" customWidth="1"/>
    <col min="15368" max="15368" width="21.85546875" customWidth="1"/>
    <col min="15617" max="15617" width="6.140625" customWidth="1"/>
    <col min="15618" max="15618" width="51.85546875" customWidth="1"/>
    <col min="15619" max="15619" width="8.7109375" customWidth="1"/>
    <col min="15620" max="15620" width="24.28515625" customWidth="1"/>
    <col min="15621" max="15621" width="23" customWidth="1"/>
    <col min="15622" max="15622" width="19.28515625" customWidth="1"/>
    <col min="15623" max="15623" width="22.28515625" customWidth="1"/>
    <col min="15624" max="15624" width="21.85546875" customWidth="1"/>
    <col min="15873" max="15873" width="6.140625" customWidth="1"/>
    <col min="15874" max="15874" width="51.85546875" customWidth="1"/>
    <col min="15875" max="15875" width="8.7109375" customWidth="1"/>
    <col min="15876" max="15876" width="24.28515625" customWidth="1"/>
    <col min="15877" max="15877" width="23" customWidth="1"/>
    <col min="15878" max="15878" width="19.28515625" customWidth="1"/>
    <col min="15879" max="15879" width="22.28515625" customWidth="1"/>
    <col min="15880" max="15880" width="21.85546875" customWidth="1"/>
    <col min="16129" max="16129" width="6.140625" customWidth="1"/>
    <col min="16130" max="16130" width="51.85546875" customWidth="1"/>
    <col min="16131" max="16131" width="8.7109375" customWidth="1"/>
    <col min="16132" max="16132" width="24.28515625" customWidth="1"/>
    <col min="16133" max="16133" width="23" customWidth="1"/>
    <col min="16134" max="16134" width="19.28515625" customWidth="1"/>
    <col min="16135" max="16135" width="22.28515625" customWidth="1"/>
    <col min="16136" max="16136" width="21.85546875" customWidth="1"/>
  </cols>
  <sheetData>
    <row r="1" spans="2:8" ht="15.75" x14ac:dyDescent="0.25">
      <c r="B1" s="4"/>
      <c r="C1" s="38"/>
    </row>
    <row r="2" spans="2:8" ht="15.75" x14ac:dyDescent="0.25">
      <c r="B2" s="4"/>
      <c r="C2" s="38"/>
      <c r="D2" s="195" t="s">
        <v>0</v>
      </c>
      <c r="E2" s="195"/>
    </row>
    <row r="3" spans="2:8" ht="15.75" x14ac:dyDescent="0.25">
      <c r="B3" s="4"/>
      <c r="C3" s="38"/>
      <c r="D3" s="196" t="s">
        <v>1</v>
      </c>
      <c r="E3" s="196"/>
    </row>
    <row r="4" spans="2:8" ht="15.75" x14ac:dyDescent="0.25">
      <c r="B4" s="4"/>
      <c r="C4" s="4"/>
      <c r="D4" s="195" t="s">
        <v>2</v>
      </c>
      <c r="E4" s="195"/>
    </row>
    <row r="5" spans="2:8" ht="15.75" x14ac:dyDescent="0.25">
      <c r="B5" s="4"/>
      <c r="C5" s="4"/>
      <c r="D5" s="195" t="s">
        <v>3</v>
      </c>
      <c r="E5" s="195"/>
    </row>
    <row r="6" spans="2:8" ht="15.75" x14ac:dyDescent="0.25">
      <c r="B6" s="4"/>
      <c r="C6" s="4"/>
      <c r="D6" s="184"/>
      <c r="E6" s="184" t="s">
        <v>4</v>
      </c>
    </row>
    <row r="7" spans="2:8" ht="15.75" x14ac:dyDescent="0.25">
      <c r="B7" s="3" t="s">
        <v>66</v>
      </c>
      <c r="C7" s="4"/>
      <c r="D7" s="4"/>
      <c r="E7" s="4"/>
    </row>
    <row r="8" spans="2:8" ht="15.75" x14ac:dyDescent="0.25">
      <c r="B8" s="5" t="s">
        <v>204</v>
      </c>
      <c r="C8" s="4"/>
      <c r="D8" s="4"/>
      <c r="E8" s="4"/>
    </row>
    <row r="9" spans="2:8" ht="15.75" x14ac:dyDescent="0.25">
      <c r="B9" s="4"/>
      <c r="C9" s="4"/>
      <c r="D9" s="4"/>
      <c r="E9" s="4"/>
    </row>
    <row r="10" spans="2:8" ht="12.75" customHeight="1" x14ac:dyDescent="0.25">
      <c r="B10" s="4"/>
      <c r="C10" s="4"/>
      <c r="D10" s="4"/>
      <c r="E10" s="7" t="s">
        <v>6</v>
      </c>
    </row>
    <row r="11" spans="2:8" ht="3" hidden="1" customHeight="1" x14ac:dyDescent="0.25">
      <c r="B11" s="4"/>
      <c r="C11" s="4"/>
      <c r="D11" s="4"/>
      <c r="E11" s="4"/>
    </row>
    <row r="12" spans="2:8" ht="16.5" thickBot="1" x14ac:dyDescent="0.3">
      <c r="B12" s="4"/>
      <c r="C12" s="4"/>
      <c r="D12" s="4"/>
      <c r="E12" s="4"/>
      <c r="H12" s="39"/>
    </row>
    <row r="13" spans="2:8" ht="63.75" customHeight="1" thickBot="1" x14ac:dyDescent="0.3">
      <c r="B13" s="8" t="s">
        <v>67</v>
      </c>
      <c r="C13" s="9" t="s">
        <v>8</v>
      </c>
      <c r="D13" s="9" t="s">
        <v>68</v>
      </c>
      <c r="E13" s="9" t="s">
        <v>69</v>
      </c>
      <c r="F13" s="213"/>
      <c r="G13" s="39"/>
      <c r="H13" s="39"/>
    </row>
    <row r="14" spans="2:8" ht="16.5" thickBot="1" x14ac:dyDescent="0.3">
      <c r="B14" s="40" t="s">
        <v>70</v>
      </c>
      <c r="C14" s="11">
        <v>10</v>
      </c>
      <c r="D14" s="41">
        <f>13967697.08522+67128.48</f>
        <v>14034825.56522</v>
      </c>
      <c r="E14" s="188">
        <v>11967072</v>
      </c>
      <c r="F14" s="17"/>
      <c r="H14" s="42"/>
    </row>
    <row r="15" spans="2:8" ht="33.75" customHeight="1" thickBot="1" x14ac:dyDescent="0.3">
      <c r="B15" s="40" t="s">
        <v>71</v>
      </c>
      <c r="C15" s="11">
        <v>11</v>
      </c>
      <c r="D15" s="43">
        <v>6772393.4460000005</v>
      </c>
      <c r="E15" s="44">
        <v>6757603</v>
      </c>
      <c r="F15" s="17"/>
      <c r="G15" s="17"/>
      <c r="H15" s="45"/>
    </row>
    <row r="16" spans="2:8" ht="30.75" customHeight="1" thickBot="1" x14ac:dyDescent="0.3">
      <c r="B16" s="40" t="s">
        <v>72</v>
      </c>
      <c r="C16" s="11">
        <v>12</v>
      </c>
      <c r="D16" s="46">
        <f>D14-D15</f>
        <v>7262432.1192199998</v>
      </c>
      <c r="E16" s="46">
        <f>E14-E15</f>
        <v>5209469</v>
      </c>
      <c r="F16" s="17"/>
      <c r="H16" s="47"/>
    </row>
    <row r="17" spans="2:9" ht="24.75" customHeight="1" thickBot="1" x14ac:dyDescent="0.3">
      <c r="B17" s="40" t="s">
        <v>73</v>
      </c>
      <c r="C17" s="11">
        <v>13</v>
      </c>
      <c r="D17" s="48">
        <v>171440</v>
      </c>
      <c r="E17" s="49">
        <v>140819</v>
      </c>
      <c r="F17" s="17"/>
      <c r="H17" s="50"/>
    </row>
    <row r="18" spans="2:9" ht="21" customHeight="1" thickBot="1" x14ac:dyDescent="0.3">
      <c r="B18" s="40" t="s">
        <v>74</v>
      </c>
      <c r="C18" s="11">
        <v>14</v>
      </c>
      <c r="D18" s="48">
        <v>1425019.0260000001</v>
      </c>
      <c r="E18" s="49">
        <v>1199964</v>
      </c>
      <c r="F18" s="17"/>
      <c r="H18" s="50"/>
      <c r="I18" s="18"/>
    </row>
    <row r="19" spans="2:9" ht="16.5" thickBot="1" x14ac:dyDescent="0.3">
      <c r="B19" s="40" t="s">
        <v>75</v>
      </c>
      <c r="C19" s="11">
        <v>15</v>
      </c>
      <c r="D19" s="48">
        <v>21630.052</v>
      </c>
      <c r="E19" s="49">
        <v>1237198</v>
      </c>
      <c r="F19" s="17"/>
      <c r="G19" s="18"/>
      <c r="H19" s="50"/>
      <c r="I19" s="18"/>
    </row>
    <row r="20" spans="2:9" ht="21.75" customHeight="1" thickBot="1" x14ac:dyDescent="0.3">
      <c r="B20" s="40" t="s">
        <v>76</v>
      </c>
      <c r="C20" s="11">
        <v>16</v>
      </c>
      <c r="D20" s="48"/>
      <c r="E20" s="49">
        <v>-9006</v>
      </c>
      <c r="F20" s="17"/>
      <c r="H20" s="50"/>
    </row>
    <row r="21" spans="2:9" ht="35.25" customHeight="1" thickBot="1" x14ac:dyDescent="0.3">
      <c r="B21" s="40" t="s">
        <v>77</v>
      </c>
      <c r="C21" s="11">
        <v>20</v>
      </c>
      <c r="D21" s="48">
        <v>5644343.1865999997</v>
      </c>
      <c r="E21" s="48">
        <v>2622482</v>
      </c>
      <c r="F21" s="17"/>
      <c r="H21" s="50"/>
    </row>
    <row r="22" spans="2:9" ht="24" customHeight="1" thickBot="1" x14ac:dyDescent="0.3">
      <c r="B22" s="40" t="s">
        <v>78</v>
      </c>
      <c r="C22" s="11">
        <v>21</v>
      </c>
      <c r="D22" s="48">
        <v>356750</v>
      </c>
      <c r="E22" s="49">
        <v>125249</v>
      </c>
      <c r="F22" s="17"/>
      <c r="G22" s="18"/>
      <c r="H22" s="50"/>
    </row>
    <row r="23" spans="2:9" ht="29.25" customHeight="1" thickBot="1" x14ac:dyDescent="0.3">
      <c r="B23" s="40" t="s">
        <v>79</v>
      </c>
      <c r="C23" s="11">
        <v>22</v>
      </c>
      <c r="D23" s="48">
        <v>322032</v>
      </c>
      <c r="E23" s="49">
        <v>792009</v>
      </c>
      <c r="F23" s="17"/>
      <c r="G23" s="18"/>
      <c r="H23" s="50"/>
    </row>
    <row r="24" spans="2:9" ht="62.25" customHeight="1" thickBot="1" x14ac:dyDescent="0.3">
      <c r="B24" s="40" t="s">
        <v>80</v>
      </c>
      <c r="C24" s="11">
        <v>23</v>
      </c>
      <c r="D24" s="51"/>
      <c r="E24" s="52"/>
      <c r="H24" s="53"/>
    </row>
    <row r="25" spans="2:9" ht="20.25" customHeight="1" thickBot="1" x14ac:dyDescent="0.3">
      <c r="B25" s="40" t="s">
        <v>81</v>
      </c>
      <c r="C25" s="11">
        <v>24</v>
      </c>
      <c r="D25" s="51"/>
      <c r="E25" s="52"/>
      <c r="H25" s="53"/>
    </row>
    <row r="26" spans="2:9" ht="17.25" customHeight="1" thickBot="1" x14ac:dyDescent="0.3">
      <c r="B26" s="40" t="s">
        <v>82</v>
      </c>
      <c r="C26" s="11">
        <v>25</v>
      </c>
      <c r="D26" s="51"/>
      <c r="E26" s="52"/>
      <c r="H26" s="53"/>
    </row>
    <row r="27" spans="2:9" ht="36" customHeight="1" thickBot="1" x14ac:dyDescent="0.3">
      <c r="B27" s="54" t="s">
        <v>83</v>
      </c>
      <c r="C27" s="55">
        <v>100</v>
      </c>
      <c r="D27" s="56">
        <f>D21+D22-D23</f>
        <v>5679061.1865999997</v>
      </c>
      <c r="E27" s="56">
        <f>E21+E22-E23</f>
        <v>1955722</v>
      </c>
      <c r="F27" s="17"/>
      <c r="G27" s="18"/>
      <c r="H27" s="57"/>
    </row>
    <row r="28" spans="2:9" ht="23.25" customHeight="1" thickBot="1" x14ac:dyDescent="0.3">
      <c r="B28" s="58" t="s">
        <v>84</v>
      </c>
      <c r="C28" s="8">
        <v>101</v>
      </c>
      <c r="D28" s="189">
        <v>1096942.3600000001</v>
      </c>
      <c r="E28" s="190">
        <v>362531</v>
      </c>
      <c r="F28" s="17"/>
      <c r="H28" s="59"/>
    </row>
    <row r="29" spans="2:9" ht="54.75" customHeight="1" thickBot="1" x14ac:dyDescent="0.3">
      <c r="B29" s="40" t="s">
        <v>85</v>
      </c>
      <c r="C29" s="11">
        <v>200</v>
      </c>
      <c r="D29" s="60">
        <f>D27-D28</f>
        <v>4582118.8265999993</v>
      </c>
      <c r="E29" s="60">
        <v>1593191</v>
      </c>
      <c r="F29" s="17"/>
      <c r="G29" s="18"/>
      <c r="H29" s="59"/>
    </row>
    <row r="30" spans="2:9" ht="48.75" customHeight="1" thickBot="1" x14ac:dyDescent="0.3">
      <c r="B30" s="40" t="s">
        <v>86</v>
      </c>
      <c r="C30" s="11">
        <v>201</v>
      </c>
      <c r="D30" s="51"/>
      <c r="E30" s="52"/>
      <c r="H30" s="53"/>
    </row>
    <row r="31" spans="2:9" ht="33.75" customHeight="1" thickBot="1" x14ac:dyDescent="0.3">
      <c r="B31" s="40" t="s">
        <v>87</v>
      </c>
      <c r="C31" s="11">
        <v>300</v>
      </c>
      <c r="D31" s="191">
        <f>D29+D30</f>
        <v>4582118.8265999993</v>
      </c>
      <c r="E31" s="191">
        <f>E29+E30</f>
        <v>1593191</v>
      </c>
      <c r="F31" s="192"/>
      <c r="G31" s="18"/>
      <c r="H31" s="61"/>
    </row>
    <row r="32" spans="2:9" ht="16.5" thickBot="1" x14ac:dyDescent="0.3">
      <c r="B32" s="40" t="s">
        <v>88</v>
      </c>
      <c r="C32" s="11"/>
      <c r="D32" s="51"/>
      <c r="E32" s="52"/>
      <c r="H32" s="53"/>
    </row>
    <row r="33" spans="2:8" ht="16.5" thickBot="1" x14ac:dyDescent="0.3">
      <c r="B33" s="54" t="s">
        <v>89</v>
      </c>
      <c r="C33" s="11"/>
      <c r="D33" s="62"/>
      <c r="E33" s="52"/>
      <c r="H33" s="53"/>
    </row>
    <row r="34" spans="2:8" ht="32.25" thickBot="1" x14ac:dyDescent="0.3">
      <c r="B34" s="63" t="s">
        <v>90</v>
      </c>
      <c r="C34" s="64">
        <v>400</v>
      </c>
      <c r="D34" s="65"/>
      <c r="E34" s="66"/>
      <c r="H34" s="67"/>
    </row>
    <row r="35" spans="2:8" ht="16.5" thickBot="1" x14ac:dyDescent="0.3">
      <c r="B35" s="23" t="s">
        <v>91</v>
      </c>
      <c r="C35" s="68"/>
      <c r="D35" s="69"/>
      <c r="E35" s="66"/>
      <c r="H35" s="39"/>
    </row>
    <row r="36" spans="2:8" ht="16.5" thickBot="1" x14ac:dyDescent="0.3">
      <c r="B36" s="70" t="s">
        <v>92</v>
      </c>
      <c r="C36" s="8">
        <v>410</v>
      </c>
      <c r="D36" s="193"/>
      <c r="E36" s="66">
        <v>1893398</v>
      </c>
      <c r="H36" s="39"/>
    </row>
    <row r="37" spans="2:8" ht="32.25" thickBot="1" x14ac:dyDescent="0.3">
      <c r="B37" s="71" t="s">
        <v>93</v>
      </c>
      <c r="C37" s="72">
        <v>411</v>
      </c>
      <c r="D37" s="194" t="s">
        <v>94</v>
      </c>
      <c r="E37" s="66">
        <v>-378680</v>
      </c>
      <c r="H37" s="39"/>
    </row>
    <row r="38" spans="2:8" ht="48" thickBot="1" x14ac:dyDescent="0.3">
      <c r="B38" s="73" t="s">
        <v>95</v>
      </c>
      <c r="C38" s="64">
        <v>500</v>
      </c>
      <c r="D38" s="74">
        <f>D31+D34</f>
        <v>4582118.8265999993</v>
      </c>
      <c r="E38" s="75">
        <f>E31+E36+E37</f>
        <v>3107909</v>
      </c>
      <c r="H38" s="39"/>
    </row>
    <row r="39" spans="2:8" x14ac:dyDescent="0.25">
      <c r="E39" s="18"/>
      <c r="H39" s="39"/>
    </row>
    <row r="40" spans="2:8" ht="15.75" x14ac:dyDescent="0.25">
      <c r="B40" s="76"/>
      <c r="D40" s="77"/>
      <c r="H40" s="39"/>
    </row>
    <row r="41" spans="2:8" ht="15.75" x14ac:dyDescent="0.25">
      <c r="B41" s="78" t="s">
        <v>64</v>
      </c>
      <c r="D41" s="79"/>
      <c r="E41" s="80"/>
      <c r="H41" s="39"/>
    </row>
    <row r="42" spans="2:8" ht="15.75" x14ac:dyDescent="0.25">
      <c r="B42" s="78"/>
      <c r="D42" s="17"/>
    </row>
    <row r="43" spans="2:8" ht="15.75" x14ac:dyDescent="0.25">
      <c r="B43" s="78" t="s">
        <v>65</v>
      </c>
      <c r="D43" s="18"/>
      <c r="E43" s="18"/>
    </row>
    <row r="44" spans="2:8" x14ac:dyDescent="0.25">
      <c r="B44" s="76"/>
    </row>
    <row r="45" spans="2:8" x14ac:dyDescent="0.25">
      <c r="B45" s="76"/>
    </row>
  </sheetData>
  <mergeCells count="4">
    <mergeCell ref="D2:E2"/>
    <mergeCell ref="D3:E3"/>
    <mergeCell ref="D4:E4"/>
    <mergeCell ref="D5:E5"/>
  </mergeCells>
  <hyperlinks>
    <hyperlink ref="D3" r:id="rId1" display="jl:37386494.0"/>
  </hyperlinks>
  <pageMargins left="0.70866141732283472" right="0.31496062992125984" top="0.35433070866141736" bottom="0" header="0.31496062992125984" footer="0.31496062992125984"/>
  <pageSetup paperSize="9" scale="69" fitToHeight="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1"/>
  <sheetViews>
    <sheetView topLeftCell="A58" zoomScaleNormal="100" workbookViewId="0">
      <selection activeCell="D68" sqref="D68"/>
    </sheetView>
  </sheetViews>
  <sheetFormatPr defaultRowHeight="15" x14ac:dyDescent="0.25"/>
  <cols>
    <col min="1" max="1" width="2" customWidth="1"/>
    <col min="2" max="2" width="49.7109375" customWidth="1"/>
    <col min="3" max="3" width="10.7109375" customWidth="1"/>
    <col min="4" max="4" width="21" customWidth="1"/>
    <col min="5" max="5" width="24" customWidth="1"/>
    <col min="7" max="7" width="15" customWidth="1"/>
    <col min="246" max="246" width="2" customWidth="1"/>
    <col min="247" max="247" width="49.7109375" customWidth="1"/>
    <col min="248" max="248" width="10.7109375" customWidth="1"/>
    <col min="249" max="249" width="21" customWidth="1"/>
    <col min="250" max="250" width="24" customWidth="1"/>
    <col min="252" max="252" width="15" customWidth="1"/>
    <col min="256" max="256" width="34.7109375" customWidth="1"/>
    <col min="257" max="257" width="20.5703125" customWidth="1"/>
    <col min="258" max="259" width="18.42578125" customWidth="1"/>
    <col min="260" max="261" width="15.42578125" bestFit="1" customWidth="1"/>
    <col min="264" max="264" width="15.85546875" customWidth="1"/>
    <col min="265" max="266" width="18.85546875" customWidth="1"/>
    <col min="502" max="502" width="2" customWidth="1"/>
    <col min="503" max="503" width="49.7109375" customWidth="1"/>
    <col min="504" max="504" width="10.7109375" customWidth="1"/>
    <col min="505" max="505" width="21" customWidth="1"/>
    <col min="506" max="506" width="24" customWidth="1"/>
    <col min="508" max="508" width="15" customWidth="1"/>
    <col min="512" max="512" width="34.7109375" customWidth="1"/>
    <col min="513" max="513" width="20.5703125" customWidth="1"/>
    <col min="514" max="515" width="18.42578125" customWidth="1"/>
    <col min="516" max="517" width="15.42578125" bestFit="1" customWidth="1"/>
    <col min="520" max="520" width="15.85546875" customWidth="1"/>
    <col min="521" max="522" width="18.85546875" customWidth="1"/>
    <col min="758" max="758" width="2" customWidth="1"/>
    <col min="759" max="759" width="49.7109375" customWidth="1"/>
    <col min="760" max="760" width="10.7109375" customWidth="1"/>
    <col min="761" max="761" width="21" customWidth="1"/>
    <col min="762" max="762" width="24" customWidth="1"/>
    <col min="764" max="764" width="15" customWidth="1"/>
    <col min="768" max="768" width="34.7109375" customWidth="1"/>
    <col min="769" max="769" width="20.5703125" customWidth="1"/>
    <col min="770" max="771" width="18.42578125" customWidth="1"/>
    <col min="772" max="773" width="15.42578125" bestFit="1" customWidth="1"/>
    <col min="776" max="776" width="15.85546875" customWidth="1"/>
    <col min="777" max="778" width="18.85546875" customWidth="1"/>
    <col min="1014" max="1014" width="2" customWidth="1"/>
    <col min="1015" max="1015" width="49.7109375" customWidth="1"/>
    <col min="1016" max="1016" width="10.7109375" customWidth="1"/>
    <col min="1017" max="1017" width="21" customWidth="1"/>
    <col min="1018" max="1018" width="24" customWidth="1"/>
    <col min="1020" max="1020" width="15" customWidth="1"/>
    <col min="1024" max="1024" width="34.7109375" customWidth="1"/>
    <col min="1025" max="1025" width="20.5703125" customWidth="1"/>
    <col min="1026" max="1027" width="18.42578125" customWidth="1"/>
    <col min="1028" max="1029" width="15.42578125" bestFit="1" customWidth="1"/>
    <col min="1032" max="1032" width="15.85546875" customWidth="1"/>
    <col min="1033" max="1034" width="18.85546875" customWidth="1"/>
    <col min="1270" max="1270" width="2" customWidth="1"/>
    <col min="1271" max="1271" width="49.7109375" customWidth="1"/>
    <col min="1272" max="1272" width="10.7109375" customWidth="1"/>
    <col min="1273" max="1273" width="21" customWidth="1"/>
    <col min="1274" max="1274" width="24" customWidth="1"/>
    <col min="1276" max="1276" width="15" customWidth="1"/>
    <col min="1280" max="1280" width="34.7109375" customWidth="1"/>
    <col min="1281" max="1281" width="20.5703125" customWidth="1"/>
    <col min="1282" max="1283" width="18.42578125" customWidth="1"/>
    <col min="1284" max="1285" width="15.42578125" bestFit="1" customWidth="1"/>
    <col min="1288" max="1288" width="15.85546875" customWidth="1"/>
    <col min="1289" max="1290" width="18.85546875" customWidth="1"/>
    <col min="1526" max="1526" width="2" customWidth="1"/>
    <col min="1527" max="1527" width="49.7109375" customWidth="1"/>
    <col min="1528" max="1528" width="10.7109375" customWidth="1"/>
    <col min="1529" max="1529" width="21" customWidth="1"/>
    <col min="1530" max="1530" width="24" customWidth="1"/>
    <col min="1532" max="1532" width="15" customWidth="1"/>
    <col min="1536" max="1536" width="34.7109375" customWidth="1"/>
    <col min="1537" max="1537" width="20.5703125" customWidth="1"/>
    <col min="1538" max="1539" width="18.42578125" customWidth="1"/>
    <col min="1540" max="1541" width="15.42578125" bestFit="1" customWidth="1"/>
    <col min="1544" max="1544" width="15.85546875" customWidth="1"/>
    <col min="1545" max="1546" width="18.85546875" customWidth="1"/>
    <col min="1782" max="1782" width="2" customWidth="1"/>
    <col min="1783" max="1783" width="49.7109375" customWidth="1"/>
    <col min="1784" max="1784" width="10.7109375" customWidth="1"/>
    <col min="1785" max="1785" width="21" customWidth="1"/>
    <col min="1786" max="1786" width="24" customWidth="1"/>
    <col min="1788" max="1788" width="15" customWidth="1"/>
    <col min="1792" max="1792" width="34.7109375" customWidth="1"/>
    <col min="1793" max="1793" width="20.5703125" customWidth="1"/>
    <col min="1794" max="1795" width="18.42578125" customWidth="1"/>
    <col min="1796" max="1797" width="15.42578125" bestFit="1" customWidth="1"/>
    <col min="1800" max="1800" width="15.85546875" customWidth="1"/>
    <col min="1801" max="1802" width="18.85546875" customWidth="1"/>
    <col min="2038" max="2038" width="2" customWidth="1"/>
    <col min="2039" max="2039" width="49.7109375" customWidth="1"/>
    <col min="2040" max="2040" width="10.7109375" customWidth="1"/>
    <col min="2041" max="2041" width="21" customWidth="1"/>
    <col min="2042" max="2042" width="24" customWidth="1"/>
    <col min="2044" max="2044" width="15" customWidth="1"/>
    <col min="2048" max="2048" width="34.7109375" customWidth="1"/>
    <col min="2049" max="2049" width="20.5703125" customWidth="1"/>
    <col min="2050" max="2051" width="18.42578125" customWidth="1"/>
    <col min="2052" max="2053" width="15.42578125" bestFit="1" customWidth="1"/>
    <col min="2056" max="2056" width="15.85546875" customWidth="1"/>
    <col min="2057" max="2058" width="18.85546875" customWidth="1"/>
    <col min="2294" max="2294" width="2" customWidth="1"/>
    <col min="2295" max="2295" width="49.7109375" customWidth="1"/>
    <col min="2296" max="2296" width="10.7109375" customWidth="1"/>
    <col min="2297" max="2297" width="21" customWidth="1"/>
    <col min="2298" max="2298" width="24" customWidth="1"/>
    <col min="2300" max="2300" width="15" customWidth="1"/>
    <col min="2304" max="2304" width="34.7109375" customWidth="1"/>
    <col min="2305" max="2305" width="20.5703125" customWidth="1"/>
    <col min="2306" max="2307" width="18.42578125" customWidth="1"/>
    <col min="2308" max="2309" width="15.42578125" bestFit="1" customWidth="1"/>
    <col min="2312" max="2312" width="15.85546875" customWidth="1"/>
    <col min="2313" max="2314" width="18.85546875" customWidth="1"/>
    <col min="2550" max="2550" width="2" customWidth="1"/>
    <col min="2551" max="2551" width="49.7109375" customWidth="1"/>
    <col min="2552" max="2552" width="10.7109375" customWidth="1"/>
    <col min="2553" max="2553" width="21" customWidth="1"/>
    <col min="2554" max="2554" width="24" customWidth="1"/>
    <col min="2556" max="2556" width="15" customWidth="1"/>
    <col min="2560" max="2560" width="34.7109375" customWidth="1"/>
    <col min="2561" max="2561" width="20.5703125" customWidth="1"/>
    <col min="2562" max="2563" width="18.42578125" customWidth="1"/>
    <col min="2564" max="2565" width="15.42578125" bestFit="1" customWidth="1"/>
    <col min="2568" max="2568" width="15.85546875" customWidth="1"/>
    <col min="2569" max="2570" width="18.85546875" customWidth="1"/>
    <col min="2806" max="2806" width="2" customWidth="1"/>
    <col min="2807" max="2807" width="49.7109375" customWidth="1"/>
    <col min="2808" max="2808" width="10.7109375" customWidth="1"/>
    <col min="2809" max="2809" width="21" customWidth="1"/>
    <col min="2810" max="2810" width="24" customWidth="1"/>
    <col min="2812" max="2812" width="15" customWidth="1"/>
    <col min="2816" max="2816" width="34.7109375" customWidth="1"/>
    <col min="2817" max="2817" width="20.5703125" customWidth="1"/>
    <col min="2818" max="2819" width="18.42578125" customWidth="1"/>
    <col min="2820" max="2821" width="15.42578125" bestFit="1" customWidth="1"/>
    <col min="2824" max="2824" width="15.85546875" customWidth="1"/>
    <col min="2825" max="2826" width="18.85546875" customWidth="1"/>
    <col min="3062" max="3062" width="2" customWidth="1"/>
    <col min="3063" max="3063" width="49.7109375" customWidth="1"/>
    <col min="3064" max="3064" width="10.7109375" customWidth="1"/>
    <col min="3065" max="3065" width="21" customWidth="1"/>
    <col min="3066" max="3066" width="24" customWidth="1"/>
    <col min="3068" max="3068" width="15" customWidth="1"/>
    <col min="3072" max="3072" width="34.7109375" customWidth="1"/>
    <col min="3073" max="3073" width="20.5703125" customWidth="1"/>
    <col min="3074" max="3075" width="18.42578125" customWidth="1"/>
    <col min="3076" max="3077" width="15.42578125" bestFit="1" customWidth="1"/>
    <col min="3080" max="3080" width="15.85546875" customWidth="1"/>
    <col min="3081" max="3082" width="18.85546875" customWidth="1"/>
    <col min="3318" max="3318" width="2" customWidth="1"/>
    <col min="3319" max="3319" width="49.7109375" customWidth="1"/>
    <col min="3320" max="3320" width="10.7109375" customWidth="1"/>
    <col min="3321" max="3321" width="21" customWidth="1"/>
    <col min="3322" max="3322" width="24" customWidth="1"/>
    <col min="3324" max="3324" width="15" customWidth="1"/>
    <col min="3328" max="3328" width="34.7109375" customWidth="1"/>
    <col min="3329" max="3329" width="20.5703125" customWidth="1"/>
    <col min="3330" max="3331" width="18.42578125" customWidth="1"/>
    <col min="3332" max="3333" width="15.42578125" bestFit="1" customWidth="1"/>
    <col min="3336" max="3336" width="15.85546875" customWidth="1"/>
    <col min="3337" max="3338" width="18.85546875" customWidth="1"/>
    <col min="3574" max="3574" width="2" customWidth="1"/>
    <col min="3575" max="3575" width="49.7109375" customWidth="1"/>
    <col min="3576" max="3576" width="10.7109375" customWidth="1"/>
    <col min="3577" max="3577" width="21" customWidth="1"/>
    <col min="3578" max="3578" width="24" customWidth="1"/>
    <col min="3580" max="3580" width="15" customWidth="1"/>
    <col min="3584" max="3584" width="34.7109375" customWidth="1"/>
    <col min="3585" max="3585" width="20.5703125" customWidth="1"/>
    <col min="3586" max="3587" width="18.42578125" customWidth="1"/>
    <col min="3588" max="3589" width="15.42578125" bestFit="1" customWidth="1"/>
    <col min="3592" max="3592" width="15.85546875" customWidth="1"/>
    <col min="3593" max="3594" width="18.85546875" customWidth="1"/>
    <col min="3830" max="3830" width="2" customWidth="1"/>
    <col min="3831" max="3831" width="49.7109375" customWidth="1"/>
    <col min="3832" max="3832" width="10.7109375" customWidth="1"/>
    <col min="3833" max="3833" width="21" customWidth="1"/>
    <col min="3834" max="3834" width="24" customWidth="1"/>
    <col min="3836" max="3836" width="15" customWidth="1"/>
    <col min="3840" max="3840" width="34.7109375" customWidth="1"/>
    <col min="3841" max="3841" width="20.5703125" customWidth="1"/>
    <col min="3842" max="3843" width="18.42578125" customWidth="1"/>
    <col min="3844" max="3845" width="15.42578125" bestFit="1" customWidth="1"/>
    <col min="3848" max="3848" width="15.85546875" customWidth="1"/>
    <col min="3849" max="3850" width="18.85546875" customWidth="1"/>
    <col min="4086" max="4086" width="2" customWidth="1"/>
    <col min="4087" max="4087" width="49.7109375" customWidth="1"/>
    <col min="4088" max="4088" width="10.7109375" customWidth="1"/>
    <col min="4089" max="4089" width="21" customWidth="1"/>
    <col min="4090" max="4090" width="24" customWidth="1"/>
    <col min="4092" max="4092" width="15" customWidth="1"/>
    <col min="4096" max="4096" width="34.7109375" customWidth="1"/>
    <col min="4097" max="4097" width="20.5703125" customWidth="1"/>
    <col min="4098" max="4099" width="18.42578125" customWidth="1"/>
    <col min="4100" max="4101" width="15.42578125" bestFit="1" customWidth="1"/>
    <col min="4104" max="4104" width="15.85546875" customWidth="1"/>
    <col min="4105" max="4106" width="18.85546875" customWidth="1"/>
    <col min="4342" max="4342" width="2" customWidth="1"/>
    <col min="4343" max="4343" width="49.7109375" customWidth="1"/>
    <col min="4344" max="4344" width="10.7109375" customWidth="1"/>
    <col min="4345" max="4345" width="21" customWidth="1"/>
    <col min="4346" max="4346" width="24" customWidth="1"/>
    <col min="4348" max="4348" width="15" customWidth="1"/>
    <col min="4352" max="4352" width="34.7109375" customWidth="1"/>
    <col min="4353" max="4353" width="20.5703125" customWidth="1"/>
    <col min="4354" max="4355" width="18.42578125" customWidth="1"/>
    <col min="4356" max="4357" width="15.42578125" bestFit="1" customWidth="1"/>
    <col min="4360" max="4360" width="15.85546875" customWidth="1"/>
    <col min="4361" max="4362" width="18.85546875" customWidth="1"/>
    <col min="4598" max="4598" width="2" customWidth="1"/>
    <col min="4599" max="4599" width="49.7109375" customWidth="1"/>
    <col min="4600" max="4600" width="10.7109375" customWidth="1"/>
    <col min="4601" max="4601" width="21" customWidth="1"/>
    <col min="4602" max="4602" width="24" customWidth="1"/>
    <col min="4604" max="4604" width="15" customWidth="1"/>
    <col min="4608" max="4608" width="34.7109375" customWidth="1"/>
    <col min="4609" max="4609" width="20.5703125" customWidth="1"/>
    <col min="4610" max="4611" width="18.42578125" customWidth="1"/>
    <col min="4612" max="4613" width="15.42578125" bestFit="1" customWidth="1"/>
    <col min="4616" max="4616" width="15.85546875" customWidth="1"/>
    <col min="4617" max="4618" width="18.85546875" customWidth="1"/>
    <col min="4854" max="4854" width="2" customWidth="1"/>
    <col min="4855" max="4855" width="49.7109375" customWidth="1"/>
    <col min="4856" max="4856" width="10.7109375" customWidth="1"/>
    <col min="4857" max="4857" width="21" customWidth="1"/>
    <col min="4858" max="4858" width="24" customWidth="1"/>
    <col min="4860" max="4860" width="15" customWidth="1"/>
    <col min="4864" max="4864" width="34.7109375" customWidth="1"/>
    <col min="4865" max="4865" width="20.5703125" customWidth="1"/>
    <col min="4866" max="4867" width="18.42578125" customWidth="1"/>
    <col min="4868" max="4869" width="15.42578125" bestFit="1" customWidth="1"/>
    <col min="4872" max="4872" width="15.85546875" customWidth="1"/>
    <col min="4873" max="4874" width="18.85546875" customWidth="1"/>
    <col min="5110" max="5110" width="2" customWidth="1"/>
    <col min="5111" max="5111" width="49.7109375" customWidth="1"/>
    <col min="5112" max="5112" width="10.7109375" customWidth="1"/>
    <col min="5113" max="5113" width="21" customWidth="1"/>
    <col min="5114" max="5114" width="24" customWidth="1"/>
    <col min="5116" max="5116" width="15" customWidth="1"/>
    <col min="5120" max="5120" width="34.7109375" customWidth="1"/>
    <col min="5121" max="5121" width="20.5703125" customWidth="1"/>
    <col min="5122" max="5123" width="18.42578125" customWidth="1"/>
    <col min="5124" max="5125" width="15.42578125" bestFit="1" customWidth="1"/>
    <col min="5128" max="5128" width="15.85546875" customWidth="1"/>
    <col min="5129" max="5130" width="18.85546875" customWidth="1"/>
    <col min="5366" max="5366" width="2" customWidth="1"/>
    <col min="5367" max="5367" width="49.7109375" customWidth="1"/>
    <col min="5368" max="5368" width="10.7109375" customWidth="1"/>
    <col min="5369" max="5369" width="21" customWidth="1"/>
    <col min="5370" max="5370" width="24" customWidth="1"/>
    <col min="5372" max="5372" width="15" customWidth="1"/>
    <col min="5376" max="5376" width="34.7109375" customWidth="1"/>
    <col min="5377" max="5377" width="20.5703125" customWidth="1"/>
    <col min="5378" max="5379" width="18.42578125" customWidth="1"/>
    <col min="5380" max="5381" width="15.42578125" bestFit="1" customWidth="1"/>
    <col min="5384" max="5384" width="15.85546875" customWidth="1"/>
    <col min="5385" max="5386" width="18.85546875" customWidth="1"/>
    <col min="5622" max="5622" width="2" customWidth="1"/>
    <col min="5623" max="5623" width="49.7109375" customWidth="1"/>
    <col min="5624" max="5624" width="10.7109375" customWidth="1"/>
    <col min="5625" max="5625" width="21" customWidth="1"/>
    <col min="5626" max="5626" width="24" customWidth="1"/>
    <col min="5628" max="5628" width="15" customWidth="1"/>
    <col min="5632" max="5632" width="34.7109375" customWidth="1"/>
    <col min="5633" max="5633" width="20.5703125" customWidth="1"/>
    <col min="5634" max="5635" width="18.42578125" customWidth="1"/>
    <col min="5636" max="5637" width="15.42578125" bestFit="1" customWidth="1"/>
    <col min="5640" max="5640" width="15.85546875" customWidth="1"/>
    <col min="5641" max="5642" width="18.85546875" customWidth="1"/>
    <col min="5878" max="5878" width="2" customWidth="1"/>
    <col min="5879" max="5879" width="49.7109375" customWidth="1"/>
    <col min="5880" max="5880" width="10.7109375" customWidth="1"/>
    <col min="5881" max="5881" width="21" customWidth="1"/>
    <col min="5882" max="5882" width="24" customWidth="1"/>
    <col min="5884" max="5884" width="15" customWidth="1"/>
    <col min="5888" max="5888" width="34.7109375" customWidth="1"/>
    <col min="5889" max="5889" width="20.5703125" customWidth="1"/>
    <col min="5890" max="5891" width="18.42578125" customWidth="1"/>
    <col min="5892" max="5893" width="15.42578125" bestFit="1" customWidth="1"/>
    <col min="5896" max="5896" width="15.85546875" customWidth="1"/>
    <col min="5897" max="5898" width="18.85546875" customWidth="1"/>
    <col min="6134" max="6134" width="2" customWidth="1"/>
    <col min="6135" max="6135" width="49.7109375" customWidth="1"/>
    <col min="6136" max="6136" width="10.7109375" customWidth="1"/>
    <col min="6137" max="6137" width="21" customWidth="1"/>
    <col min="6138" max="6138" width="24" customWidth="1"/>
    <col min="6140" max="6140" width="15" customWidth="1"/>
    <col min="6144" max="6144" width="34.7109375" customWidth="1"/>
    <col min="6145" max="6145" width="20.5703125" customWidth="1"/>
    <col min="6146" max="6147" width="18.42578125" customWidth="1"/>
    <col min="6148" max="6149" width="15.42578125" bestFit="1" customWidth="1"/>
    <col min="6152" max="6152" width="15.85546875" customWidth="1"/>
    <col min="6153" max="6154" width="18.85546875" customWidth="1"/>
    <col min="6390" max="6390" width="2" customWidth="1"/>
    <col min="6391" max="6391" width="49.7109375" customWidth="1"/>
    <col min="6392" max="6392" width="10.7109375" customWidth="1"/>
    <col min="6393" max="6393" width="21" customWidth="1"/>
    <col min="6394" max="6394" width="24" customWidth="1"/>
    <col min="6396" max="6396" width="15" customWidth="1"/>
    <col min="6400" max="6400" width="34.7109375" customWidth="1"/>
    <col min="6401" max="6401" width="20.5703125" customWidth="1"/>
    <col min="6402" max="6403" width="18.42578125" customWidth="1"/>
    <col min="6404" max="6405" width="15.42578125" bestFit="1" customWidth="1"/>
    <col min="6408" max="6408" width="15.85546875" customWidth="1"/>
    <col min="6409" max="6410" width="18.85546875" customWidth="1"/>
    <col min="6646" max="6646" width="2" customWidth="1"/>
    <col min="6647" max="6647" width="49.7109375" customWidth="1"/>
    <col min="6648" max="6648" width="10.7109375" customWidth="1"/>
    <col min="6649" max="6649" width="21" customWidth="1"/>
    <col min="6650" max="6650" width="24" customWidth="1"/>
    <col min="6652" max="6652" width="15" customWidth="1"/>
    <col min="6656" max="6656" width="34.7109375" customWidth="1"/>
    <col min="6657" max="6657" width="20.5703125" customWidth="1"/>
    <col min="6658" max="6659" width="18.42578125" customWidth="1"/>
    <col min="6660" max="6661" width="15.42578125" bestFit="1" customWidth="1"/>
    <col min="6664" max="6664" width="15.85546875" customWidth="1"/>
    <col min="6665" max="6666" width="18.85546875" customWidth="1"/>
    <col min="6902" max="6902" width="2" customWidth="1"/>
    <col min="6903" max="6903" width="49.7109375" customWidth="1"/>
    <col min="6904" max="6904" width="10.7109375" customWidth="1"/>
    <col min="6905" max="6905" width="21" customWidth="1"/>
    <col min="6906" max="6906" width="24" customWidth="1"/>
    <col min="6908" max="6908" width="15" customWidth="1"/>
    <col min="6912" max="6912" width="34.7109375" customWidth="1"/>
    <col min="6913" max="6913" width="20.5703125" customWidth="1"/>
    <col min="6914" max="6915" width="18.42578125" customWidth="1"/>
    <col min="6916" max="6917" width="15.42578125" bestFit="1" customWidth="1"/>
    <col min="6920" max="6920" width="15.85546875" customWidth="1"/>
    <col min="6921" max="6922" width="18.85546875" customWidth="1"/>
    <col min="7158" max="7158" width="2" customWidth="1"/>
    <col min="7159" max="7159" width="49.7109375" customWidth="1"/>
    <col min="7160" max="7160" width="10.7109375" customWidth="1"/>
    <col min="7161" max="7161" width="21" customWidth="1"/>
    <col min="7162" max="7162" width="24" customWidth="1"/>
    <col min="7164" max="7164" width="15" customWidth="1"/>
    <col min="7168" max="7168" width="34.7109375" customWidth="1"/>
    <col min="7169" max="7169" width="20.5703125" customWidth="1"/>
    <col min="7170" max="7171" width="18.42578125" customWidth="1"/>
    <col min="7172" max="7173" width="15.42578125" bestFit="1" customWidth="1"/>
    <col min="7176" max="7176" width="15.85546875" customWidth="1"/>
    <col min="7177" max="7178" width="18.85546875" customWidth="1"/>
    <col min="7414" max="7414" width="2" customWidth="1"/>
    <col min="7415" max="7415" width="49.7109375" customWidth="1"/>
    <col min="7416" max="7416" width="10.7109375" customWidth="1"/>
    <col min="7417" max="7417" width="21" customWidth="1"/>
    <col min="7418" max="7418" width="24" customWidth="1"/>
    <col min="7420" max="7420" width="15" customWidth="1"/>
    <col min="7424" max="7424" width="34.7109375" customWidth="1"/>
    <col min="7425" max="7425" width="20.5703125" customWidth="1"/>
    <col min="7426" max="7427" width="18.42578125" customWidth="1"/>
    <col min="7428" max="7429" width="15.42578125" bestFit="1" customWidth="1"/>
    <col min="7432" max="7432" width="15.85546875" customWidth="1"/>
    <col min="7433" max="7434" width="18.85546875" customWidth="1"/>
    <col min="7670" max="7670" width="2" customWidth="1"/>
    <col min="7671" max="7671" width="49.7109375" customWidth="1"/>
    <col min="7672" max="7672" width="10.7109375" customWidth="1"/>
    <col min="7673" max="7673" width="21" customWidth="1"/>
    <col min="7674" max="7674" width="24" customWidth="1"/>
    <col min="7676" max="7676" width="15" customWidth="1"/>
    <col min="7680" max="7680" width="34.7109375" customWidth="1"/>
    <col min="7681" max="7681" width="20.5703125" customWidth="1"/>
    <col min="7682" max="7683" width="18.42578125" customWidth="1"/>
    <col min="7684" max="7685" width="15.42578125" bestFit="1" customWidth="1"/>
    <col min="7688" max="7688" width="15.85546875" customWidth="1"/>
    <col min="7689" max="7690" width="18.85546875" customWidth="1"/>
    <col min="7926" max="7926" width="2" customWidth="1"/>
    <col min="7927" max="7927" width="49.7109375" customWidth="1"/>
    <col min="7928" max="7928" width="10.7109375" customWidth="1"/>
    <col min="7929" max="7929" width="21" customWidth="1"/>
    <col min="7930" max="7930" width="24" customWidth="1"/>
    <col min="7932" max="7932" width="15" customWidth="1"/>
    <col min="7936" max="7936" width="34.7109375" customWidth="1"/>
    <col min="7937" max="7937" width="20.5703125" customWidth="1"/>
    <col min="7938" max="7939" width="18.42578125" customWidth="1"/>
    <col min="7940" max="7941" width="15.42578125" bestFit="1" customWidth="1"/>
    <col min="7944" max="7944" width="15.85546875" customWidth="1"/>
    <col min="7945" max="7946" width="18.85546875" customWidth="1"/>
    <col min="8182" max="8182" width="2" customWidth="1"/>
    <col min="8183" max="8183" width="49.7109375" customWidth="1"/>
    <col min="8184" max="8184" width="10.7109375" customWidth="1"/>
    <col min="8185" max="8185" width="21" customWidth="1"/>
    <col min="8186" max="8186" width="24" customWidth="1"/>
    <col min="8188" max="8188" width="15" customWidth="1"/>
    <col min="8192" max="8192" width="34.7109375" customWidth="1"/>
    <col min="8193" max="8193" width="20.5703125" customWidth="1"/>
    <col min="8194" max="8195" width="18.42578125" customWidth="1"/>
    <col min="8196" max="8197" width="15.42578125" bestFit="1" customWidth="1"/>
    <col min="8200" max="8200" width="15.85546875" customWidth="1"/>
    <col min="8201" max="8202" width="18.85546875" customWidth="1"/>
    <col min="8438" max="8438" width="2" customWidth="1"/>
    <col min="8439" max="8439" width="49.7109375" customWidth="1"/>
    <col min="8440" max="8440" width="10.7109375" customWidth="1"/>
    <col min="8441" max="8441" width="21" customWidth="1"/>
    <col min="8442" max="8442" width="24" customWidth="1"/>
    <col min="8444" max="8444" width="15" customWidth="1"/>
    <col min="8448" max="8448" width="34.7109375" customWidth="1"/>
    <col min="8449" max="8449" width="20.5703125" customWidth="1"/>
    <col min="8450" max="8451" width="18.42578125" customWidth="1"/>
    <col min="8452" max="8453" width="15.42578125" bestFit="1" customWidth="1"/>
    <col min="8456" max="8456" width="15.85546875" customWidth="1"/>
    <col min="8457" max="8458" width="18.85546875" customWidth="1"/>
    <col min="8694" max="8694" width="2" customWidth="1"/>
    <col min="8695" max="8695" width="49.7109375" customWidth="1"/>
    <col min="8696" max="8696" width="10.7109375" customWidth="1"/>
    <col min="8697" max="8697" width="21" customWidth="1"/>
    <col min="8698" max="8698" width="24" customWidth="1"/>
    <col min="8700" max="8700" width="15" customWidth="1"/>
    <col min="8704" max="8704" width="34.7109375" customWidth="1"/>
    <col min="8705" max="8705" width="20.5703125" customWidth="1"/>
    <col min="8706" max="8707" width="18.42578125" customWidth="1"/>
    <col min="8708" max="8709" width="15.42578125" bestFit="1" customWidth="1"/>
    <col min="8712" max="8712" width="15.85546875" customWidth="1"/>
    <col min="8713" max="8714" width="18.85546875" customWidth="1"/>
    <col min="8950" max="8950" width="2" customWidth="1"/>
    <col min="8951" max="8951" width="49.7109375" customWidth="1"/>
    <col min="8952" max="8952" width="10.7109375" customWidth="1"/>
    <col min="8953" max="8953" width="21" customWidth="1"/>
    <col min="8954" max="8954" width="24" customWidth="1"/>
    <col min="8956" max="8956" width="15" customWidth="1"/>
    <col min="8960" max="8960" width="34.7109375" customWidth="1"/>
    <col min="8961" max="8961" width="20.5703125" customWidth="1"/>
    <col min="8962" max="8963" width="18.42578125" customWidth="1"/>
    <col min="8964" max="8965" width="15.42578125" bestFit="1" customWidth="1"/>
    <col min="8968" max="8968" width="15.85546875" customWidth="1"/>
    <col min="8969" max="8970" width="18.85546875" customWidth="1"/>
    <col min="9206" max="9206" width="2" customWidth="1"/>
    <col min="9207" max="9207" width="49.7109375" customWidth="1"/>
    <col min="9208" max="9208" width="10.7109375" customWidth="1"/>
    <col min="9209" max="9209" width="21" customWidth="1"/>
    <col min="9210" max="9210" width="24" customWidth="1"/>
    <col min="9212" max="9212" width="15" customWidth="1"/>
    <col min="9216" max="9216" width="34.7109375" customWidth="1"/>
    <col min="9217" max="9217" width="20.5703125" customWidth="1"/>
    <col min="9218" max="9219" width="18.42578125" customWidth="1"/>
    <col min="9220" max="9221" width="15.42578125" bestFit="1" customWidth="1"/>
    <col min="9224" max="9224" width="15.85546875" customWidth="1"/>
    <col min="9225" max="9226" width="18.85546875" customWidth="1"/>
    <col min="9462" max="9462" width="2" customWidth="1"/>
    <col min="9463" max="9463" width="49.7109375" customWidth="1"/>
    <col min="9464" max="9464" width="10.7109375" customWidth="1"/>
    <col min="9465" max="9465" width="21" customWidth="1"/>
    <col min="9466" max="9466" width="24" customWidth="1"/>
    <col min="9468" max="9468" width="15" customWidth="1"/>
    <col min="9472" max="9472" width="34.7109375" customWidth="1"/>
    <col min="9473" max="9473" width="20.5703125" customWidth="1"/>
    <col min="9474" max="9475" width="18.42578125" customWidth="1"/>
    <col min="9476" max="9477" width="15.42578125" bestFit="1" customWidth="1"/>
    <col min="9480" max="9480" width="15.85546875" customWidth="1"/>
    <col min="9481" max="9482" width="18.85546875" customWidth="1"/>
    <col min="9718" max="9718" width="2" customWidth="1"/>
    <col min="9719" max="9719" width="49.7109375" customWidth="1"/>
    <col min="9720" max="9720" width="10.7109375" customWidth="1"/>
    <col min="9721" max="9721" width="21" customWidth="1"/>
    <col min="9722" max="9722" width="24" customWidth="1"/>
    <col min="9724" max="9724" width="15" customWidth="1"/>
    <col min="9728" max="9728" width="34.7109375" customWidth="1"/>
    <col min="9729" max="9729" width="20.5703125" customWidth="1"/>
    <col min="9730" max="9731" width="18.42578125" customWidth="1"/>
    <col min="9732" max="9733" width="15.42578125" bestFit="1" customWidth="1"/>
    <col min="9736" max="9736" width="15.85546875" customWidth="1"/>
    <col min="9737" max="9738" width="18.85546875" customWidth="1"/>
    <col min="9974" max="9974" width="2" customWidth="1"/>
    <col min="9975" max="9975" width="49.7109375" customWidth="1"/>
    <col min="9976" max="9976" width="10.7109375" customWidth="1"/>
    <col min="9977" max="9977" width="21" customWidth="1"/>
    <col min="9978" max="9978" width="24" customWidth="1"/>
    <col min="9980" max="9980" width="15" customWidth="1"/>
    <col min="9984" max="9984" width="34.7109375" customWidth="1"/>
    <col min="9985" max="9985" width="20.5703125" customWidth="1"/>
    <col min="9986" max="9987" width="18.42578125" customWidth="1"/>
    <col min="9988" max="9989" width="15.42578125" bestFit="1" customWidth="1"/>
    <col min="9992" max="9992" width="15.85546875" customWidth="1"/>
    <col min="9993" max="9994" width="18.85546875" customWidth="1"/>
    <col min="10230" max="10230" width="2" customWidth="1"/>
    <col min="10231" max="10231" width="49.7109375" customWidth="1"/>
    <col min="10232" max="10232" width="10.7109375" customWidth="1"/>
    <col min="10233" max="10233" width="21" customWidth="1"/>
    <col min="10234" max="10234" width="24" customWidth="1"/>
    <col min="10236" max="10236" width="15" customWidth="1"/>
    <col min="10240" max="10240" width="34.7109375" customWidth="1"/>
    <col min="10241" max="10241" width="20.5703125" customWidth="1"/>
    <col min="10242" max="10243" width="18.42578125" customWidth="1"/>
    <col min="10244" max="10245" width="15.42578125" bestFit="1" customWidth="1"/>
    <col min="10248" max="10248" width="15.85546875" customWidth="1"/>
    <col min="10249" max="10250" width="18.85546875" customWidth="1"/>
    <col min="10486" max="10486" width="2" customWidth="1"/>
    <col min="10487" max="10487" width="49.7109375" customWidth="1"/>
    <col min="10488" max="10488" width="10.7109375" customWidth="1"/>
    <col min="10489" max="10489" width="21" customWidth="1"/>
    <col min="10490" max="10490" width="24" customWidth="1"/>
    <col min="10492" max="10492" width="15" customWidth="1"/>
    <col min="10496" max="10496" width="34.7109375" customWidth="1"/>
    <col min="10497" max="10497" width="20.5703125" customWidth="1"/>
    <col min="10498" max="10499" width="18.42578125" customWidth="1"/>
    <col min="10500" max="10501" width="15.42578125" bestFit="1" customWidth="1"/>
    <col min="10504" max="10504" width="15.85546875" customWidth="1"/>
    <col min="10505" max="10506" width="18.85546875" customWidth="1"/>
    <col min="10742" max="10742" width="2" customWidth="1"/>
    <col min="10743" max="10743" width="49.7109375" customWidth="1"/>
    <col min="10744" max="10744" width="10.7109375" customWidth="1"/>
    <col min="10745" max="10745" width="21" customWidth="1"/>
    <col min="10746" max="10746" width="24" customWidth="1"/>
    <col min="10748" max="10748" width="15" customWidth="1"/>
    <col min="10752" max="10752" width="34.7109375" customWidth="1"/>
    <col min="10753" max="10753" width="20.5703125" customWidth="1"/>
    <col min="10754" max="10755" width="18.42578125" customWidth="1"/>
    <col min="10756" max="10757" width="15.42578125" bestFit="1" customWidth="1"/>
    <col min="10760" max="10760" width="15.85546875" customWidth="1"/>
    <col min="10761" max="10762" width="18.85546875" customWidth="1"/>
    <col min="10998" max="10998" width="2" customWidth="1"/>
    <col min="10999" max="10999" width="49.7109375" customWidth="1"/>
    <col min="11000" max="11000" width="10.7109375" customWidth="1"/>
    <col min="11001" max="11001" width="21" customWidth="1"/>
    <col min="11002" max="11002" width="24" customWidth="1"/>
    <col min="11004" max="11004" width="15" customWidth="1"/>
    <col min="11008" max="11008" width="34.7109375" customWidth="1"/>
    <col min="11009" max="11009" width="20.5703125" customWidth="1"/>
    <col min="11010" max="11011" width="18.42578125" customWidth="1"/>
    <col min="11012" max="11013" width="15.42578125" bestFit="1" customWidth="1"/>
    <col min="11016" max="11016" width="15.85546875" customWidth="1"/>
    <col min="11017" max="11018" width="18.85546875" customWidth="1"/>
    <col min="11254" max="11254" width="2" customWidth="1"/>
    <col min="11255" max="11255" width="49.7109375" customWidth="1"/>
    <col min="11256" max="11256" width="10.7109375" customWidth="1"/>
    <col min="11257" max="11257" width="21" customWidth="1"/>
    <col min="11258" max="11258" width="24" customWidth="1"/>
    <col min="11260" max="11260" width="15" customWidth="1"/>
    <col min="11264" max="11264" width="34.7109375" customWidth="1"/>
    <col min="11265" max="11265" width="20.5703125" customWidth="1"/>
    <col min="11266" max="11267" width="18.42578125" customWidth="1"/>
    <col min="11268" max="11269" width="15.42578125" bestFit="1" customWidth="1"/>
    <col min="11272" max="11272" width="15.85546875" customWidth="1"/>
    <col min="11273" max="11274" width="18.85546875" customWidth="1"/>
    <col min="11510" max="11510" width="2" customWidth="1"/>
    <col min="11511" max="11511" width="49.7109375" customWidth="1"/>
    <col min="11512" max="11512" width="10.7109375" customWidth="1"/>
    <col min="11513" max="11513" width="21" customWidth="1"/>
    <col min="11514" max="11514" width="24" customWidth="1"/>
    <col min="11516" max="11516" width="15" customWidth="1"/>
    <col min="11520" max="11520" width="34.7109375" customWidth="1"/>
    <col min="11521" max="11521" width="20.5703125" customWidth="1"/>
    <col min="11522" max="11523" width="18.42578125" customWidth="1"/>
    <col min="11524" max="11525" width="15.42578125" bestFit="1" customWidth="1"/>
    <col min="11528" max="11528" width="15.85546875" customWidth="1"/>
    <col min="11529" max="11530" width="18.85546875" customWidth="1"/>
    <col min="11766" max="11766" width="2" customWidth="1"/>
    <col min="11767" max="11767" width="49.7109375" customWidth="1"/>
    <col min="11768" max="11768" width="10.7109375" customWidth="1"/>
    <col min="11769" max="11769" width="21" customWidth="1"/>
    <col min="11770" max="11770" width="24" customWidth="1"/>
    <col min="11772" max="11772" width="15" customWidth="1"/>
    <col min="11776" max="11776" width="34.7109375" customWidth="1"/>
    <col min="11777" max="11777" width="20.5703125" customWidth="1"/>
    <col min="11778" max="11779" width="18.42578125" customWidth="1"/>
    <col min="11780" max="11781" width="15.42578125" bestFit="1" customWidth="1"/>
    <col min="11784" max="11784" width="15.85546875" customWidth="1"/>
    <col min="11785" max="11786" width="18.85546875" customWidth="1"/>
    <col min="12022" max="12022" width="2" customWidth="1"/>
    <col min="12023" max="12023" width="49.7109375" customWidth="1"/>
    <col min="12024" max="12024" width="10.7109375" customWidth="1"/>
    <col min="12025" max="12025" width="21" customWidth="1"/>
    <col min="12026" max="12026" width="24" customWidth="1"/>
    <col min="12028" max="12028" width="15" customWidth="1"/>
    <col min="12032" max="12032" width="34.7109375" customWidth="1"/>
    <col min="12033" max="12033" width="20.5703125" customWidth="1"/>
    <col min="12034" max="12035" width="18.42578125" customWidth="1"/>
    <col min="12036" max="12037" width="15.42578125" bestFit="1" customWidth="1"/>
    <col min="12040" max="12040" width="15.85546875" customWidth="1"/>
    <col min="12041" max="12042" width="18.85546875" customWidth="1"/>
    <col min="12278" max="12278" width="2" customWidth="1"/>
    <col min="12279" max="12279" width="49.7109375" customWidth="1"/>
    <col min="12280" max="12280" width="10.7109375" customWidth="1"/>
    <col min="12281" max="12281" width="21" customWidth="1"/>
    <col min="12282" max="12282" width="24" customWidth="1"/>
    <col min="12284" max="12284" width="15" customWidth="1"/>
    <col min="12288" max="12288" width="34.7109375" customWidth="1"/>
    <col min="12289" max="12289" width="20.5703125" customWidth="1"/>
    <col min="12290" max="12291" width="18.42578125" customWidth="1"/>
    <col min="12292" max="12293" width="15.42578125" bestFit="1" customWidth="1"/>
    <col min="12296" max="12296" width="15.85546875" customWidth="1"/>
    <col min="12297" max="12298" width="18.85546875" customWidth="1"/>
    <col min="12534" max="12534" width="2" customWidth="1"/>
    <col min="12535" max="12535" width="49.7109375" customWidth="1"/>
    <col min="12536" max="12536" width="10.7109375" customWidth="1"/>
    <col min="12537" max="12537" width="21" customWidth="1"/>
    <col min="12538" max="12538" width="24" customWidth="1"/>
    <col min="12540" max="12540" width="15" customWidth="1"/>
    <col min="12544" max="12544" width="34.7109375" customWidth="1"/>
    <col min="12545" max="12545" width="20.5703125" customWidth="1"/>
    <col min="12546" max="12547" width="18.42578125" customWidth="1"/>
    <col min="12548" max="12549" width="15.42578125" bestFit="1" customWidth="1"/>
    <col min="12552" max="12552" width="15.85546875" customWidth="1"/>
    <col min="12553" max="12554" width="18.85546875" customWidth="1"/>
    <col min="12790" max="12790" width="2" customWidth="1"/>
    <col min="12791" max="12791" width="49.7109375" customWidth="1"/>
    <col min="12792" max="12792" width="10.7109375" customWidth="1"/>
    <col min="12793" max="12793" width="21" customWidth="1"/>
    <col min="12794" max="12794" width="24" customWidth="1"/>
    <col min="12796" max="12796" width="15" customWidth="1"/>
    <col min="12800" max="12800" width="34.7109375" customWidth="1"/>
    <col min="12801" max="12801" width="20.5703125" customWidth="1"/>
    <col min="12802" max="12803" width="18.42578125" customWidth="1"/>
    <col min="12804" max="12805" width="15.42578125" bestFit="1" customWidth="1"/>
    <col min="12808" max="12808" width="15.85546875" customWidth="1"/>
    <col min="12809" max="12810" width="18.85546875" customWidth="1"/>
    <col min="13046" max="13046" width="2" customWidth="1"/>
    <col min="13047" max="13047" width="49.7109375" customWidth="1"/>
    <col min="13048" max="13048" width="10.7109375" customWidth="1"/>
    <col min="13049" max="13049" width="21" customWidth="1"/>
    <col min="13050" max="13050" width="24" customWidth="1"/>
    <col min="13052" max="13052" width="15" customWidth="1"/>
    <col min="13056" max="13056" width="34.7109375" customWidth="1"/>
    <col min="13057" max="13057" width="20.5703125" customWidth="1"/>
    <col min="13058" max="13059" width="18.42578125" customWidth="1"/>
    <col min="13060" max="13061" width="15.42578125" bestFit="1" customWidth="1"/>
    <col min="13064" max="13064" width="15.85546875" customWidth="1"/>
    <col min="13065" max="13066" width="18.85546875" customWidth="1"/>
    <col min="13302" max="13302" width="2" customWidth="1"/>
    <col min="13303" max="13303" width="49.7109375" customWidth="1"/>
    <col min="13304" max="13304" width="10.7109375" customWidth="1"/>
    <col min="13305" max="13305" width="21" customWidth="1"/>
    <col min="13306" max="13306" width="24" customWidth="1"/>
    <col min="13308" max="13308" width="15" customWidth="1"/>
    <col min="13312" max="13312" width="34.7109375" customWidth="1"/>
    <col min="13313" max="13313" width="20.5703125" customWidth="1"/>
    <col min="13314" max="13315" width="18.42578125" customWidth="1"/>
    <col min="13316" max="13317" width="15.42578125" bestFit="1" customWidth="1"/>
    <col min="13320" max="13320" width="15.85546875" customWidth="1"/>
    <col min="13321" max="13322" width="18.85546875" customWidth="1"/>
    <col min="13558" max="13558" width="2" customWidth="1"/>
    <col min="13559" max="13559" width="49.7109375" customWidth="1"/>
    <col min="13560" max="13560" width="10.7109375" customWidth="1"/>
    <col min="13561" max="13561" width="21" customWidth="1"/>
    <col min="13562" max="13562" width="24" customWidth="1"/>
    <col min="13564" max="13564" width="15" customWidth="1"/>
    <col min="13568" max="13568" width="34.7109375" customWidth="1"/>
    <col min="13569" max="13569" width="20.5703125" customWidth="1"/>
    <col min="13570" max="13571" width="18.42578125" customWidth="1"/>
    <col min="13572" max="13573" width="15.42578125" bestFit="1" customWidth="1"/>
    <col min="13576" max="13576" width="15.85546875" customWidth="1"/>
    <col min="13577" max="13578" width="18.85546875" customWidth="1"/>
    <col min="13814" max="13814" width="2" customWidth="1"/>
    <col min="13815" max="13815" width="49.7109375" customWidth="1"/>
    <col min="13816" max="13816" width="10.7109375" customWidth="1"/>
    <col min="13817" max="13817" width="21" customWidth="1"/>
    <col min="13818" max="13818" width="24" customWidth="1"/>
    <col min="13820" max="13820" width="15" customWidth="1"/>
    <col min="13824" max="13824" width="34.7109375" customWidth="1"/>
    <col min="13825" max="13825" width="20.5703125" customWidth="1"/>
    <col min="13826" max="13827" width="18.42578125" customWidth="1"/>
    <col min="13828" max="13829" width="15.42578125" bestFit="1" customWidth="1"/>
    <col min="13832" max="13832" width="15.85546875" customWidth="1"/>
    <col min="13833" max="13834" width="18.85546875" customWidth="1"/>
    <col min="14070" max="14070" width="2" customWidth="1"/>
    <col min="14071" max="14071" width="49.7109375" customWidth="1"/>
    <col min="14072" max="14072" width="10.7109375" customWidth="1"/>
    <col min="14073" max="14073" width="21" customWidth="1"/>
    <col min="14074" max="14074" width="24" customWidth="1"/>
    <col min="14076" max="14076" width="15" customWidth="1"/>
    <col min="14080" max="14080" width="34.7109375" customWidth="1"/>
    <col min="14081" max="14081" width="20.5703125" customWidth="1"/>
    <col min="14082" max="14083" width="18.42578125" customWidth="1"/>
    <col min="14084" max="14085" width="15.42578125" bestFit="1" customWidth="1"/>
    <col min="14088" max="14088" width="15.85546875" customWidth="1"/>
    <col min="14089" max="14090" width="18.85546875" customWidth="1"/>
    <col min="14326" max="14326" width="2" customWidth="1"/>
    <col min="14327" max="14327" width="49.7109375" customWidth="1"/>
    <col min="14328" max="14328" width="10.7109375" customWidth="1"/>
    <col min="14329" max="14329" width="21" customWidth="1"/>
    <col min="14330" max="14330" width="24" customWidth="1"/>
    <col min="14332" max="14332" width="15" customWidth="1"/>
    <col min="14336" max="14336" width="34.7109375" customWidth="1"/>
    <col min="14337" max="14337" width="20.5703125" customWidth="1"/>
    <col min="14338" max="14339" width="18.42578125" customWidth="1"/>
    <col min="14340" max="14341" width="15.42578125" bestFit="1" customWidth="1"/>
    <col min="14344" max="14344" width="15.85546875" customWidth="1"/>
    <col min="14345" max="14346" width="18.85546875" customWidth="1"/>
    <col min="14582" max="14582" width="2" customWidth="1"/>
    <col min="14583" max="14583" width="49.7109375" customWidth="1"/>
    <col min="14584" max="14584" width="10.7109375" customWidth="1"/>
    <col min="14585" max="14585" width="21" customWidth="1"/>
    <col min="14586" max="14586" width="24" customWidth="1"/>
    <col min="14588" max="14588" width="15" customWidth="1"/>
    <col min="14592" max="14592" width="34.7109375" customWidth="1"/>
    <col min="14593" max="14593" width="20.5703125" customWidth="1"/>
    <col min="14594" max="14595" width="18.42578125" customWidth="1"/>
    <col min="14596" max="14597" width="15.42578125" bestFit="1" customWidth="1"/>
    <col min="14600" max="14600" width="15.85546875" customWidth="1"/>
    <col min="14601" max="14602" width="18.85546875" customWidth="1"/>
    <col min="14838" max="14838" width="2" customWidth="1"/>
    <col min="14839" max="14839" width="49.7109375" customWidth="1"/>
    <col min="14840" max="14840" width="10.7109375" customWidth="1"/>
    <col min="14841" max="14841" width="21" customWidth="1"/>
    <col min="14842" max="14842" width="24" customWidth="1"/>
    <col min="14844" max="14844" width="15" customWidth="1"/>
    <col min="14848" max="14848" width="34.7109375" customWidth="1"/>
    <col min="14849" max="14849" width="20.5703125" customWidth="1"/>
    <col min="14850" max="14851" width="18.42578125" customWidth="1"/>
    <col min="14852" max="14853" width="15.42578125" bestFit="1" customWidth="1"/>
    <col min="14856" max="14856" width="15.85546875" customWidth="1"/>
    <col min="14857" max="14858" width="18.85546875" customWidth="1"/>
    <col min="15094" max="15094" width="2" customWidth="1"/>
    <col min="15095" max="15095" width="49.7109375" customWidth="1"/>
    <col min="15096" max="15096" width="10.7109375" customWidth="1"/>
    <col min="15097" max="15097" width="21" customWidth="1"/>
    <col min="15098" max="15098" width="24" customWidth="1"/>
    <col min="15100" max="15100" width="15" customWidth="1"/>
    <col min="15104" max="15104" width="34.7109375" customWidth="1"/>
    <col min="15105" max="15105" width="20.5703125" customWidth="1"/>
    <col min="15106" max="15107" width="18.42578125" customWidth="1"/>
    <col min="15108" max="15109" width="15.42578125" bestFit="1" customWidth="1"/>
    <col min="15112" max="15112" width="15.85546875" customWidth="1"/>
    <col min="15113" max="15114" width="18.85546875" customWidth="1"/>
    <col min="15350" max="15350" width="2" customWidth="1"/>
    <col min="15351" max="15351" width="49.7109375" customWidth="1"/>
    <col min="15352" max="15352" width="10.7109375" customWidth="1"/>
    <col min="15353" max="15353" width="21" customWidth="1"/>
    <col min="15354" max="15354" width="24" customWidth="1"/>
    <col min="15356" max="15356" width="15" customWidth="1"/>
    <col min="15360" max="15360" width="34.7109375" customWidth="1"/>
    <col min="15361" max="15361" width="20.5703125" customWidth="1"/>
    <col min="15362" max="15363" width="18.42578125" customWidth="1"/>
    <col min="15364" max="15365" width="15.42578125" bestFit="1" customWidth="1"/>
    <col min="15368" max="15368" width="15.85546875" customWidth="1"/>
    <col min="15369" max="15370" width="18.85546875" customWidth="1"/>
    <col min="15606" max="15606" width="2" customWidth="1"/>
    <col min="15607" max="15607" width="49.7109375" customWidth="1"/>
    <col min="15608" max="15608" width="10.7109375" customWidth="1"/>
    <col min="15609" max="15609" width="21" customWidth="1"/>
    <col min="15610" max="15610" width="24" customWidth="1"/>
    <col min="15612" max="15612" width="15" customWidth="1"/>
    <col min="15616" max="15616" width="34.7109375" customWidth="1"/>
    <col min="15617" max="15617" width="20.5703125" customWidth="1"/>
    <col min="15618" max="15619" width="18.42578125" customWidth="1"/>
    <col min="15620" max="15621" width="15.42578125" bestFit="1" customWidth="1"/>
    <col min="15624" max="15624" width="15.85546875" customWidth="1"/>
    <col min="15625" max="15626" width="18.85546875" customWidth="1"/>
    <col min="15862" max="15862" width="2" customWidth="1"/>
    <col min="15863" max="15863" width="49.7109375" customWidth="1"/>
    <col min="15864" max="15864" width="10.7109375" customWidth="1"/>
    <col min="15865" max="15865" width="21" customWidth="1"/>
    <col min="15866" max="15866" width="24" customWidth="1"/>
    <col min="15868" max="15868" width="15" customWidth="1"/>
    <col min="15872" max="15872" width="34.7109375" customWidth="1"/>
    <col min="15873" max="15873" width="20.5703125" customWidth="1"/>
    <col min="15874" max="15875" width="18.42578125" customWidth="1"/>
    <col min="15876" max="15877" width="15.42578125" bestFit="1" customWidth="1"/>
    <col min="15880" max="15880" width="15.85546875" customWidth="1"/>
    <col min="15881" max="15882" width="18.85546875" customWidth="1"/>
    <col min="16118" max="16118" width="2" customWidth="1"/>
    <col min="16119" max="16119" width="49.7109375" customWidth="1"/>
    <col min="16120" max="16120" width="10.7109375" customWidth="1"/>
    <col min="16121" max="16121" width="21" customWidth="1"/>
    <col min="16122" max="16122" width="24" customWidth="1"/>
    <col min="16124" max="16124" width="15" customWidth="1"/>
    <col min="16128" max="16128" width="34.7109375" customWidth="1"/>
    <col min="16129" max="16129" width="20.5703125" customWidth="1"/>
    <col min="16130" max="16131" width="18.42578125" customWidth="1"/>
    <col min="16132" max="16133" width="15.42578125" bestFit="1" customWidth="1"/>
    <col min="16136" max="16136" width="15.85546875" customWidth="1"/>
    <col min="16137" max="16138" width="18.85546875" customWidth="1"/>
  </cols>
  <sheetData>
    <row r="1" spans="1:5" x14ac:dyDescent="0.25">
      <c r="A1" s="81"/>
      <c r="B1" s="81"/>
      <c r="C1" s="200" t="s">
        <v>96</v>
      </c>
      <c r="D1" s="200"/>
      <c r="E1" s="200"/>
    </row>
    <row r="2" spans="1:5" x14ac:dyDescent="0.25">
      <c r="A2" s="81"/>
      <c r="B2" s="81"/>
      <c r="C2" s="200" t="s">
        <v>1</v>
      </c>
      <c r="D2" s="200"/>
      <c r="E2" s="200"/>
    </row>
    <row r="3" spans="1:5" x14ac:dyDescent="0.25">
      <c r="A3" s="81"/>
      <c r="B3" s="81"/>
      <c r="C3" s="200" t="s">
        <v>2</v>
      </c>
      <c r="D3" s="200"/>
      <c r="E3" s="200"/>
    </row>
    <row r="4" spans="1:5" x14ac:dyDescent="0.25">
      <c r="A4" s="81"/>
      <c r="B4" s="81"/>
      <c r="C4" s="200" t="s">
        <v>205</v>
      </c>
      <c r="D4" s="200"/>
      <c r="E4" s="200"/>
    </row>
    <row r="5" spans="1:5" x14ac:dyDescent="0.25">
      <c r="A5" s="81"/>
      <c r="B5" s="81"/>
      <c r="C5" s="185"/>
      <c r="D5" s="185"/>
      <c r="E5" s="185"/>
    </row>
    <row r="6" spans="1:5" x14ac:dyDescent="0.25">
      <c r="A6" s="81"/>
      <c r="B6" s="81"/>
      <c r="C6" s="185"/>
      <c r="D6" s="185"/>
      <c r="E6" s="185" t="s">
        <v>4</v>
      </c>
    </row>
    <row r="7" spans="1:5" x14ac:dyDescent="0.25">
      <c r="A7" s="81"/>
      <c r="B7" s="82"/>
      <c r="C7" s="83" t="s">
        <v>97</v>
      </c>
      <c r="D7" s="82"/>
      <c r="E7" s="82"/>
    </row>
    <row r="8" spans="1:5" x14ac:dyDescent="0.25">
      <c r="A8" s="81"/>
      <c r="B8" s="201"/>
      <c r="C8" s="201"/>
      <c r="D8" s="82"/>
      <c r="E8" s="82"/>
    </row>
    <row r="9" spans="1:5" x14ac:dyDescent="0.25">
      <c r="A9" s="81"/>
      <c r="B9" s="202" t="s">
        <v>200</v>
      </c>
      <c r="C9" s="203"/>
      <c r="D9" s="203"/>
      <c r="E9" s="82"/>
    </row>
    <row r="10" spans="1:5" ht="15.75" x14ac:dyDescent="0.25">
      <c r="A10" s="81"/>
      <c r="B10" s="199"/>
      <c r="C10" s="199"/>
      <c r="D10" s="199"/>
      <c r="E10" s="82"/>
    </row>
    <row r="11" spans="1:5" x14ac:dyDescent="0.25">
      <c r="A11" s="81"/>
      <c r="B11" s="82"/>
      <c r="C11" s="82"/>
      <c r="D11" s="82"/>
      <c r="E11" s="84" t="s">
        <v>98</v>
      </c>
    </row>
    <row r="12" spans="1:5" x14ac:dyDescent="0.25">
      <c r="A12" s="81"/>
      <c r="B12" s="82"/>
      <c r="C12" s="82"/>
      <c r="D12" s="82"/>
      <c r="E12" s="82"/>
    </row>
    <row r="13" spans="1:5" x14ac:dyDescent="0.25">
      <c r="A13" s="81"/>
      <c r="B13" s="85" t="s">
        <v>67</v>
      </c>
      <c r="C13" s="85" t="s">
        <v>8</v>
      </c>
      <c r="D13" s="85" t="s">
        <v>68</v>
      </c>
      <c r="E13" s="85" t="s">
        <v>99</v>
      </c>
    </row>
    <row r="14" spans="1:5" ht="15.75" thickBot="1" x14ac:dyDescent="0.3">
      <c r="A14" s="81"/>
      <c r="B14" s="197" t="s">
        <v>100</v>
      </c>
      <c r="C14" s="197"/>
      <c r="D14" s="197"/>
      <c r="E14" s="197"/>
    </row>
    <row r="15" spans="1:5" ht="26.25" thickBot="1" x14ac:dyDescent="0.3">
      <c r="A15" s="81"/>
      <c r="B15" s="86" t="s">
        <v>101</v>
      </c>
      <c r="C15" s="87">
        <v>10</v>
      </c>
      <c r="D15" s="88">
        <f>SUM(D16:D22)</f>
        <v>13581897.79559</v>
      </c>
      <c r="E15" s="88">
        <f>SUM(E16:E22)</f>
        <v>13377422.70111</v>
      </c>
    </row>
    <row r="16" spans="1:5" x14ac:dyDescent="0.25">
      <c r="A16" s="81"/>
      <c r="B16" s="89" t="s">
        <v>91</v>
      </c>
      <c r="C16" s="90"/>
      <c r="D16" s="91"/>
      <c r="E16" s="92"/>
    </row>
    <row r="17" spans="1:7" ht="24" customHeight="1" x14ac:dyDescent="0.25">
      <c r="A17" s="81"/>
      <c r="B17" s="93" t="s">
        <v>102</v>
      </c>
      <c r="C17" s="94">
        <v>11</v>
      </c>
      <c r="D17" s="95">
        <v>13241909</v>
      </c>
      <c r="E17" s="95">
        <v>13139302</v>
      </c>
    </row>
    <row r="18" spans="1:7" ht="24" customHeight="1" x14ac:dyDescent="0.25">
      <c r="A18" s="81"/>
      <c r="B18" s="93" t="s">
        <v>103</v>
      </c>
      <c r="C18" s="94">
        <v>12</v>
      </c>
      <c r="D18" s="96"/>
      <c r="E18" s="96"/>
    </row>
    <row r="19" spans="1:7" ht="14.25" customHeight="1" x14ac:dyDescent="0.25">
      <c r="A19" s="81"/>
      <c r="B19" s="93" t="s">
        <v>104</v>
      </c>
      <c r="C19" s="94">
        <v>13</v>
      </c>
      <c r="D19" s="95"/>
      <c r="E19" s="95"/>
    </row>
    <row r="20" spans="1:7" ht="14.25" customHeight="1" x14ac:dyDescent="0.25">
      <c r="A20" s="81"/>
      <c r="B20" s="93" t="s">
        <v>105</v>
      </c>
      <c r="C20" s="94">
        <v>14</v>
      </c>
      <c r="D20" s="96"/>
      <c r="E20" s="96"/>
    </row>
    <row r="21" spans="1:7" ht="14.25" customHeight="1" x14ac:dyDescent="0.25">
      <c r="A21" s="81"/>
      <c r="B21" s="93" t="s">
        <v>106</v>
      </c>
      <c r="C21" s="94">
        <v>15</v>
      </c>
      <c r="D21" s="96"/>
      <c r="E21" s="96"/>
    </row>
    <row r="22" spans="1:7" ht="14.25" customHeight="1" thickBot="1" x14ac:dyDescent="0.3">
      <c r="A22" s="81"/>
      <c r="B22" s="97" t="s">
        <v>107</v>
      </c>
      <c r="C22" s="98">
        <v>16</v>
      </c>
      <c r="D22" s="99">
        <v>339988.79558999999</v>
      </c>
      <c r="E22" s="99">
        <v>238120.70110999965</v>
      </c>
    </row>
    <row r="23" spans="1:7" ht="26.25" thickBot="1" x14ac:dyDescent="0.3">
      <c r="A23" s="81"/>
      <c r="B23" s="100" t="s">
        <v>108</v>
      </c>
      <c r="C23" s="101">
        <v>20</v>
      </c>
      <c r="D23" s="88">
        <f>SUM(D25:D31)</f>
        <v>8374983.9766800003</v>
      </c>
      <c r="E23" s="88">
        <f>SUM(E25:E31)</f>
        <v>8712572.1346400008</v>
      </c>
    </row>
    <row r="24" spans="1:7" x14ac:dyDescent="0.25">
      <c r="A24" s="81"/>
      <c r="B24" s="102" t="s">
        <v>91</v>
      </c>
      <c r="C24" s="103"/>
      <c r="D24" s="104"/>
      <c r="E24" s="105"/>
    </row>
    <row r="25" spans="1:7" x14ac:dyDescent="0.25">
      <c r="A25" s="81"/>
      <c r="B25" s="93" t="s">
        <v>109</v>
      </c>
      <c r="C25" s="94">
        <v>21</v>
      </c>
      <c r="D25" s="106">
        <v>6346819.5</v>
      </c>
      <c r="E25" s="106">
        <v>6684218</v>
      </c>
    </row>
    <row r="26" spans="1:7" x14ac:dyDescent="0.25">
      <c r="A26" s="81"/>
      <c r="B26" s="93" t="s">
        <v>110</v>
      </c>
      <c r="C26" s="94">
        <v>22</v>
      </c>
      <c r="D26" s="106"/>
      <c r="E26" s="106"/>
    </row>
    <row r="27" spans="1:7" x14ac:dyDescent="0.25">
      <c r="A27" s="81"/>
      <c r="B27" s="93" t="s">
        <v>111</v>
      </c>
      <c r="C27" s="94">
        <v>23</v>
      </c>
      <c r="D27" s="106"/>
      <c r="E27" s="106"/>
    </row>
    <row r="28" spans="1:7" x14ac:dyDescent="0.25">
      <c r="A28" s="81"/>
      <c r="B28" s="93" t="s">
        <v>112</v>
      </c>
      <c r="C28" s="94">
        <v>24</v>
      </c>
      <c r="D28" s="107"/>
      <c r="E28" s="107"/>
    </row>
    <row r="29" spans="1:7" x14ac:dyDescent="0.25">
      <c r="A29" s="81"/>
      <c r="B29" s="93" t="s">
        <v>113</v>
      </c>
      <c r="C29" s="94">
        <v>25</v>
      </c>
      <c r="D29" s="107"/>
      <c r="E29" s="107"/>
    </row>
    <row r="30" spans="1:7" ht="19.5" customHeight="1" x14ac:dyDescent="0.25">
      <c r="A30" s="81"/>
      <c r="B30" s="93" t="s">
        <v>114</v>
      </c>
      <c r="C30" s="94">
        <v>26</v>
      </c>
      <c r="D30" s="106">
        <v>1667579.4766800001</v>
      </c>
      <c r="E30" s="106">
        <v>1549234.1346399998</v>
      </c>
    </row>
    <row r="31" spans="1:7" ht="19.5" customHeight="1" thickBot="1" x14ac:dyDescent="0.3">
      <c r="A31" s="81"/>
      <c r="B31" s="97" t="s">
        <v>115</v>
      </c>
      <c r="C31" s="98">
        <v>27</v>
      </c>
      <c r="D31" s="108">
        <v>360585</v>
      </c>
      <c r="E31" s="108">
        <v>479120</v>
      </c>
    </row>
    <row r="32" spans="1:7" ht="28.5" customHeight="1" thickBot="1" x14ac:dyDescent="0.3">
      <c r="A32" s="81"/>
      <c r="B32" s="100" t="s">
        <v>116</v>
      </c>
      <c r="C32" s="101">
        <v>30</v>
      </c>
      <c r="D32" s="88">
        <f>D15-D23</f>
        <v>5206913.8189099999</v>
      </c>
      <c r="E32" s="88">
        <f>E15-E23</f>
        <v>4664850.566469999</v>
      </c>
      <c r="G32" s="18"/>
    </row>
    <row r="33" spans="1:5" ht="15.75" thickBot="1" x14ac:dyDescent="0.3">
      <c r="A33" s="81"/>
      <c r="B33" s="198" t="s">
        <v>117</v>
      </c>
      <c r="C33" s="198"/>
      <c r="D33" s="198"/>
      <c r="E33" s="198"/>
    </row>
    <row r="34" spans="1:5" ht="26.25" thickBot="1" x14ac:dyDescent="0.3">
      <c r="A34" s="81"/>
      <c r="B34" s="100" t="s">
        <v>118</v>
      </c>
      <c r="C34" s="101">
        <v>40</v>
      </c>
      <c r="D34" s="109">
        <f>SUM(D35:D46)</f>
        <v>291396.93596000003</v>
      </c>
      <c r="E34" s="109">
        <f>SUM(E35:E46)</f>
        <v>171572</v>
      </c>
    </row>
    <row r="35" spans="1:5" x14ac:dyDescent="0.25">
      <c r="A35" s="81"/>
      <c r="B35" s="102" t="s">
        <v>91</v>
      </c>
      <c r="C35" s="110"/>
      <c r="D35" s="105"/>
      <c r="E35" s="111"/>
    </row>
    <row r="36" spans="1:5" x14ac:dyDescent="0.25">
      <c r="A36" s="81"/>
      <c r="B36" s="93" t="s">
        <v>119</v>
      </c>
      <c r="C36" s="112">
        <v>41</v>
      </c>
      <c r="D36" s="113"/>
      <c r="E36" s="113"/>
    </row>
    <row r="37" spans="1:5" ht="21" customHeight="1" x14ac:dyDescent="0.25">
      <c r="A37" s="81"/>
      <c r="B37" s="93" t="s">
        <v>120</v>
      </c>
      <c r="C37" s="112">
        <v>42</v>
      </c>
      <c r="D37" s="113"/>
      <c r="E37" s="113"/>
    </row>
    <row r="38" spans="1:5" ht="21" customHeight="1" x14ac:dyDescent="0.25">
      <c r="A38" s="81"/>
      <c r="B38" s="93" t="s">
        <v>121</v>
      </c>
      <c r="C38" s="112">
        <v>43</v>
      </c>
      <c r="D38" s="113"/>
      <c r="E38" s="113"/>
    </row>
    <row r="39" spans="1:5" ht="38.25" x14ac:dyDescent="0.25">
      <c r="A39" s="81"/>
      <c r="B39" s="93" t="s">
        <v>122</v>
      </c>
      <c r="C39" s="112">
        <v>44</v>
      </c>
      <c r="D39" s="113"/>
      <c r="E39" s="113"/>
    </row>
    <row r="40" spans="1:5" x14ac:dyDescent="0.25">
      <c r="A40" s="81"/>
      <c r="B40" s="93" t="s">
        <v>123</v>
      </c>
      <c r="C40" s="112">
        <v>45</v>
      </c>
      <c r="D40" s="113"/>
      <c r="E40" s="113"/>
    </row>
    <row r="41" spans="1:5" ht="25.5" x14ac:dyDescent="0.25">
      <c r="A41" s="81"/>
      <c r="B41" s="93" t="s">
        <v>124</v>
      </c>
      <c r="C41" s="112">
        <v>46</v>
      </c>
      <c r="D41" s="113"/>
      <c r="E41" s="113"/>
    </row>
    <row r="42" spans="1:5" x14ac:dyDescent="0.25">
      <c r="A42" s="81"/>
      <c r="B42" s="93" t="s">
        <v>125</v>
      </c>
      <c r="C42" s="112">
        <v>47</v>
      </c>
      <c r="D42" s="113"/>
      <c r="E42" s="113"/>
    </row>
    <row r="43" spans="1:5" x14ac:dyDescent="0.25">
      <c r="A43" s="81"/>
      <c r="B43" s="97" t="s">
        <v>126</v>
      </c>
      <c r="C43" s="114">
        <v>48</v>
      </c>
      <c r="D43" s="115"/>
      <c r="E43" s="115"/>
    </row>
    <row r="44" spans="1:5" x14ac:dyDescent="0.25">
      <c r="A44" s="81"/>
      <c r="B44" s="93" t="s">
        <v>127</v>
      </c>
      <c r="C44" s="112">
        <v>49</v>
      </c>
      <c r="D44" s="113"/>
      <c r="E44" s="113"/>
    </row>
    <row r="45" spans="1:5" ht="21.75" customHeight="1" x14ac:dyDescent="0.25">
      <c r="A45" s="81"/>
      <c r="B45" s="93" t="s">
        <v>106</v>
      </c>
      <c r="C45" s="112">
        <v>50</v>
      </c>
      <c r="D45" s="113">
        <v>214561.93596</v>
      </c>
      <c r="E45" s="113">
        <v>106461</v>
      </c>
    </row>
    <row r="46" spans="1:5" ht="21.75" customHeight="1" thickBot="1" x14ac:dyDescent="0.3">
      <c r="A46" s="81"/>
      <c r="B46" s="116" t="s">
        <v>107</v>
      </c>
      <c r="C46" s="117">
        <v>51</v>
      </c>
      <c r="D46" s="118">
        <v>76835</v>
      </c>
      <c r="E46" s="119">
        <v>65111</v>
      </c>
    </row>
    <row r="47" spans="1:5" ht="34.5" customHeight="1" thickBot="1" x14ac:dyDescent="0.3">
      <c r="A47" s="81"/>
      <c r="B47" s="100" t="s">
        <v>128</v>
      </c>
      <c r="C47" s="101">
        <v>60</v>
      </c>
      <c r="D47" s="88">
        <f>SUM(D49:D59)</f>
        <v>8357356.8216300001</v>
      </c>
      <c r="E47" s="88">
        <f>SUM(E49:E59)</f>
        <v>6783093.0198100004</v>
      </c>
    </row>
    <row r="48" spans="1:5" x14ac:dyDescent="0.25">
      <c r="A48" s="81"/>
      <c r="B48" s="102" t="s">
        <v>91</v>
      </c>
      <c r="C48" s="110"/>
      <c r="D48" s="104"/>
      <c r="E48" s="104"/>
    </row>
    <row r="49" spans="1:5" x14ac:dyDescent="0.25">
      <c r="A49" s="81"/>
      <c r="B49" s="93" t="s">
        <v>129</v>
      </c>
      <c r="C49" s="112">
        <v>61</v>
      </c>
      <c r="D49" s="120">
        <v>8357356.8216300001</v>
      </c>
      <c r="E49" s="120">
        <v>6775375.7668100009</v>
      </c>
    </row>
    <row r="50" spans="1:5" x14ac:dyDescent="0.25">
      <c r="A50" s="81"/>
      <c r="B50" s="93" t="s">
        <v>130</v>
      </c>
      <c r="C50" s="112">
        <v>62</v>
      </c>
      <c r="D50" s="120">
        <v>0</v>
      </c>
      <c r="E50" s="120">
        <v>7717.2529999999997</v>
      </c>
    </row>
    <row r="51" spans="1:5" ht="23.25" customHeight="1" x14ac:dyDescent="0.25">
      <c r="A51" s="81"/>
      <c r="B51" s="93" t="s">
        <v>131</v>
      </c>
      <c r="C51" s="112">
        <v>63</v>
      </c>
      <c r="D51" s="121"/>
      <c r="E51" s="121"/>
    </row>
    <row r="52" spans="1:5" ht="42" customHeight="1" x14ac:dyDescent="0.25">
      <c r="A52" s="81"/>
      <c r="B52" s="93" t="s">
        <v>132</v>
      </c>
      <c r="C52" s="112">
        <v>64</v>
      </c>
      <c r="D52" s="113"/>
      <c r="E52" s="113"/>
    </row>
    <row r="53" spans="1:5" ht="45" customHeight="1" x14ac:dyDescent="0.25">
      <c r="A53" s="81"/>
      <c r="B53" s="93" t="s">
        <v>133</v>
      </c>
      <c r="C53" s="112">
        <v>65</v>
      </c>
      <c r="D53" s="113"/>
      <c r="E53" s="113"/>
    </row>
    <row r="54" spans="1:5" x14ac:dyDescent="0.25">
      <c r="A54" s="81"/>
      <c r="B54" s="93" t="s">
        <v>134</v>
      </c>
      <c r="C54" s="112">
        <v>66</v>
      </c>
      <c r="D54" s="113"/>
      <c r="E54" s="113"/>
    </row>
    <row r="55" spans="1:5" x14ac:dyDescent="0.25">
      <c r="A55" s="81"/>
      <c r="B55" s="93" t="s">
        <v>135</v>
      </c>
      <c r="C55" s="112">
        <v>67</v>
      </c>
      <c r="D55" s="113"/>
      <c r="E55" s="113"/>
    </row>
    <row r="56" spans="1:5" x14ac:dyDescent="0.25">
      <c r="A56" s="81"/>
      <c r="B56" s="93" t="s">
        <v>136</v>
      </c>
      <c r="C56" s="112">
        <v>68</v>
      </c>
      <c r="D56" s="113"/>
      <c r="E56" s="113"/>
    </row>
    <row r="57" spans="1:5" x14ac:dyDescent="0.25">
      <c r="A57" s="81"/>
      <c r="B57" s="93" t="s">
        <v>126</v>
      </c>
      <c r="C57" s="112">
        <v>69</v>
      </c>
      <c r="D57" s="113"/>
      <c r="E57" s="113"/>
    </row>
    <row r="58" spans="1:5" ht="19.5" customHeight="1" x14ac:dyDescent="0.25">
      <c r="A58" s="81"/>
      <c r="B58" s="93" t="s">
        <v>137</v>
      </c>
      <c r="C58" s="112">
        <v>70</v>
      </c>
      <c r="D58" s="113"/>
      <c r="E58" s="113"/>
    </row>
    <row r="59" spans="1:5" ht="19.5" customHeight="1" thickBot="1" x14ac:dyDescent="0.3">
      <c r="A59" s="81"/>
      <c r="B59" s="97" t="s">
        <v>115</v>
      </c>
      <c r="C59" s="114">
        <v>71</v>
      </c>
      <c r="D59" s="115"/>
      <c r="E59" s="115"/>
    </row>
    <row r="60" spans="1:5" ht="26.25" thickBot="1" x14ac:dyDescent="0.3">
      <c r="A60" s="81"/>
      <c r="B60" s="100" t="s">
        <v>138</v>
      </c>
      <c r="C60" s="101">
        <v>80</v>
      </c>
      <c r="D60" s="109">
        <f>D34-D47</f>
        <v>-8065959.8856699998</v>
      </c>
      <c r="E60" s="109">
        <f>E34-E47</f>
        <v>-6611521.0198100004</v>
      </c>
    </row>
    <row r="61" spans="1:5" ht="15.75" thickBot="1" x14ac:dyDescent="0.3">
      <c r="A61" s="81"/>
      <c r="B61" s="198" t="s">
        <v>139</v>
      </c>
      <c r="C61" s="198"/>
      <c r="D61" s="198"/>
      <c r="E61" s="198"/>
    </row>
    <row r="62" spans="1:5" ht="26.25" thickBot="1" x14ac:dyDescent="0.3">
      <c r="A62" s="81"/>
      <c r="B62" s="100" t="s">
        <v>140</v>
      </c>
      <c r="C62" s="101">
        <v>90</v>
      </c>
      <c r="D62" s="122">
        <f>SUM(D63:D67)</f>
        <v>3722382.5</v>
      </c>
      <c r="E62" s="122">
        <f>SUM(E63:E67)</f>
        <v>10924430</v>
      </c>
    </row>
    <row r="63" spans="1:5" x14ac:dyDescent="0.25">
      <c r="A63" s="81"/>
      <c r="B63" s="102" t="s">
        <v>91</v>
      </c>
      <c r="C63" s="110"/>
      <c r="D63" s="123"/>
      <c r="E63" s="111"/>
    </row>
    <row r="64" spans="1:5" x14ac:dyDescent="0.25">
      <c r="A64" s="81"/>
      <c r="B64" s="93" t="s">
        <v>141</v>
      </c>
      <c r="C64" s="112">
        <v>91</v>
      </c>
      <c r="D64" s="124"/>
      <c r="E64" s="113"/>
    </row>
    <row r="65" spans="1:7" x14ac:dyDescent="0.25">
      <c r="A65" s="81"/>
      <c r="B65" s="93" t="s">
        <v>142</v>
      </c>
      <c r="C65" s="112">
        <v>92</v>
      </c>
      <c r="D65" s="183">
        <v>2000000</v>
      </c>
      <c r="E65" s="183">
        <v>10924430</v>
      </c>
    </row>
    <row r="66" spans="1:7" x14ac:dyDescent="0.25">
      <c r="A66" s="81"/>
      <c r="B66" s="93" t="s">
        <v>106</v>
      </c>
      <c r="C66" s="112">
        <v>93</v>
      </c>
      <c r="D66" s="125"/>
      <c r="E66" s="126"/>
    </row>
    <row r="67" spans="1:7" ht="15.75" thickBot="1" x14ac:dyDescent="0.3">
      <c r="A67" s="81"/>
      <c r="B67" s="97" t="s">
        <v>107</v>
      </c>
      <c r="C67" s="114">
        <v>94</v>
      </c>
      <c r="D67" s="127">
        <v>1722382.5</v>
      </c>
      <c r="E67" s="128"/>
    </row>
    <row r="68" spans="1:7" ht="26.25" thickBot="1" x14ac:dyDescent="0.3">
      <c r="A68" s="81"/>
      <c r="B68" s="100" t="s">
        <v>143</v>
      </c>
      <c r="C68" s="101">
        <v>100</v>
      </c>
      <c r="D68" s="129">
        <f>SUM(D70:D74)</f>
        <v>2076393.74352</v>
      </c>
      <c r="E68" s="122">
        <f>SUM(E70:E74)</f>
        <v>7143845.1999999993</v>
      </c>
    </row>
    <row r="69" spans="1:7" x14ac:dyDescent="0.25">
      <c r="A69" s="81"/>
      <c r="B69" s="102" t="s">
        <v>91</v>
      </c>
      <c r="C69" s="110"/>
      <c r="D69" s="123"/>
      <c r="E69" s="130"/>
    </row>
    <row r="70" spans="1:7" x14ac:dyDescent="0.25">
      <c r="A70" s="81"/>
      <c r="B70" s="93" t="s">
        <v>144</v>
      </c>
      <c r="C70" s="112">
        <v>101</v>
      </c>
      <c r="D70" s="113">
        <v>178197.57553999999</v>
      </c>
      <c r="E70" s="113">
        <v>6946241</v>
      </c>
    </row>
    <row r="71" spans="1:7" x14ac:dyDescent="0.25">
      <c r="A71" s="81"/>
      <c r="B71" s="93" t="s">
        <v>112</v>
      </c>
      <c r="C71" s="112">
        <v>102</v>
      </c>
      <c r="D71" s="113">
        <v>169143.4</v>
      </c>
      <c r="E71" s="113"/>
    </row>
    <row r="72" spans="1:7" x14ac:dyDescent="0.25">
      <c r="A72" s="81"/>
      <c r="B72" s="93" t="s">
        <v>145</v>
      </c>
      <c r="C72" s="112">
        <v>103</v>
      </c>
      <c r="D72" s="131">
        <v>6669.7679799999996</v>
      </c>
      <c r="E72" s="131">
        <v>22963.599999999999</v>
      </c>
    </row>
    <row r="73" spans="1:7" x14ac:dyDescent="0.25">
      <c r="A73" s="81"/>
      <c r="B73" s="93" t="s">
        <v>146</v>
      </c>
      <c r="C73" s="112">
        <v>104</v>
      </c>
      <c r="D73" s="113"/>
      <c r="E73" s="113"/>
    </row>
    <row r="74" spans="1:7" ht="15.75" thickBot="1" x14ac:dyDescent="0.3">
      <c r="A74" s="81"/>
      <c r="B74" s="97" t="s">
        <v>147</v>
      </c>
      <c r="C74" s="114">
        <v>105</v>
      </c>
      <c r="D74" s="132">
        <v>1722383</v>
      </c>
      <c r="E74" s="133">
        <v>174640.6</v>
      </c>
    </row>
    <row r="75" spans="1:7" ht="29.25" customHeight="1" thickBot="1" x14ac:dyDescent="0.3">
      <c r="A75" s="81"/>
      <c r="B75" s="100" t="s">
        <v>148</v>
      </c>
      <c r="C75" s="101">
        <v>110</v>
      </c>
      <c r="D75" s="129">
        <f>D62-D68</f>
        <v>1645988.75648</v>
      </c>
      <c r="E75" s="122">
        <f>E62-E68</f>
        <v>3780584.8000000007</v>
      </c>
      <c r="G75" s="18"/>
    </row>
    <row r="76" spans="1:7" ht="19.5" customHeight="1" thickBot="1" x14ac:dyDescent="0.3">
      <c r="A76" s="81"/>
      <c r="B76" s="134" t="s">
        <v>149</v>
      </c>
      <c r="C76" s="135">
        <v>120</v>
      </c>
      <c r="D76" s="136"/>
      <c r="E76" s="137"/>
    </row>
    <row r="77" spans="1:7" ht="19.5" customHeight="1" thickBot="1" x14ac:dyDescent="0.3">
      <c r="A77" s="81"/>
      <c r="B77" s="100" t="s">
        <v>150</v>
      </c>
      <c r="C77" s="101">
        <v>130</v>
      </c>
      <c r="D77" s="109">
        <f>D32+D60+D75</f>
        <v>-1213057.3102799999</v>
      </c>
      <c r="E77" s="109">
        <f>E32+E60+E75</f>
        <v>1833914.3466599993</v>
      </c>
    </row>
    <row r="78" spans="1:7" ht="26.25" thickBot="1" x14ac:dyDescent="0.3">
      <c r="A78" s="81"/>
      <c r="B78" s="100" t="s">
        <v>151</v>
      </c>
      <c r="C78" s="101">
        <v>140</v>
      </c>
      <c r="D78" s="138">
        <f>E79</f>
        <v>2234611.3466599993</v>
      </c>
      <c r="E78" s="138">
        <v>400697</v>
      </c>
    </row>
    <row r="79" spans="1:7" ht="26.25" thickBot="1" x14ac:dyDescent="0.3">
      <c r="A79" s="81"/>
      <c r="B79" s="100" t="s">
        <v>152</v>
      </c>
      <c r="C79" s="101">
        <v>150</v>
      </c>
      <c r="D79" s="122">
        <f>D78+D77</f>
        <v>1021554.0363799995</v>
      </c>
      <c r="E79" s="122">
        <f>E78+E77</f>
        <v>2234611.3466599993</v>
      </c>
    </row>
    <row r="80" spans="1:7" x14ac:dyDescent="0.25">
      <c r="A80" s="81"/>
      <c r="B80" s="82"/>
      <c r="C80" s="139"/>
      <c r="D80" s="140"/>
      <c r="E80" s="141"/>
    </row>
    <row r="81" spans="1:5" x14ac:dyDescent="0.25">
      <c r="A81" s="81"/>
      <c r="B81" s="142"/>
      <c r="C81" s="139"/>
      <c r="D81" s="149"/>
      <c r="E81" s="141"/>
    </row>
    <row r="82" spans="1:5" ht="15.75" x14ac:dyDescent="0.25">
      <c r="B82" s="143" t="s">
        <v>64</v>
      </c>
      <c r="C82" s="139"/>
      <c r="D82" s="144"/>
      <c r="E82" s="139"/>
    </row>
    <row r="83" spans="1:5" ht="15.75" x14ac:dyDescent="0.25">
      <c r="B83" s="143"/>
      <c r="C83" s="82"/>
      <c r="D83" s="145"/>
      <c r="E83" s="146"/>
    </row>
    <row r="84" spans="1:5" ht="15.75" x14ac:dyDescent="0.25">
      <c r="B84" s="143" t="s">
        <v>65</v>
      </c>
      <c r="C84" s="82"/>
      <c r="D84" s="147"/>
      <c r="E84" s="82"/>
    </row>
    <row r="85" spans="1:5" ht="18" x14ac:dyDescent="0.25">
      <c r="B85" s="148"/>
    </row>
    <row r="94" spans="1:5" ht="19.5" customHeight="1" x14ac:dyDescent="0.25"/>
    <row r="95" spans="1:5" ht="19.5" customHeight="1" x14ac:dyDescent="0.25"/>
    <row r="96" spans="1:5" ht="22.5" customHeight="1" x14ac:dyDescent="0.25"/>
    <row r="99" ht="21" customHeight="1" x14ac:dyDescent="0.25"/>
    <row r="100" ht="21" customHeight="1" x14ac:dyDescent="0.25"/>
    <row r="101" ht="21" customHeight="1" x14ac:dyDescent="0.25"/>
    <row r="127" ht="21" customHeight="1" x14ac:dyDescent="0.25"/>
    <row r="128" ht="21" customHeight="1" x14ac:dyDescent="0.25"/>
    <row r="129" ht="21" customHeight="1" x14ac:dyDescent="0.25"/>
    <row r="136" ht="22.5" customHeight="1" x14ac:dyDescent="0.25"/>
    <row r="137" ht="22.5" customHeight="1" x14ac:dyDescent="0.25"/>
    <row r="138" ht="22.5" customHeight="1" x14ac:dyDescent="0.25"/>
    <row r="142" ht="13.5" customHeight="1" x14ac:dyDescent="0.25"/>
    <row r="143" ht="13.5" customHeight="1" x14ac:dyDescent="0.25"/>
    <row r="144" ht="13.5" customHeight="1" x14ac:dyDescent="0.25"/>
    <row r="152" ht="18.75" customHeight="1" x14ac:dyDescent="0.25"/>
    <row r="153" ht="18.75" customHeight="1" x14ac:dyDescent="0.25"/>
    <row r="154" ht="29.25" customHeight="1" x14ac:dyDescent="0.25"/>
    <row r="180" ht="18" customHeight="1" x14ac:dyDescent="0.25"/>
    <row r="181" ht="18" customHeight="1" x14ac:dyDescent="0.25"/>
    <row r="182" ht="25.5" customHeight="1" x14ac:dyDescent="0.25"/>
    <row r="186" ht="22.5" customHeight="1" x14ac:dyDescent="0.25"/>
    <row r="187" ht="22.5" customHeight="1" x14ac:dyDescent="0.25"/>
    <row r="188" ht="22.5" customHeight="1" x14ac:dyDescent="0.25"/>
    <row r="205" ht="21" customHeight="1" x14ac:dyDescent="0.25"/>
    <row r="206" ht="21" customHeight="1" x14ac:dyDescent="0.25"/>
    <row r="207" ht="21" customHeight="1" x14ac:dyDescent="0.25"/>
    <row r="214" ht="21" customHeight="1" x14ac:dyDescent="0.25"/>
    <row r="215" ht="21" customHeight="1" x14ac:dyDescent="0.25"/>
    <row r="216" ht="21" customHeight="1" x14ac:dyDescent="0.25"/>
    <row r="220" ht="17.25" customHeight="1" x14ac:dyDescent="0.25"/>
    <row r="221" ht="17.25" customHeight="1" x14ac:dyDescent="0.25"/>
  </sheetData>
  <mergeCells count="10">
    <mergeCell ref="B14:E14"/>
    <mergeCell ref="B33:E33"/>
    <mergeCell ref="B61:E61"/>
    <mergeCell ref="B10:D10"/>
    <mergeCell ref="C1:E1"/>
    <mergeCell ref="C2:E2"/>
    <mergeCell ref="C3:E3"/>
    <mergeCell ref="C4:E4"/>
    <mergeCell ref="B8:C8"/>
    <mergeCell ref="B9:D9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8"/>
  <sheetViews>
    <sheetView zoomScaleNormal="100" workbookViewId="0">
      <selection activeCell="N10" sqref="N10"/>
    </sheetView>
  </sheetViews>
  <sheetFormatPr defaultRowHeight="15" x14ac:dyDescent="0.25"/>
  <cols>
    <col min="1" max="1" width="13.5703125" customWidth="1"/>
    <col min="2" max="2" width="29" customWidth="1"/>
    <col min="3" max="3" width="15.140625" customWidth="1"/>
    <col min="4" max="4" width="15.5703125" customWidth="1"/>
    <col min="5" max="5" width="11" customWidth="1"/>
    <col min="6" max="6" width="16.28515625" customWidth="1"/>
    <col min="10" max="10" width="19.42578125" customWidth="1"/>
    <col min="11" max="11" width="15" customWidth="1"/>
    <col min="13" max="13" width="16.42578125" customWidth="1"/>
    <col min="15" max="15" width="12.85546875" bestFit="1" customWidth="1"/>
    <col min="257" max="257" width="13.5703125" customWidth="1"/>
    <col min="258" max="258" width="29" customWidth="1"/>
    <col min="259" max="259" width="15.140625" customWidth="1"/>
    <col min="260" max="260" width="15.5703125" customWidth="1"/>
    <col min="261" max="261" width="11" customWidth="1"/>
    <col min="262" max="262" width="16.28515625" customWidth="1"/>
    <col min="266" max="266" width="19.42578125" customWidth="1"/>
    <col min="267" max="267" width="15" customWidth="1"/>
    <col min="269" max="269" width="16.42578125" customWidth="1"/>
    <col min="271" max="271" width="12.85546875" bestFit="1" customWidth="1"/>
    <col min="513" max="513" width="13.5703125" customWidth="1"/>
    <col min="514" max="514" width="29" customWidth="1"/>
    <col min="515" max="515" width="15.140625" customWidth="1"/>
    <col min="516" max="516" width="15.5703125" customWidth="1"/>
    <col min="517" max="517" width="11" customWidth="1"/>
    <col min="518" max="518" width="16.28515625" customWidth="1"/>
    <col min="522" max="522" width="19.42578125" customWidth="1"/>
    <col min="523" max="523" width="15" customWidth="1"/>
    <col min="525" max="525" width="16.42578125" customWidth="1"/>
    <col min="527" max="527" width="12.85546875" bestFit="1" customWidth="1"/>
    <col min="769" max="769" width="13.5703125" customWidth="1"/>
    <col min="770" max="770" width="29" customWidth="1"/>
    <col min="771" max="771" width="15.140625" customWidth="1"/>
    <col min="772" max="772" width="15.5703125" customWidth="1"/>
    <col min="773" max="773" width="11" customWidth="1"/>
    <col min="774" max="774" width="16.28515625" customWidth="1"/>
    <col min="778" max="778" width="19.42578125" customWidth="1"/>
    <col min="779" max="779" width="15" customWidth="1"/>
    <col min="781" max="781" width="16.42578125" customWidth="1"/>
    <col min="783" max="783" width="12.85546875" bestFit="1" customWidth="1"/>
    <col min="1025" max="1025" width="13.5703125" customWidth="1"/>
    <col min="1026" max="1026" width="29" customWidth="1"/>
    <col min="1027" max="1027" width="15.140625" customWidth="1"/>
    <col min="1028" max="1028" width="15.5703125" customWidth="1"/>
    <col min="1029" max="1029" width="11" customWidth="1"/>
    <col min="1030" max="1030" width="16.28515625" customWidth="1"/>
    <col min="1034" max="1034" width="19.42578125" customWidth="1"/>
    <col min="1035" max="1035" width="15" customWidth="1"/>
    <col min="1037" max="1037" width="16.42578125" customWidth="1"/>
    <col min="1039" max="1039" width="12.85546875" bestFit="1" customWidth="1"/>
    <col min="1281" max="1281" width="13.5703125" customWidth="1"/>
    <col min="1282" max="1282" width="29" customWidth="1"/>
    <col min="1283" max="1283" width="15.140625" customWidth="1"/>
    <col min="1284" max="1284" width="15.5703125" customWidth="1"/>
    <col min="1285" max="1285" width="11" customWidth="1"/>
    <col min="1286" max="1286" width="16.28515625" customWidth="1"/>
    <col min="1290" max="1290" width="19.42578125" customWidth="1"/>
    <col min="1291" max="1291" width="15" customWidth="1"/>
    <col min="1293" max="1293" width="16.42578125" customWidth="1"/>
    <col min="1295" max="1295" width="12.85546875" bestFit="1" customWidth="1"/>
    <col min="1537" max="1537" width="13.5703125" customWidth="1"/>
    <col min="1538" max="1538" width="29" customWidth="1"/>
    <col min="1539" max="1539" width="15.140625" customWidth="1"/>
    <col min="1540" max="1540" width="15.5703125" customWidth="1"/>
    <col min="1541" max="1541" width="11" customWidth="1"/>
    <col min="1542" max="1542" width="16.28515625" customWidth="1"/>
    <col min="1546" max="1546" width="19.42578125" customWidth="1"/>
    <col min="1547" max="1547" width="15" customWidth="1"/>
    <col min="1549" max="1549" width="16.42578125" customWidth="1"/>
    <col min="1551" max="1551" width="12.85546875" bestFit="1" customWidth="1"/>
    <col min="1793" max="1793" width="13.5703125" customWidth="1"/>
    <col min="1794" max="1794" width="29" customWidth="1"/>
    <col min="1795" max="1795" width="15.140625" customWidth="1"/>
    <col min="1796" max="1796" width="15.5703125" customWidth="1"/>
    <col min="1797" max="1797" width="11" customWidth="1"/>
    <col min="1798" max="1798" width="16.28515625" customWidth="1"/>
    <col min="1802" max="1802" width="19.42578125" customWidth="1"/>
    <col min="1803" max="1803" width="15" customWidth="1"/>
    <col min="1805" max="1805" width="16.42578125" customWidth="1"/>
    <col min="1807" max="1807" width="12.85546875" bestFit="1" customWidth="1"/>
    <col min="2049" max="2049" width="13.5703125" customWidth="1"/>
    <col min="2050" max="2050" width="29" customWidth="1"/>
    <col min="2051" max="2051" width="15.140625" customWidth="1"/>
    <col min="2052" max="2052" width="15.5703125" customWidth="1"/>
    <col min="2053" max="2053" width="11" customWidth="1"/>
    <col min="2054" max="2054" width="16.28515625" customWidth="1"/>
    <col min="2058" max="2058" width="19.42578125" customWidth="1"/>
    <col min="2059" max="2059" width="15" customWidth="1"/>
    <col min="2061" max="2061" width="16.42578125" customWidth="1"/>
    <col min="2063" max="2063" width="12.85546875" bestFit="1" customWidth="1"/>
    <col min="2305" max="2305" width="13.5703125" customWidth="1"/>
    <col min="2306" max="2306" width="29" customWidth="1"/>
    <col min="2307" max="2307" width="15.140625" customWidth="1"/>
    <col min="2308" max="2308" width="15.5703125" customWidth="1"/>
    <col min="2309" max="2309" width="11" customWidth="1"/>
    <col min="2310" max="2310" width="16.28515625" customWidth="1"/>
    <col min="2314" max="2314" width="19.42578125" customWidth="1"/>
    <col min="2315" max="2315" width="15" customWidth="1"/>
    <col min="2317" max="2317" width="16.42578125" customWidth="1"/>
    <col min="2319" max="2319" width="12.85546875" bestFit="1" customWidth="1"/>
    <col min="2561" max="2561" width="13.5703125" customWidth="1"/>
    <col min="2562" max="2562" width="29" customWidth="1"/>
    <col min="2563" max="2563" width="15.140625" customWidth="1"/>
    <col min="2564" max="2564" width="15.5703125" customWidth="1"/>
    <col min="2565" max="2565" width="11" customWidth="1"/>
    <col min="2566" max="2566" width="16.28515625" customWidth="1"/>
    <col min="2570" max="2570" width="19.42578125" customWidth="1"/>
    <col min="2571" max="2571" width="15" customWidth="1"/>
    <col min="2573" max="2573" width="16.42578125" customWidth="1"/>
    <col min="2575" max="2575" width="12.85546875" bestFit="1" customWidth="1"/>
    <col min="2817" max="2817" width="13.5703125" customWidth="1"/>
    <col min="2818" max="2818" width="29" customWidth="1"/>
    <col min="2819" max="2819" width="15.140625" customWidth="1"/>
    <col min="2820" max="2820" width="15.5703125" customWidth="1"/>
    <col min="2821" max="2821" width="11" customWidth="1"/>
    <col min="2822" max="2822" width="16.28515625" customWidth="1"/>
    <col min="2826" max="2826" width="19.42578125" customWidth="1"/>
    <col min="2827" max="2827" width="15" customWidth="1"/>
    <col min="2829" max="2829" width="16.42578125" customWidth="1"/>
    <col min="2831" max="2831" width="12.85546875" bestFit="1" customWidth="1"/>
    <col min="3073" max="3073" width="13.5703125" customWidth="1"/>
    <col min="3074" max="3074" width="29" customWidth="1"/>
    <col min="3075" max="3075" width="15.140625" customWidth="1"/>
    <col min="3076" max="3076" width="15.5703125" customWidth="1"/>
    <col min="3077" max="3077" width="11" customWidth="1"/>
    <col min="3078" max="3078" width="16.28515625" customWidth="1"/>
    <col min="3082" max="3082" width="19.42578125" customWidth="1"/>
    <col min="3083" max="3083" width="15" customWidth="1"/>
    <col min="3085" max="3085" width="16.42578125" customWidth="1"/>
    <col min="3087" max="3087" width="12.85546875" bestFit="1" customWidth="1"/>
    <col min="3329" max="3329" width="13.5703125" customWidth="1"/>
    <col min="3330" max="3330" width="29" customWidth="1"/>
    <col min="3331" max="3331" width="15.140625" customWidth="1"/>
    <col min="3332" max="3332" width="15.5703125" customWidth="1"/>
    <col min="3333" max="3333" width="11" customWidth="1"/>
    <col min="3334" max="3334" width="16.28515625" customWidth="1"/>
    <col min="3338" max="3338" width="19.42578125" customWidth="1"/>
    <col min="3339" max="3339" width="15" customWidth="1"/>
    <col min="3341" max="3341" width="16.42578125" customWidth="1"/>
    <col min="3343" max="3343" width="12.85546875" bestFit="1" customWidth="1"/>
    <col min="3585" max="3585" width="13.5703125" customWidth="1"/>
    <col min="3586" max="3586" width="29" customWidth="1"/>
    <col min="3587" max="3587" width="15.140625" customWidth="1"/>
    <col min="3588" max="3588" width="15.5703125" customWidth="1"/>
    <col min="3589" max="3589" width="11" customWidth="1"/>
    <col min="3590" max="3590" width="16.28515625" customWidth="1"/>
    <col min="3594" max="3594" width="19.42578125" customWidth="1"/>
    <col min="3595" max="3595" width="15" customWidth="1"/>
    <col min="3597" max="3597" width="16.42578125" customWidth="1"/>
    <col min="3599" max="3599" width="12.85546875" bestFit="1" customWidth="1"/>
    <col min="3841" max="3841" width="13.5703125" customWidth="1"/>
    <col min="3842" max="3842" width="29" customWidth="1"/>
    <col min="3843" max="3843" width="15.140625" customWidth="1"/>
    <col min="3844" max="3844" width="15.5703125" customWidth="1"/>
    <col min="3845" max="3845" width="11" customWidth="1"/>
    <col min="3846" max="3846" width="16.28515625" customWidth="1"/>
    <col min="3850" max="3850" width="19.42578125" customWidth="1"/>
    <col min="3851" max="3851" width="15" customWidth="1"/>
    <col min="3853" max="3853" width="16.42578125" customWidth="1"/>
    <col min="3855" max="3855" width="12.85546875" bestFit="1" customWidth="1"/>
    <col min="4097" max="4097" width="13.5703125" customWidth="1"/>
    <col min="4098" max="4098" width="29" customWidth="1"/>
    <col min="4099" max="4099" width="15.140625" customWidth="1"/>
    <col min="4100" max="4100" width="15.5703125" customWidth="1"/>
    <col min="4101" max="4101" width="11" customWidth="1"/>
    <col min="4102" max="4102" width="16.28515625" customWidth="1"/>
    <col min="4106" max="4106" width="19.42578125" customWidth="1"/>
    <col min="4107" max="4107" width="15" customWidth="1"/>
    <col min="4109" max="4109" width="16.42578125" customWidth="1"/>
    <col min="4111" max="4111" width="12.85546875" bestFit="1" customWidth="1"/>
    <col min="4353" max="4353" width="13.5703125" customWidth="1"/>
    <col min="4354" max="4354" width="29" customWidth="1"/>
    <col min="4355" max="4355" width="15.140625" customWidth="1"/>
    <col min="4356" max="4356" width="15.5703125" customWidth="1"/>
    <col min="4357" max="4357" width="11" customWidth="1"/>
    <col min="4358" max="4358" width="16.28515625" customWidth="1"/>
    <col min="4362" max="4362" width="19.42578125" customWidth="1"/>
    <col min="4363" max="4363" width="15" customWidth="1"/>
    <col min="4365" max="4365" width="16.42578125" customWidth="1"/>
    <col min="4367" max="4367" width="12.85546875" bestFit="1" customWidth="1"/>
    <col min="4609" max="4609" width="13.5703125" customWidth="1"/>
    <col min="4610" max="4610" width="29" customWidth="1"/>
    <col min="4611" max="4611" width="15.140625" customWidth="1"/>
    <col min="4612" max="4612" width="15.5703125" customWidth="1"/>
    <col min="4613" max="4613" width="11" customWidth="1"/>
    <col min="4614" max="4614" width="16.28515625" customWidth="1"/>
    <col min="4618" max="4618" width="19.42578125" customWidth="1"/>
    <col min="4619" max="4619" width="15" customWidth="1"/>
    <col min="4621" max="4621" width="16.42578125" customWidth="1"/>
    <col min="4623" max="4623" width="12.85546875" bestFit="1" customWidth="1"/>
    <col min="4865" max="4865" width="13.5703125" customWidth="1"/>
    <col min="4866" max="4866" width="29" customWidth="1"/>
    <col min="4867" max="4867" width="15.140625" customWidth="1"/>
    <col min="4868" max="4868" width="15.5703125" customWidth="1"/>
    <col min="4869" max="4869" width="11" customWidth="1"/>
    <col min="4870" max="4870" width="16.28515625" customWidth="1"/>
    <col min="4874" max="4874" width="19.42578125" customWidth="1"/>
    <col min="4875" max="4875" width="15" customWidth="1"/>
    <col min="4877" max="4877" width="16.42578125" customWidth="1"/>
    <col min="4879" max="4879" width="12.85546875" bestFit="1" customWidth="1"/>
    <col min="5121" max="5121" width="13.5703125" customWidth="1"/>
    <col min="5122" max="5122" width="29" customWidth="1"/>
    <col min="5123" max="5123" width="15.140625" customWidth="1"/>
    <col min="5124" max="5124" width="15.5703125" customWidth="1"/>
    <col min="5125" max="5125" width="11" customWidth="1"/>
    <col min="5126" max="5126" width="16.28515625" customWidth="1"/>
    <col min="5130" max="5130" width="19.42578125" customWidth="1"/>
    <col min="5131" max="5131" width="15" customWidth="1"/>
    <col min="5133" max="5133" width="16.42578125" customWidth="1"/>
    <col min="5135" max="5135" width="12.85546875" bestFit="1" customWidth="1"/>
    <col min="5377" max="5377" width="13.5703125" customWidth="1"/>
    <col min="5378" max="5378" width="29" customWidth="1"/>
    <col min="5379" max="5379" width="15.140625" customWidth="1"/>
    <col min="5380" max="5380" width="15.5703125" customWidth="1"/>
    <col min="5381" max="5381" width="11" customWidth="1"/>
    <col min="5382" max="5382" width="16.28515625" customWidth="1"/>
    <col min="5386" max="5386" width="19.42578125" customWidth="1"/>
    <col min="5387" max="5387" width="15" customWidth="1"/>
    <col min="5389" max="5389" width="16.42578125" customWidth="1"/>
    <col min="5391" max="5391" width="12.85546875" bestFit="1" customWidth="1"/>
    <col min="5633" max="5633" width="13.5703125" customWidth="1"/>
    <col min="5634" max="5634" width="29" customWidth="1"/>
    <col min="5635" max="5635" width="15.140625" customWidth="1"/>
    <col min="5636" max="5636" width="15.5703125" customWidth="1"/>
    <col min="5637" max="5637" width="11" customWidth="1"/>
    <col min="5638" max="5638" width="16.28515625" customWidth="1"/>
    <col min="5642" max="5642" width="19.42578125" customWidth="1"/>
    <col min="5643" max="5643" width="15" customWidth="1"/>
    <col min="5645" max="5645" width="16.42578125" customWidth="1"/>
    <col min="5647" max="5647" width="12.85546875" bestFit="1" customWidth="1"/>
    <col min="5889" max="5889" width="13.5703125" customWidth="1"/>
    <col min="5890" max="5890" width="29" customWidth="1"/>
    <col min="5891" max="5891" width="15.140625" customWidth="1"/>
    <col min="5892" max="5892" width="15.5703125" customWidth="1"/>
    <col min="5893" max="5893" width="11" customWidth="1"/>
    <col min="5894" max="5894" width="16.28515625" customWidth="1"/>
    <col min="5898" max="5898" width="19.42578125" customWidth="1"/>
    <col min="5899" max="5899" width="15" customWidth="1"/>
    <col min="5901" max="5901" width="16.42578125" customWidth="1"/>
    <col min="5903" max="5903" width="12.85546875" bestFit="1" customWidth="1"/>
    <col min="6145" max="6145" width="13.5703125" customWidth="1"/>
    <col min="6146" max="6146" width="29" customWidth="1"/>
    <col min="6147" max="6147" width="15.140625" customWidth="1"/>
    <col min="6148" max="6148" width="15.5703125" customWidth="1"/>
    <col min="6149" max="6149" width="11" customWidth="1"/>
    <col min="6150" max="6150" width="16.28515625" customWidth="1"/>
    <col min="6154" max="6154" width="19.42578125" customWidth="1"/>
    <col min="6155" max="6155" width="15" customWidth="1"/>
    <col min="6157" max="6157" width="16.42578125" customWidth="1"/>
    <col min="6159" max="6159" width="12.85546875" bestFit="1" customWidth="1"/>
    <col min="6401" max="6401" width="13.5703125" customWidth="1"/>
    <col min="6402" max="6402" width="29" customWidth="1"/>
    <col min="6403" max="6403" width="15.140625" customWidth="1"/>
    <col min="6404" max="6404" width="15.5703125" customWidth="1"/>
    <col min="6405" max="6405" width="11" customWidth="1"/>
    <col min="6406" max="6406" width="16.28515625" customWidth="1"/>
    <col min="6410" max="6410" width="19.42578125" customWidth="1"/>
    <col min="6411" max="6411" width="15" customWidth="1"/>
    <col min="6413" max="6413" width="16.42578125" customWidth="1"/>
    <col min="6415" max="6415" width="12.85546875" bestFit="1" customWidth="1"/>
    <col min="6657" max="6657" width="13.5703125" customWidth="1"/>
    <col min="6658" max="6658" width="29" customWidth="1"/>
    <col min="6659" max="6659" width="15.140625" customWidth="1"/>
    <col min="6660" max="6660" width="15.5703125" customWidth="1"/>
    <col min="6661" max="6661" width="11" customWidth="1"/>
    <col min="6662" max="6662" width="16.28515625" customWidth="1"/>
    <col min="6666" max="6666" width="19.42578125" customWidth="1"/>
    <col min="6667" max="6667" width="15" customWidth="1"/>
    <col min="6669" max="6669" width="16.42578125" customWidth="1"/>
    <col min="6671" max="6671" width="12.85546875" bestFit="1" customWidth="1"/>
    <col min="6913" max="6913" width="13.5703125" customWidth="1"/>
    <col min="6914" max="6914" width="29" customWidth="1"/>
    <col min="6915" max="6915" width="15.140625" customWidth="1"/>
    <col min="6916" max="6916" width="15.5703125" customWidth="1"/>
    <col min="6917" max="6917" width="11" customWidth="1"/>
    <col min="6918" max="6918" width="16.28515625" customWidth="1"/>
    <col min="6922" max="6922" width="19.42578125" customWidth="1"/>
    <col min="6923" max="6923" width="15" customWidth="1"/>
    <col min="6925" max="6925" width="16.42578125" customWidth="1"/>
    <col min="6927" max="6927" width="12.85546875" bestFit="1" customWidth="1"/>
    <col min="7169" max="7169" width="13.5703125" customWidth="1"/>
    <col min="7170" max="7170" width="29" customWidth="1"/>
    <col min="7171" max="7171" width="15.140625" customWidth="1"/>
    <col min="7172" max="7172" width="15.5703125" customWidth="1"/>
    <col min="7173" max="7173" width="11" customWidth="1"/>
    <col min="7174" max="7174" width="16.28515625" customWidth="1"/>
    <col min="7178" max="7178" width="19.42578125" customWidth="1"/>
    <col min="7179" max="7179" width="15" customWidth="1"/>
    <col min="7181" max="7181" width="16.42578125" customWidth="1"/>
    <col min="7183" max="7183" width="12.85546875" bestFit="1" customWidth="1"/>
    <col min="7425" max="7425" width="13.5703125" customWidth="1"/>
    <col min="7426" max="7426" width="29" customWidth="1"/>
    <col min="7427" max="7427" width="15.140625" customWidth="1"/>
    <col min="7428" max="7428" width="15.5703125" customWidth="1"/>
    <col min="7429" max="7429" width="11" customWidth="1"/>
    <col min="7430" max="7430" width="16.28515625" customWidth="1"/>
    <col min="7434" max="7434" width="19.42578125" customWidth="1"/>
    <col min="7435" max="7435" width="15" customWidth="1"/>
    <col min="7437" max="7437" width="16.42578125" customWidth="1"/>
    <col min="7439" max="7439" width="12.85546875" bestFit="1" customWidth="1"/>
    <col min="7681" max="7681" width="13.5703125" customWidth="1"/>
    <col min="7682" max="7682" width="29" customWidth="1"/>
    <col min="7683" max="7683" width="15.140625" customWidth="1"/>
    <col min="7684" max="7684" width="15.5703125" customWidth="1"/>
    <col min="7685" max="7685" width="11" customWidth="1"/>
    <col min="7686" max="7686" width="16.28515625" customWidth="1"/>
    <col min="7690" max="7690" width="19.42578125" customWidth="1"/>
    <col min="7691" max="7691" width="15" customWidth="1"/>
    <col min="7693" max="7693" width="16.42578125" customWidth="1"/>
    <col min="7695" max="7695" width="12.85546875" bestFit="1" customWidth="1"/>
    <col min="7937" max="7937" width="13.5703125" customWidth="1"/>
    <col min="7938" max="7938" width="29" customWidth="1"/>
    <col min="7939" max="7939" width="15.140625" customWidth="1"/>
    <col min="7940" max="7940" width="15.5703125" customWidth="1"/>
    <col min="7941" max="7941" width="11" customWidth="1"/>
    <col min="7942" max="7942" width="16.28515625" customWidth="1"/>
    <col min="7946" max="7946" width="19.42578125" customWidth="1"/>
    <col min="7947" max="7947" width="15" customWidth="1"/>
    <col min="7949" max="7949" width="16.42578125" customWidth="1"/>
    <col min="7951" max="7951" width="12.85546875" bestFit="1" customWidth="1"/>
    <col min="8193" max="8193" width="13.5703125" customWidth="1"/>
    <col min="8194" max="8194" width="29" customWidth="1"/>
    <col min="8195" max="8195" width="15.140625" customWidth="1"/>
    <col min="8196" max="8196" width="15.5703125" customWidth="1"/>
    <col min="8197" max="8197" width="11" customWidth="1"/>
    <col min="8198" max="8198" width="16.28515625" customWidth="1"/>
    <col min="8202" max="8202" width="19.42578125" customWidth="1"/>
    <col min="8203" max="8203" width="15" customWidth="1"/>
    <col min="8205" max="8205" width="16.42578125" customWidth="1"/>
    <col min="8207" max="8207" width="12.85546875" bestFit="1" customWidth="1"/>
    <col min="8449" max="8449" width="13.5703125" customWidth="1"/>
    <col min="8450" max="8450" width="29" customWidth="1"/>
    <col min="8451" max="8451" width="15.140625" customWidth="1"/>
    <col min="8452" max="8452" width="15.5703125" customWidth="1"/>
    <col min="8453" max="8453" width="11" customWidth="1"/>
    <col min="8454" max="8454" width="16.28515625" customWidth="1"/>
    <col min="8458" max="8458" width="19.42578125" customWidth="1"/>
    <col min="8459" max="8459" width="15" customWidth="1"/>
    <col min="8461" max="8461" width="16.42578125" customWidth="1"/>
    <col min="8463" max="8463" width="12.85546875" bestFit="1" customWidth="1"/>
    <col min="8705" max="8705" width="13.5703125" customWidth="1"/>
    <col min="8706" max="8706" width="29" customWidth="1"/>
    <col min="8707" max="8707" width="15.140625" customWidth="1"/>
    <col min="8708" max="8708" width="15.5703125" customWidth="1"/>
    <col min="8709" max="8709" width="11" customWidth="1"/>
    <col min="8710" max="8710" width="16.28515625" customWidth="1"/>
    <col min="8714" max="8714" width="19.42578125" customWidth="1"/>
    <col min="8715" max="8715" width="15" customWidth="1"/>
    <col min="8717" max="8717" width="16.42578125" customWidth="1"/>
    <col min="8719" max="8719" width="12.85546875" bestFit="1" customWidth="1"/>
    <col min="8961" max="8961" width="13.5703125" customWidth="1"/>
    <col min="8962" max="8962" width="29" customWidth="1"/>
    <col min="8963" max="8963" width="15.140625" customWidth="1"/>
    <col min="8964" max="8964" width="15.5703125" customWidth="1"/>
    <col min="8965" max="8965" width="11" customWidth="1"/>
    <col min="8966" max="8966" width="16.28515625" customWidth="1"/>
    <col min="8970" max="8970" width="19.42578125" customWidth="1"/>
    <col min="8971" max="8971" width="15" customWidth="1"/>
    <col min="8973" max="8973" width="16.42578125" customWidth="1"/>
    <col min="8975" max="8975" width="12.85546875" bestFit="1" customWidth="1"/>
    <col min="9217" max="9217" width="13.5703125" customWidth="1"/>
    <col min="9218" max="9218" width="29" customWidth="1"/>
    <col min="9219" max="9219" width="15.140625" customWidth="1"/>
    <col min="9220" max="9220" width="15.5703125" customWidth="1"/>
    <col min="9221" max="9221" width="11" customWidth="1"/>
    <col min="9222" max="9222" width="16.28515625" customWidth="1"/>
    <col min="9226" max="9226" width="19.42578125" customWidth="1"/>
    <col min="9227" max="9227" width="15" customWidth="1"/>
    <col min="9229" max="9229" width="16.42578125" customWidth="1"/>
    <col min="9231" max="9231" width="12.85546875" bestFit="1" customWidth="1"/>
    <col min="9473" max="9473" width="13.5703125" customWidth="1"/>
    <col min="9474" max="9474" width="29" customWidth="1"/>
    <col min="9475" max="9475" width="15.140625" customWidth="1"/>
    <col min="9476" max="9476" width="15.5703125" customWidth="1"/>
    <col min="9477" max="9477" width="11" customWidth="1"/>
    <col min="9478" max="9478" width="16.28515625" customWidth="1"/>
    <col min="9482" max="9482" width="19.42578125" customWidth="1"/>
    <col min="9483" max="9483" width="15" customWidth="1"/>
    <col min="9485" max="9485" width="16.42578125" customWidth="1"/>
    <col min="9487" max="9487" width="12.85546875" bestFit="1" customWidth="1"/>
    <col min="9729" max="9729" width="13.5703125" customWidth="1"/>
    <col min="9730" max="9730" width="29" customWidth="1"/>
    <col min="9731" max="9731" width="15.140625" customWidth="1"/>
    <col min="9732" max="9732" width="15.5703125" customWidth="1"/>
    <col min="9733" max="9733" width="11" customWidth="1"/>
    <col min="9734" max="9734" width="16.28515625" customWidth="1"/>
    <col min="9738" max="9738" width="19.42578125" customWidth="1"/>
    <col min="9739" max="9739" width="15" customWidth="1"/>
    <col min="9741" max="9741" width="16.42578125" customWidth="1"/>
    <col min="9743" max="9743" width="12.85546875" bestFit="1" customWidth="1"/>
    <col min="9985" max="9985" width="13.5703125" customWidth="1"/>
    <col min="9986" max="9986" width="29" customWidth="1"/>
    <col min="9987" max="9987" width="15.140625" customWidth="1"/>
    <col min="9988" max="9988" width="15.5703125" customWidth="1"/>
    <col min="9989" max="9989" width="11" customWidth="1"/>
    <col min="9990" max="9990" width="16.28515625" customWidth="1"/>
    <col min="9994" max="9994" width="19.42578125" customWidth="1"/>
    <col min="9995" max="9995" width="15" customWidth="1"/>
    <col min="9997" max="9997" width="16.42578125" customWidth="1"/>
    <col min="9999" max="9999" width="12.85546875" bestFit="1" customWidth="1"/>
    <col min="10241" max="10241" width="13.5703125" customWidth="1"/>
    <col min="10242" max="10242" width="29" customWidth="1"/>
    <col min="10243" max="10243" width="15.140625" customWidth="1"/>
    <col min="10244" max="10244" width="15.5703125" customWidth="1"/>
    <col min="10245" max="10245" width="11" customWidth="1"/>
    <col min="10246" max="10246" width="16.28515625" customWidth="1"/>
    <col min="10250" max="10250" width="19.42578125" customWidth="1"/>
    <col min="10251" max="10251" width="15" customWidth="1"/>
    <col min="10253" max="10253" width="16.42578125" customWidth="1"/>
    <col min="10255" max="10255" width="12.85546875" bestFit="1" customWidth="1"/>
    <col min="10497" max="10497" width="13.5703125" customWidth="1"/>
    <col min="10498" max="10498" width="29" customWidth="1"/>
    <col min="10499" max="10499" width="15.140625" customWidth="1"/>
    <col min="10500" max="10500" width="15.5703125" customWidth="1"/>
    <col min="10501" max="10501" width="11" customWidth="1"/>
    <col min="10502" max="10502" width="16.28515625" customWidth="1"/>
    <col min="10506" max="10506" width="19.42578125" customWidth="1"/>
    <col min="10507" max="10507" width="15" customWidth="1"/>
    <col min="10509" max="10509" width="16.42578125" customWidth="1"/>
    <col min="10511" max="10511" width="12.85546875" bestFit="1" customWidth="1"/>
    <col min="10753" max="10753" width="13.5703125" customWidth="1"/>
    <col min="10754" max="10754" width="29" customWidth="1"/>
    <col min="10755" max="10755" width="15.140625" customWidth="1"/>
    <col min="10756" max="10756" width="15.5703125" customWidth="1"/>
    <col min="10757" max="10757" width="11" customWidth="1"/>
    <col min="10758" max="10758" width="16.28515625" customWidth="1"/>
    <col min="10762" max="10762" width="19.42578125" customWidth="1"/>
    <col min="10763" max="10763" width="15" customWidth="1"/>
    <col min="10765" max="10765" width="16.42578125" customWidth="1"/>
    <col min="10767" max="10767" width="12.85546875" bestFit="1" customWidth="1"/>
    <col min="11009" max="11009" width="13.5703125" customWidth="1"/>
    <col min="11010" max="11010" width="29" customWidth="1"/>
    <col min="11011" max="11011" width="15.140625" customWidth="1"/>
    <col min="11012" max="11012" width="15.5703125" customWidth="1"/>
    <col min="11013" max="11013" width="11" customWidth="1"/>
    <col min="11014" max="11014" width="16.28515625" customWidth="1"/>
    <col min="11018" max="11018" width="19.42578125" customWidth="1"/>
    <col min="11019" max="11019" width="15" customWidth="1"/>
    <col min="11021" max="11021" width="16.42578125" customWidth="1"/>
    <col min="11023" max="11023" width="12.85546875" bestFit="1" customWidth="1"/>
    <col min="11265" max="11265" width="13.5703125" customWidth="1"/>
    <col min="11266" max="11266" width="29" customWidth="1"/>
    <col min="11267" max="11267" width="15.140625" customWidth="1"/>
    <col min="11268" max="11268" width="15.5703125" customWidth="1"/>
    <col min="11269" max="11269" width="11" customWidth="1"/>
    <col min="11270" max="11270" width="16.28515625" customWidth="1"/>
    <col min="11274" max="11274" width="19.42578125" customWidth="1"/>
    <col min="11275" max="11275" width="15" customWidth="1"/>
    <col min="11277" max="11277" width="16.42578125" customWidth="1"/>
    <col min="11279" max="11279" width="12.85546875" bestFit="1" customWidth="1"/>
    <col min="11521" max="11521" width="13.5703125" customWidth="1"/>
    <col min="11522" max="11522" width="29" customWidth="1"/>
    <col min="11523" max="11523" width="15.140625" customWidth="1"/>
    <col min="11524" max="11524" width="15.5703125" customWidth="1"/>
    <col min="11525" max="11525" width="11" customWidth="1"/>
    <col min="11526" max="11526" width="16.28515625" customWidth="1"/>
    <col min="11530" max="11530" width="19.42578125" customWidth="1"/>
    <col min="11531" max="11531" width="15" customWidth="1"/>
    <col min="11533" max="11533" width="16.42578125" customWidth="1"/>
    <col min="11535" max="11535" width="12.85546875" bestFit="1" customWidth="1"/>
    <col min="11777" max="11777" width="13.5703125" customWidth="1"/>
    <col min="11778" max="11778" width="29" customWidth="1"/>
    <col min="11779" max="11779" width="15.140625" customWidth="1"/>
    <col min="11780" max="11780" width="15.5703125" customWidth="1"/>
    <col min="11781" max="11781" width="11" customWidth="1"/>
    <col min="11782" max="11782" width="16.28515625" customWidth="1"/>
    <col min="11786" max="11786" width="19.42578125" customWidth="1"/>
    <col min="11787" max="11787" width="15" customWidth="1"/>
    <col min="11789" max="11789" width="16.42578125" customWidth="1"/>
    <col min="11791" max="11791" width="12.85546875" bestFit="1" customWidth="1"/>
    <col min="12033" max="12033" width="13.5703125" customWidth="1"/>
    <col min="12034" max="12034" width="29" customWidth="1"/>
    <col min="12035" max="12035" width="15.140625" customWidth="1"/>
    <col min="12036" max="12036" width="15.5703125" customWidth="1"/>
    <col min="12037" max="12037" width="11" customWidth="1"/>
    <col min="12038" max="12038" width="16.28515625" customWidth="1"/>
    <col min="12042" max="12042" width="19.42578125" customWidth="1"/>
    <col min="12043" max="12043" width="15" customWidth="1"/>
    <col min="12045" max="12045" width="16.42578125" customWidth="1"/>
    <col min="12047" max="12047" width="12.85546875" bestFit="1" customWidth="1"/>
    <col min="12289" max="12289" width="13.5703125" customWidth="1"/>
    <col min="12290" max="12290" width="29" customWidth="1"/>
    <col min="12291" max="12291" width="15.140625" customWidth="1"/>
    <col min="12292" max="12292" width="15.5703125" customWidth="1"/>
    <col min="12293" max="12293" width="11" customWidth="1"/>
    <col min="12294" max="12294" width="16.28515625" customWidth="1"/>
    <col min="12298" max="12298" width="19.42578125" customWidth="1"/>
    <col min="12299" max="12299" width="15" customWidth="1"/>
    <col min="12301" max="12301" width="16.42578125" customWidth="1"/>
    <col min="12303" max="12303" width="12.85546875" bestFit="1" customWidth="1"/>
    <col min="12545" max="12545" width="13.5703125" customWidth="1"/>
    <col min="12546" max="12546" width="29" customWidth="1"/>
    <col min="12547" max="12547" width="15.140625" customWidth="1"/>
    <col min="12548" max="12548" width="15.5703125" customWidth="1"/>
    <col min="12549" max="12549" width="11" customWidth="1"/>
    <col min="12550" max="12550" width="16.28515625" customWidth="1"/>
    <col min="12554" max="12554" width="19.42578125" customWidth="1"/>
    <col min="12555" max="12555" width="15" customWidth="1"/>
    <col min="12557" max="12557" width="16.42578125" customWidth="1"/>
    <col min="12559" max="12559" width="12.85546875" bestFit="1" customWidth="1"/>
    <col min="12801" max="12801" width="13.5703125" customWidth="1"/>
    <col min="12802" max="12802" width="29" customWidth="1"/>
    <col min="12803" max="12803" width="15.140625" customWidth="1"/>
    <col min="12804" max="12804" width="15.5703125" customWidth="1"/>
    <col min="12805" max="12805" width="11" customWidth="1"/>
    <col min="12806" max="12806" width="16.28515625" customWidth="1"/>
    <col min="12810" max="12810" width="19.42578125" customWidth="1"/>
    <col min="12811" max="12811" width="15" customWidth="1"/>
    <col min="12813" max="12813" width="16.42578125" customWidth="1"/>
    <col min="12815" max="12815" width="12.85546875" bestFit="1" customWidth="1"/>
    <col min="13057" max="13057" width="13.5703125" customWidth="1"/>
    <col min="13058" max="13058" width="29" customWidth="1"/>
    <col min="13059" max="13059" width="15.140625" customWidth="1"/>
    <col min="13060" max="13060" width="15.5703125" customWidth="1"/>
    <col min="13061" max="13061" width="11" customWidth="1"/>
    <col min="13062" max="13062" width="16.28515625" customWidth="1"/>
    <col min="13066" max="13066" width="19.42578125" customWidth="1"/>
    <col min="13067" max="13067" width="15" customWidth="1"/>
    <col min="13069" max="13069" width="16.42578125" customWidth="1"/>
    <col min="13071" max="13071" width="12.85546875" bestFit="1" customWidth="1"/>
    <col min="13313" max="13313" width="13.5703125" customWidth="1"/>
    <col min="13314" max="13314" width="29" customWidth="1"/>
    <col min="13315" max="13315" width="15.140625" customWidth="1"/>
    <col min="13316" max="13316" width="15.5703125" customWidth="1"/>
    <col min="13317" max="13317" width="11" customWidth="1"/>
    <col min="13318" max="13318" width="16.28515625" customWidth="1"/>
    <col min="13322" max="13322" width="19.42578125" customWidth="1"/>
    <col min="13323" max="13323" width="15" customWidth="1"/>
    <col min="13325" max="13325" width="16.42578125" customWidth="1"/>
    <col min="13327" max="13327" width="12.85546875" bestFit="1" customWidth="1"/>
    <col min="13569" max="13569" width="13.5703125" customWidth="1"/>
    <col min="13570" max="13570" width="29" customWidth="1"/>
    <col min="13571" max="13571" width="15.140625" customWidth="1"/>
    <col min="13572" max="13572" width="15.5703125" customWidth="1"/>
    <col min="13573" max="13573" width="11" customWidth="1"/>
    <col min="13574" max="13574" width="16.28515625" customWidth="1"/>
    <col min="13578" max="13578" width="19.42578125" customWidth="1"/>
    <col min="13579" max="13579" width="15" customWidth="1"/>
    <col min="13581" max="13581" width="16.42578125" customWidth="1"/>
    <col min="13583" max="13583" width="12.85546875" bestFit="1" customWidth="1"/>
    <col min="13825" max="13825" width="13.5703125" customWidth="1"/>
    <col min="13826" max="13826" width="29" customWidth="1"/>
    <col min="13827" max="13827" width="15.140625" customWidth="1"/>
    <col min="13828" max="13828" width="15.5703125" customWidth="1"/>
    <col min="13829" max="13829" width="11" customWidth="1"/>
    <col min="13830" max="13830" width="16.28515625" customWidth="1"/>
    <col min="13834" max="13834" width="19.42578125" customWidth="1"/>
    <col min="13835" max="13835" width="15" customWidth="1"/>
    <col min="13837" max="13837" width="16.42578125" customWidth="1"/>
    <col min="13839" max="13839" width="12.85546875" bestFit="1" customWidth="1"/>
    <col min="14081" max="14081" width="13.5703125" customWidth="1"/>
    <col min="14082" max="14082" width="29" customWidth="1"/>
    <col min="14083" max="14083" width="15.140625" customWidth="1"/>
    <col min="14084" max="14084" width="15.5703125" customWidth="1"/>
    <col min="14085" max="14085" width="11" customWidth="1"/>
    <col min="14086" max="14086" width="16.28515625" customWidth="1"/>
    <col min="14090" max="14090" width="19.42578125" customWidth="1"/>
    <col min="14091" max="14091" width="15" customWidth="1"/>
    <col min="14093" max="14093" width="16.42578125" customWidth="1"/>
    <col min="14095" max="14095" width="12.85546875" bestFit="1" customWidth="1"/>
    <col min="14337" max="14337" width="13.5703125" customWidth="1"/>
    <col min="14338" max="14338" width="29" customWidth="1"/>
    <col min="14339" max="14339" width="15.140625" customWidth="1"/>
    <col min="14340" max="14340" width="15.5703125" customWidth="1"/>
    <col min="14341" max="14341" width="11" customWidth="1"/>
    <col min="14342" max="14342" width="16.28515625" customWidth="1"/>
    <col min="14346" max="14346" width="19.42578125" customWidth="1"/>
    <col min="14347" max="14347" width="15" customWidth="1"/>
    <col min="14349" max="14349" width="16.42578125" customWidth="1"/>
    <col min="14351" max="14351" width="12.85546875" bestFit="1" customWidth="1"/>
    <col min="14593" max="14593" width="13.5703125" customWidth="1"/>
    <col min="14594" max="14594" width="29" customWidth="1"/>
    <col min="14595" max="14595" width="15.140625" customWidth="1"/>
    <col min="14596" max="14596" width="15.5703125" customWidth="1"/>
    <col min="14597" max="14597" width="11" customWidth="1"/>
    <col min="14598" max="14598" width="16.28515625" customWidth="1"/>
    <col min="14602" max="14602" width="19.42578125" customWidth="1"/>
    <col min="14603" max="14603" width="15" customWidth="1"/>
    <col min="14605" max="14605" width="16.42578125" customWidth="1"/>
    <col min="14607" max="14607" width="12.85546875" bestFit="1" customWidth="1"/>
    <col min="14849" max="14849" width="13.5703125" customWidth="1"/>
    <col min="14850" max="14850" width="29" customWidth="1"/>
    <col min="14851" max="14851" width="15.140625" customWidth="1"/>
    <col min="14852" max="14852" width="15.5703125" customWidth="1"/>
    <col min="14853" max="14853" width="11" customWidth="1"/>
    <col min="14854" max="14854" width="16.28515625" customWidth="1"/>
    <col min="14858" max="14858" width="19.42578125" customWidth="1"/>
    <col min="14859" max="14859" width="15" customWidth="1"/>
    <col min="14861" max="14861" width="16.42578125" customWidth="1"/>
    <col min="14863" max="14863" width="12.85546875" bestFit="1" customWidth="1"/>
    <col min="15105" max="15105" width="13.5703125" customWidth="1"/>
    <col min="15106" max="15106" width="29" customWidth="1"/>
    <col min="15107" max="15107" width="15.140625" customWidth="1"/>
    <col min="15108" max="15108" width="15.5703125" customWidth="1"/>
    <col min="15109" max="15109" width="11" customWidth="1"/>
    <col min="15110" max="15110" width="16.28515625" customWidth="1"/>
    <col min="15114" max="15114" width="19.42578125" customWidth="1"/>
    <col min="15115" max="15115" width="15" customWidth="1"/>
    <col min="15117" max="15117" width="16.42578125" customWidth="1"/>
    <col min="15119" max="15119" width="12.85546875" bestFit="1" customWidth="1"/>
    <col min="15361" max="15361" width="13.5703125" customWidth="1"/>
    <col min="15362" max="15362" width="29" customWidth="1"/>
    <col min="15363" max="15363" width="15.140625" customWidth="1"/>
    <col min="15364" max="15364" width="15.5703125" customWidth="1"/>
    <col min="15365" max="15365" width="11" customWidth="1"/>
    <col min="15366" max="15366" width="16.28515625" customWidth="1"/>
    <col min="15370" max="15370" width="19.42578125" customWidth="1"/>
    <col min="15371" max="15371" width="15" customWidth="1"/>
    <col min="15373" max="15373" width="16.42578125" customWidth="1"/>
    <col min="15375" max="15375" width="12.85546875" bestFit="1" customWidth="1"/>
    <col min="15617" max="15617" width="13.5703125" customWidth="1"/>
    <col min="15618" max="15618" width="29" customWidth="1"/>
    <col min="15619" max="15619" width="15.140625" customWidth="1"/>
    <col min="15620" max="15620" width="15.5703125" customWidth="1"/>
    <col min="15621" max="15621" width="11" customWidth="1"/>
    <col min="15622" max="15622" width="16.28515625" customWidth="1"/>
    <col min="15626" max="15626" width="19.42578125" customWidth="1"/>
    <col min="15627" max="15627" width="15" customWidth="1"/>
    <col min="15629" max="15629" width="16.42578125" customWidth="1"/>
    <col min="15631" max="15631" width="12.85546875" bestFit="1" customWidth="1"/>
    <col min="15873" max="15873" width="13.5703125" customWidth="1"/>
    <col min="15874" max="15874" width="29" customWidth="1"/>
    <col min="15875" max="15875" width="15.140625" customWidth="1"/>
    <col min="15876" max="15876" width="15.5703125" customWidth="1"/>
    <col min="15877" max="15877" width="11" customWidth="1"/>
    <col min="15878" max="15878" width="16.28515625" customWidth="1"/>
    <col min="15882" max="15882" width="19.42578125" customWidth="1"/>
    <col min="15883" max="15883" width="15" customWidth="1"/>
    <col min="15885" max="15885" width="16.42578125" customWidth="1"/>
    <col min="15887" max="15887" width="12.85546875" bestFit="1" customWidth="1"/>
    <col min="16129" max="16129" width="13.5703125" customWidth="1"/>
    <col min="16130" max="16130" width="29" customWidth="1"/>
    <col min="16131" max="16131" width="15.140625" customWidth="1"/>
    <col min="16132" max="16132" width="15.5703125" customWidth="1"/>
    <col min="16133" max="16133" width="11" customWidth="1"/>
    <col min="16134" max="16134" width="16.28515625" customWidth="1"/>
    <col min="16138" max="16138" width="19.42578125" customWidth="1"/>
    <col min="16139" max="16139" width="15" customWidth="1"/>
    <col min="16141" max="16141" width="16.42578125" customWidth="1"/>
    <col min="16143" max="16143" width="12.85546875" bestFit="1" customWidth="1"/>
  </cols>
  <sheetData>
    <row r="1" spans="1:13" s="152" customFormat="1" ht="12.75" x14ac:dyDescent="0.2">
      <c r="A1" s="150"/>
      <c r="B1" s="205"/>
      <c r="C1" s="205"/>
      <c r="D1" s="205"/>
      <c r="E1" s="205"/>
      <c r="F1" s="205"/>
      <c r="G1" s="151"/>
      <c r="H1" s="151"/>
    </row>
    <row r="2" spans="1:13" s="153" customFormat="1" ht="12.75" x14ac:dyDescent="0.2">
      <c r="A2" s="206" t="s">
        <v>153</v>
      </c>
      <c r="B2" s="206"/>
      <c r="C2" s="206"/>
      <c r="D2" s="206"/>
      <c r="E2" s="206"/>
      <c r="F2" s="206"/>
      <c r="G2" s="206"/>
      <c r="H2" s="206"/>
    </row>
    <row r="3" spans="1:13" s="153" customFormat="1" ht="12.75" x14ac:dyDescent="0.2">
      <c r="A3" s="154"/>
      <c r="B3" s="207" t="s">
        <v>201</v>
      </c>
      <c r="C3" s="208"/>
      <c r="D3" s="208"/>
      <c r="E3" s="208"/>
      <c r="F3" s="208"/>
      <c r="G3" s="155"/>
      <c r="H3" s="155"/>
    </row>
    <row r="4" spans="1:13" s="152" customFormat="1" ht="15.75" thickBot="1" x14ac:dyDescent="0.3">
      <c r="B4" s="209"/>
      <c r="C4" s="209"/>
      <c r="D4" s="209"/>
      <c r="E4" s="209"/>
      <c r="F4" s="209"/>
    </row>
    <row r="5" spans="1:13" s="152" customFormat="1" ht="13.5" thickBot="1" x14ac:dyDescent="0.25">
      <c r="A5" s="186" t="s">
        <v>154</v>
      </c>
      <c r="B5" s="210"/>
      <c r="C5" s="211" t="s">
        <v>155</v>
      </c>
      <c r="D5" s="211" t="s">
        <v>156</v>
      </c>
      <c r="E5" s="211" t="s">
        <v>157</v>
      </c>
      <c r="F5" s="211" t="s">
        <v>158</v>
      </c>
      <c r="G5" s="211" t="s">
        <v>159</v>
      </c>
      <c r="H5" s="211" t="s">
        <v>160</v>
      </c>
      <c r="I5" s="211" t="s">
        <v>161</v>
      </c>
      <c r="J5" s="211" t="s">
        <v>59</v>
      </c>
      <c r="K5" s="211" t="s">
        <v>162</v>
      </c>
      <c r="L5" s="211" t="s">
        <v>163</v>
      </c>
      <c r="M5" s="204" t="s">
        <v>164</v>
      </c>
    </row>
    <row r="6" spans="1:13" s="152" customFormat="1" ht="13.5" thickBot="1" x14ac:dyDescent="0.25">
      <c r="A6" s="186"/>
      <c r="B6" s="210"/>
      <c r="C6" s="212"/>
      <c r="D6" s="212"/>
      <c r="E6" s="211"/>
      <c r="F6" s="212"/>
      <c r="G6" s="211"/>
      <c r="H6" s="211"/>
      <c r="I6" s="211"/>
      <c r="J6" s="212"/>
      <c r="K6" s="211"/>
      <c r="L6" s="211"/>
      <c r="M6" s="204"/>
    </row>
    <row r="7" spans="1:13" s="152" customFormat="1" ht="13.5" thickBot="1" x14ac:dyDescent="0.25">
      <c r="A7" s="156"/>
      <c r="B7" s="157"/>
      <c r="C7" s="158" t="s">
        <v>165</v>
      </c>
      <c r="D7" s="158" t="s">
        <v>165</v>
      </c>
      <c r="E7" s="158" t="s">
        <v>165</v>
      </c>
      <c r="F7" s="158" t="s">
        <v>165</v>
      </c>
      <c r="G7" s="158" t="s">
        <v>165</v>
      </c>
      <c r="H7" s="158" t="s">
        <v>165</v>
      </c>
      <c r="I7" s="158" t="s">
        <v>165</v>
      </c>
      <c r="J7" s="158" t="s">
        <v>165</v>
      </c>
      <c r="K7" s="158" t="s">
        <v>165</v>
      </c>
      <c r="L7" s="158" t="s">
        <v>165</v>
      </c>
      <c r="M7" s="158" t="s">
        <v>165</v>
      </c>
    </row>
    <row r="8" spans="1:13" s="152" customFormat="1" ht="15.75" thickBot="1" x14ac:dyDescent="0.25">
      <c r="A8" s="159"/>
      <c r="B8" s="160" t="s">
        <v>166</v>
      </c>
      <c r="C8" s="161">
        <f>1756761.776-44000</f>
        <v>1712761.7760000001</v>
      </c>
      <c r="D8" s="161">
        <f>-82923.559+44000</f>
        <v>-38923.558999999994</v>
      </c>
      <c r="E8" s="161">
        <v>0</v>
      </c>
      <c r="F8" s="161">
        <v>13166327</v>
      </c>
      <c r="G8" s="161">
        <v>0</v>
      </c>
      <c r="H8" s="161">
        <v>0</v>
      </c>
      <c r="I8" s="161">
        <v>0</v>
      </c>
      <c r="J8" s="161">
        <v>7679276</v>
      </c>
      <c r="K8" s="162"/>
      <c r="L8" s="161">
        <v>0</v>
      </c>
      <c r="M8" s="162">
        <f>C8+D8+F8+J8</f>
        <v>22519441.217</v>
      </c>
    </row>
    <row r="9" spans="1:13" s="152" customFormat="1" ht="23.25" thickBot="1" x14ac:dyDescent="0.25">
      <c r="A9" s="159" t="s">
        <v>167</v>
      </c>
      <c r="B9" s="163" t="s">
        <v>168</v>
      </c>
      <c r="C9" s="164"/>
      <c r="D9" s="164"/>
      <c r="E9" s="164"/>
      <c r="F9" s="164"/>
      <c r="G9" s="164"/>
      <c r="H9" s="164"/>
      <c r="I9" s="164"/>
      <c r="J9" s="164"/>
      <c r="K9" s="165">
        <f t="shared" ref="K9:K28" si="0">+SUM(C9:J9)</f>
        <v>0</v>
      </c>
      <c r="L9" s="164"/>
      <c r="M9" s="165">
        <f t="shared" ref="M9:M28" si="1">+K9+L9</f>
        <v>0</v>
      </c>
    </row>
    <row r="10" spans="1:13" s="152" customFormat="1" ht="23.25" thickBot="1" x14ac:dyDescent="0.25">
      <c r="A10" s="159" t="s">
        <v>167</v>
      </c>
      <c r="B10" s="163" t="s">
        <v>169</v>
      </c>
      <c r="C10" s="164"/>
      <c r="D10" s="164"/>
      <c r="E10" s="164"/>
      <c r="F10" s="164"/>
      <c r="G10" s="164"/>
      <c r="H10" s="164"/>
      <c r="I10" s="164"/>
      <c r="J10" s="164"/>
      <c r="K10" s="165">
        <f t="shared" si="0"/>
        <v>0</v>
      </c>
      <c r="L10" s="164"/>
      <c r="M10" s="165">
        <f t="shared" si="1"/>
        <v>0</v>
      </c>
    </row>
    <row r="11" spans="1:13" s="152" customFormat="1" ht="15.75" thickBot="1" x14ac:dyDescent="0.25">
      <c r="A11" s="159" t="s">
        <v>167</v>
      </c>
      <c r="B11" s="163" t="s">
        <v>170</v>
      </c>
      <c r="C11" s="164"/>
      <c r="D11" s="164"/>
      <c r="E11" s="164"/>
      <c r="F11" s="164"/>
      <c r="G11" s="164"/>
      <c r="H11" s="164"/>
      <c r="I11" s="164"/>
      <c r="J11" s="164"/>
      <c r="K11" s="165"/>
      <c r="L11" s="164"/>
      <c r="M11" s="162"/>
    </row>
    <row r="12" spans="1:13" s="152" customFormat="1" ht="15.75" thickBot="1" x14ac:dyDescent="0.25">
      <c r="A12" s="159" t="s">
        <v>171</v>
      </c>
      <c r="B12" s="163" t="s">
        <v>172</v>
      </c>
      <c r="C12" s="164"/>
      <c r="D12" s="164"/>
      <c r="E12" s="164"/>
      <c r="F12" s="164"/>
      <c r="G12" s="164"/>
      <c r="H12" s="164"/>
      <c r="I12" s="164"/>
      <c r="J12" s="164"/>
      <c r="K12" s="165"/>
      <c r="L12" s="164"/>
      <c r="M12" s="162"/>
    </row>
    <row r="13" spans="1:13" s="152" customFormat="1" ht="23.25" thickBot="1" x14ac:dyDescent="0.25">
      <c r="A13" s="159" t="s">
        <v>167</v>
      </c>
      <c r="B13" s="163" t="s">
        <v>173</v>
      </c>
      <c r="C13" s="164"/>
      <c r="D13" s="164"/>
      <c r="E13" s="164"/>
      <c r="F13" s="164"/>
      <c r="G13" s="164"/>
      <c r="H13" s="164"/>
      <c r="I13" s="164"/>
      <c r="J13" s="164"/>
      <c r="K13" s="165"/>
      <c r="L13" s="164"/>
      <c r="M13" s="162"/>
    </row>
    <row r="14" spans="1:13" s="152" customFormat="1" ht="34.5" thickBot="1" x14ac:dyDescent="0.25">
      <c r="A14" s="159" t="s">
        <v>167</v>
      </c>
      <c r="B14" s="160" t="s">
        <v>174</v>
      </c>
      <c r="C14" s="165">
        <f>+SUM(C9:C13)</f>
        <v>0</v>
      </c>
      <c r="D14" s="165">
        <f>+SUM(D9:D13)</f>
        <v>0</v>
      </c>
      <c r="E14" s="165"/>
      <c r="F14" s="165"/>
      <c r="G14" s="165"/>
      <c r="H14" s="165"/>
      <c r="I14" s="165"/>
      <c r="J14" s="165"/>
      <c r="K14" s="165"/>
      <c r="L14" s="165"/>
      <c r="M14" s="162"/>
    </row>
    <row r="15" spans="1:13" s="152" customFormat="1" ht="23.25" thickBot="1" x14ac:dyDescent="0.25">
      <c r="A15" s="159"/>
      <c r="B15" s="163" t="s">
        <v>175</v>
      </c>
      <c r="C15" s="164"/>
      <c r="D15" s="164"/>
      <c r="E15" s="164"/>
      <c r="F15" s="164"/>
      <c r="G15" s="164"/>
      <c r="H15" s="164"/>
      <c r="I15" s="164"/>
      <c r="J15" s="164"/>
      <c r="K15" s="165">
        <f t="shared" si="0"/>
        <v>0</v>
      </c>
      <c r="L15" s="164"/>
      <c r="M15" s="165">
        <f t="shared" si="1"/>
        <v>0</v>
      </c>
    </row>
    <row r="16" spans="1:13" s="152" customFormat="1" ht="34.5" thickBot="1" x14ac:dyDescent="0.25">
      <c r="A16" s="159" t="s">
        <v>176</v>
      </c>
      <c r="B16" s="163" t="s">
        <v>177</v>
      </c>
      <c r="C16" s="164"/>
      <c r="D16" s="164"/>
      <c r="E16" s="164"/>
      <c r="F16" s="164"/>
      <c r="G16" s="164"/>
      <c r="H16" s="164"/>
      <c r="I16" s="164"/>
      <c r="J16" s="164"/>
      <c r="K16" s="165">
        <f t="shared" si="0"/>
        <v>0</v>
      </c>
      <c r="L16" s="164"/>
      <c r="M16" s="165">
        <f t="shared" si="1"/>
        <v>0</v>
      </c>
    </row>
    <row r="17" spans="1:16" s="152" customFormat="1" ht="51.75" customHeight="1" thickBot="1" x14ac:dyDescent="0.25">
      <c r="A17" s="159" t="s">
        <v>178</v>
      </c>
      <c r="B17" s="163" t="s">
        <v>179</v>
      </c>
      <c r="C17" s="164"/>
      <c r="D17" s="164"/>
      <c r="E17" s="164"/>
      <c r="F17" s="164"/>
      <c r="G17" s="164"/>
      <c r="H17" s="164"/>
      <c r="I17" s="164"/>
      <c r="J17" s="164"/>
      <c r="K17" s="165">
        <f t="shared" si="0"/>
        <v>0</v>
      </c>
      <c r="L17" s="164"/>
      <c r="M17" s="165">
        <f t="shared" si="1"/>
        <v>0</v>
      </c>
    </row>
    <row r="18" spans="1:16" s="152" customFormat="1" ht="37.5" customHeight="1" thickBot="1" x14ac:dyDescent="0.25">
      <c r="A18" s="159"/>
      <c r="B18" s="163" t="s">
        <v>180</v>
      </c>
      <c r="C18" s="164"/>
      <c r="D18" s="164"/>
      <c r="E18" s="164"/>
      <c r="F18" s="164">
        <v>-702743.23300000001</v>
      </c>
      <c r="G18" s="164"/>
      <c r="H18" s="164"/>
      <c r="I18" s="164"/>
      <c r="J18" s="164">
        <v>702743.23300000001</v>
      </c>
      <c r="K18" s="165"/>
      <c r="L18" s="164"/>
      <c r="M18" s="162">
        <f>SUM(C18:L18)</f>
        <v>0</v>
      </c>
    </row>
    <row r="19" spans="1:16" s="152" customFormat="1" ht="16.5" customHeight="1" thickBot="1" x14ac:dyDescent="0.25">
      <c r="A19" s="159"/>
      <c r="B19" s="163" t="s">
        <v>181</v>
      </c>
      <c r="C19" s="164"/>
      <c r="D19" s="164"/>
      <c r="E19" s="164"/>
      <c r="F19" s="164"/>
      <c r="G19" s="164"/>
      <c r="H19" s="164"/>
      <c r="I19" s="164"/>
      <c r="J19" s="164"/>
      <c r="K19" s="165"/>
      <c r="L19" s="164"/>
      <c r="M19" s="165"/>
    </row>
    <row r="20" spans="1:16" s="152" customFormat="1" ht="26.25" customHeight="1" thickBot="1" x14ac:dyDescent="0.25">
      <c r="A20" s="159" t="s">
        <v>182</v>
      </c>
      <c r="B20" s="166" t="s">
        <v>183</v>
      </c>
      <c r="C20" s="164"/>
      <c r="D20" s="164"/>
      <c r="E20" s="164"/>
      <c r="F20" s="164"/>
      <c r="G20" s="164"/>
      <c r="H20" s="164"/>
      <c r="I20" s="164"/>
      <c r="J20" s="167">
        <v>4582119</v>
      </c>
      <c r="K20" s="167"/>
      <c r="L20" s="164"/>
      <c r="M20" s="162">
        <f>SUM(C20:L20)</f>
        <v>4582119</v>
      </c>
    </row>
    <row r="21" spans="1:16" s="152" customFormat="1" ht="23.25" thickBot="1" x14ac:dyDescent="0.25">
      <c r="A21" s="159" t="s">
        <v>184</v>
      </c>
      <c r="B21" s="160" t="s">
        <v>185</v>
      </c>
      <c r="C21" s="164">
        <f t="shared" ref="C21:I21" si="2">+SUM(C14:C20)</f>
        <v>0</v>
      </c>
      <c r="D21" s="164">
        <f t="shared" si="2"/>
        <v>0</v>
      </c>
      <c r="E21" s="164">
        <f t="shared" si="2"/>
        <v>0</v>
      </c>
      <c r="F21" s="164">
        <f>F8+F12+F13+F18</f>
        <v>12463583.767000001</v>
      </c>
      <c r="G21" s="164">
        <f t="shared" si="2"/>
        <v>0</v>
      </c>
      <c r="H21" s="164">
        <f t="shared" si="2"/>
        <v>0</v>
      </c>
      <c r="I21" s="164">
        <f t="shared" si="2"/>
        <v>0</v>
      </c>
      <c r="J21" s="167">
        <f>J8+J14+J18+J19+J20</f>
        <v>12964138.232999999</v>
      </c>
      <c r="K21" s="165"/>
      <c r="L21" s="164">
        <f>+SUM(L14:L20)</f>
        <v>0</v>
      </c>
      <c r="M21" s="162">
        <f>M8+M20</f>
        <v>27101560.217</v>
      </c>
    </row>
    <row r="22" spans="1:16" s="152" customFormat="1" ht="25.5" customHeight="1" thickBot="1" x14ac:dyDescent="0.25">
      <c r="A22" s="159" t="s">
        <v>186</v>
      </c>
      <c r="B22" s="163" t="s">
        <v>187</v>
      </c>
      <c r="C22" s="164"/>
      <c r="D22" s="164"/>
      <c r="E22" s="164"/>
      <c r="F22" s="164"/>
      <c r="G22" s="164"/>
      <c r="H22" s="164"/>
      <c r="I22" s="164"/>
      <c r="J22" s="164"/>
      <c r="K22" s="165">
        <f t="shared" si="0"/>
        <v>0</v>
      </c>
      <c r="L22" s="164"/>
      <c r="M22" s="165">
        <f t="shared" si="1"/>
        <v>0</v>
      </c>
    </row>
    <row r="23" spans="1:16" s="152" customFormat="1" ht="25.5" customHeight="1" thickBot="1" x14ac:dyDescent="0.25">
      <c r="A23" s="159"/>
      <c r="B23" s="163" t="s">
        <v>188</v>
      </c>
      <c r="C23" s="164"/>
      <c r="D23" s="164"/>
      <c r="E23" s="164"/>
      <c r="F23" s="164"/>
      <c r="G23" s="164"/>
      <c r="H23" s="164"/>
      <c r="I23" s="164"/>
      <c r="J23" s="164"/>
      <c r="K23" s="165">
        <f t="shared" si="0"/>
        <v>0</v>
      </c>
      <c r="L23" s="164"/>
      <c r="M23" s="165">
        <f t="shared" si="1"/>
        <v>0</v>
      </c>
    </row>
    <row r="24" spans="1:16" s="152" customFormat="1" ht="27" customHeight="1" thickBot="1" x14ac:dyDescent="0.25">
      <c r="A24" s="159" t="s">
        <v>186</v>
      </c>
      <c r="B24" s="163" t="s">
        <v>189</v>
      </c>
      <c r="C24" s="164"/>
      <c r="D24" s="164"/>
      <c r="E24" s="164"/>
      <c r="F24" s="164"/>
      <c r="G24" s="164"/>
      <c r="H24" s="164"/>
      <c r="I24" s="164"/>
      <c r="J24" s="164"/>
      <c r="K24" s="165">
        <f t="shared" si="0"/>
        <v>0</v>
      </c>
      <c r="L24" s="164"/>
      <c r="M24" s="165">
        <f t="shared" si="1"/>
        <v>0</v>
      </c>
    </row>
    <row r="25" spans="1:16" s="152" customFormat="1" ht="23.25" customHeight="1" thickBot="1" x14ac:dyDescent="0.25">
      <c r="A25" s="159" t="s">
        <v>186</v>
      </c>
      <c r="B25" s="163" t="s">
        <v>190</v>
      </c>
      <c r="C25" s="164"/>
      <c r="D25" s="164"/>
      <c r="E25" s="164"/>
      <c r="F25" s="164"/>
      <c r="G25" s="164"/>
      <c r="H25" s="164"/>
      <c r="I25" s="164"/>
      <c r="J25" s="164"/>
      <c r="K25" s="165">
        <f t="shared" si="0"/>
        <v>0</v>
      </c>
      <c r="L25" s="164"/>
      <c r="M25" s="165">
        <f t="shared" si="1"/>
        <v>0</v>
      </c>
    </row>
    <row r="26" spans="1:16" s="152" customFormat="1" ht="27.75" customHeight="1" thickBot="1" x14ac:dyDescent="0.25">
      <c r="A26" s="159" t="s">
        <v>186</v>
      </c>
      <c r="B26" s="163" t="s">
        <v>191</v>
      </c>
      <c r="C26" s="164"/>
      <c r="D26" s="164"/>
      <c r="E26" s="164"/>
      <c r="F26" s="164"/>
      <c r="G26" s="164"/>
      <c r="H26" s="164"/>
      <c r="I26" s="164"/>
      <c r="J26" s="164"/>
      <c r="K26" s="165">
        <f t="shared" si="0"/>
        <v>0</v>
      </c>
      <c r="L26" s="164"/>
      <c r="M26" s="165">
        <f t="shared" si="1"/>
        <v>0</v>
      </c>
    </row>
    <row r="27" spans="1:16" s="152" customFormat="1" ht="25.5" customHeight="1" thickBot="1" x14ac:dyDescent="0.25">
      <c r="A27" s="159"/>
      <c r="B27" s="163" t="s">
        <v>192</v>
      </c>
      <c r="C27" s="164"/>
      <c r="D27" s="164"/>
      <c r="E27" s="164"/>
      <c r="F27" s="164"/>
      <c r="G27" s="164"/>
      <c r="H27" s="164"/>
      <c r="I27" s="164"/>
      <c r="J27" s="164"/>
      <c r="K27" s="165">
        <f t="shared" si="0"/>
        <v>0</v>
      </c>
      <c r="L27" s="164"/>
      <c r="M27" s="165">
        <f t="shared" si="1"/>
        <v>0</v>
      </c>
    </row>
    <row r="28" spans="1:16" s="152" customFormat="1" ht="35.25" customHeight="1" thickBot="1" x14ac:dyDescent="0.25">
      <c r="A28" s="159" t="s">
        <v>186</v>
      </c>
      <c r="B28" s="163" t="s">
        <v>193</v>
      </c>
      <c r="C28" s="164"/>
      <c r="D28" s="164"/>
      <c r="E28" s="164"/>
      <c r="F28" s="164"/>
      <c r="G28" s="164"/>
      <c r="H28" s="164"/>
      <c r="I28" s="164"/>
      <c r="J28" s="164"/>
      <c r="K28" s="165">
        <f t="shared" si="0"/>
        <v>0</v>
      </c>
      <c r="L28" s="164"/>
      <c r="M28" s="165">
        <f t="shared" si="1"/>
        <v>0</v>
      </c>
    </row>
    <row r="29" spans="1:16" s="152" customFormat="1" ht="27" customHeight="1" thickBot="1" x14ac:dyDescent="0.25">
      <c r="A29" s="159" t="s">
        <v>186</v>
      </c>
      <c r="B29" s="163" t="s">
        <v>194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5">
        <f>J29</f>
        <v>0</v>
      </c>
    </row>
    <row r="30" spans="1:16" s="152" customFormat="1" ht="26.25" customHeight="1" thickBot="1" x14ac:dyDescent="0.25">
      <c r="A30" s="168"/>
      <c r="B30" s="169" t="s">
        <v>195</v>
      </c>
      <c r="C30" s="161">
        <f>+C8+C21+SUM(C22:C29)</f>
        <v>1712761.7760000001</v>
      </c>
      <c r="D30" s="161">
        <f t="shared" ref="D30:I30" si="3">+D8+D21+SUM(D22:D29)</f>
        <v>-38923.558999999994</v>
      </c>
      <c r="E30" s="161">
        <f t="shared" si="3"/>
        <v>0</v>
      </c>
      <c r="F30" s="161">
        <f>F21</f>
        <v>12463583.767000001</v>
      </c>
      <c r="G30" s="161">
        <f t="shared" si="3"/>
        <v>0</v>
      </c>
      <c r="H30" s="161">
        <f t="shared" si="3"/>
        <v>0</v>
      </c>
      <c r="I30" s="161">
        <f t="shared" si="3"/>
        <v>0</v>
      </c>
      <c r="J30" s="161">
        <f>J21</f>
        <v>12964138.232999999</v>
      </c>
      <c r="K30" s="162"/>
      <c r="L30" s="161">
        <f>+L8+L21+SUM(L22:L29)</f>
        <v>0</v>
      </c>
      <c r="M30" s="162">
        <f>C30+D30+F30+J30</f>
        <v>27101560.217</v>
      </c>
      <c r="N30" s="170"/>
      <c r="O30" s="170"/>
      <c r="P30" s="170"/>
    </row>
    <row r="31" spans="1:16" s="172" customFormat="1" ht="32.25" customHeight="1" thickBot="1" x14ac:dyDescent="0.25">
      <c r="A31" s="168"/>
      <c r="B31" s="171" t="s">
        <v>196</v>
      </c>
      <c r="C31" s="161">
        <v>1712761.7760000001</v>
      </c>
      <c r="D31" s="161">
        <v>-38923.558999999994</v>
      </c>
      <c r="E31" s="161">
        <v>0</v>
      </c>
      <c r="F31" s="161">
        <v>12406505</v>
      </c>
      <c r="G31" s="161">
        <v>0</v>
      </c>
      <c r="H31" s="161">
        <v>0</v>
      </c>
      <c r="I31" s="161">
        <v>0</v>
      </c>
      <c r="J31" s="161">
        <v>5358743</v>
      </c>
      <c r="K31" s="162"/>
      <c r="L31" s="161">
        <v>0</v>
      </c>
      <c r="M31" s="162">
        <f>C31+D31+F31+J31</f>
        <v>19439086.217</v>
      </c>
    </row>
    <row r="32" spans="1:16" s="152" customFormat="1" ht="39.75" customHeight="1" thickBot="1" x14ac:dyDescent="0.25">
      <c r="A32" s="159" t="s">
        <v>167</v>
      </c>
      <c r="B32" s="163" t="s">
        <v>168</v>
      </c>
      <c r="C32" s="164"/>
      <c r="D32" s="164"/>
      <c r="E32" s="164"/>
      <c r="F32" s="164"/>
      <c r="G32" s="164"/>
      <c r="H32" s="164"/>
      <c r="I32" s="164"/>
      <c r="J32" s="164"/>
      <c r="K32" s="165">
        <f t="shared" ref="K32:K51" si="4">+SUM(C32:J32)</f>
        <v>0</v>
      </c>
      <c r="L32" s="164"/>
      <c r="M32" s="165">
        <f>+K32+L32</f>
        <v>0</v>
      </c>
    </row>
    <row r="33" spans="1:13" s="152" customFormat="1" ht="23.25" thickBot="1" x14ac:dyDescent="0.25">
      <c r="A33" s="159" t="s">
        <v>167</v>
      </c>
      <c r="B33" s="163" t="s">
        <v>169</v>
      </c>
      <c r="C33" s="164"/>
      <c r="D33" s="164"/>
      <c r="E33" s="164"/>
      <c r="F33" s="164"/>
      <c r="G33" s="164"/>
      <c r="H33" s="164"/>
      <c r="I33" s="164"/>
      <c r="J33" s="164"/>
      <c r="K33" s="165">
        <f t="shared" si="4"/>
        <v>0</v>
      </c>
      <c r="L33" s="164"/>
      <c r="M33" s="165">
        <f t="shared" ref="M33:M52" si="5">+K33+L33</f>
        <v>0</v>
      </c>
    </row>
    <row r="34" spans="1:13" s="152" customFormat="1" ht="34.5" thickBot="1" x14ac:dyDescent="0.25">
      <c r="A34" s="159" t="s">
        <v>167</v>
      </c>
      <c r="B34" s="163" t="s">
        <v>197</v>
      </c>
      <c r="C34" s="164"/>
      <c r="D34" s="164"/>
      <c r="E34" s="164"/>
      <c r="F34" s="164"/>
      <c r="G34" s="164"/>
      <c r="H34" s="164"/>
      <c r="I34" s="164"/>
      <c r="J34" s="164"/>
      <c r="K34" s="165">
        <f t="shared" si="4"/>
        <v>0</v>
      </c>
      <c r="L34" s="164"/>
      <c r="M34" s="165">
        <f t="shared" si="5"/>
        <v>0</v>
      </c>
    </row>
    <row r="35" spans="1:13" s="152" customFormat="1" thickBot="1" x14ac:dyDescent="0.25">
      <c r="A35" s="159" t="s">
        <v>171</v>
      </c>
      <c r="B35" s="163" t="s">
        <v>172</v>
      </c>
      <c r="C35" s="164"/>
      <c r="D35" s="164"/>
      <c r="E35" s="164"/>
      <c r="F35" s="164">
        <v>1514718</v>
      </c>
      <c r="G35" s="164"/>
      <c r="H35" s="164"/>
      <c r="I35" s="164"/>
      <c r="J35" s="164"/>
      <c r="K35" s="165"/>
      <c r="L35" s="164"/>
      <c r="M35" s="165">
        <f t="shared" si="5"/>
        <v>0</v>
      </c>
    </row>
    <row r="36" spans="1:13" s="152" customFormat="1" thickBot="1" x14ac:dyDescent="0.25">
      <c r="A36" s="159" t="s">
        <v>167</v>
      </c>
      <c r="B36" s="163" t="s">
        <v>198</v>
      </c>
      <c r="C36" s="164"/>
      <c r="D36" s="164"/>
      <c r="E36" s="164"/>
      <c r="F36" s="164"/>
      <c r="G36" s="164"/>
      <c r="H36" s="164"/>
      <c r="I36" s="164"/>
      <c r="J36" s="164"/>
      <c r="K36" s="165"/>
      <c r="L36" s="164"/>
      <c r="M36" s="165"/>
    </row>
    <row r="37" spans="1:13" s="152" customFormat="1" ht="34.5" thickBot="1" x14ac:dyDescent="0.25">
      <c r="A37" s="159" t="s">
        <v>167</v>
      </c>
      <c r="B37" s="160" t="s">
        <v>174</v>
      </c>
      <c r="C37" s="165">
        <f>+SUM(C32:C36)</f>
        <v>0</v>
      </c>
      <c r="D37" s="165">
        <f>+SUM(D32:D36)</f>
        <v>0</v>
      </c>
      <c r="E37" s="165">
        <f>+SUM(E32:E36)</f>
        <v>0</v>
      </c>
      <c r="F37" s="165"/>
      <c r="G37" s="165"/>
      <c r="H37" s="165"/>
      <c r="I37" s="165"/>
      <c r="J37" s="165"/>
      <c r="K37" s="165"/>
      <c r="L37" s="165"/>
      <c r="M37" s="165"/>
    </row>
    <row r="38" spans="1:13" s="152" customFormat="1" ht="23.25" thickBot="1" x14ac:dyDescent="0.25">
      <c r="A38" s="159"/>
      <c r="B38" s="163" t="s">
        <v>175</v>
      </c>
      <c r="C38" s="164"/>
      <c r="D38" s="164"/>
      <c r="E38" s="164"/>
      <c r="F38" s="164"/>
      <c r="G38" s="164"/>
      <c r="H38" s="164"/>
      <c r="I38" s="164"/>
      <c r="J38" s="164"/>
      <c r="K38" s="165">
        <f t="shared" si="4"/>
        <v>0</v>
      </c>
      <c r="L38" s="164"/>
      <c r="M38" s="165">
        <f t="shared" si="5"/>
        <v>0</v>
      </c>
    </row>
    <row r="39" spans="1:13" s="152" customFormat="1" ht="34.5" thickBot="1" x14ac:dyDescent="0.25">
      <c r="A39" s="159" t="s">
        <v>176</v>
      </c>
      <c r="B39" s="163" t="s">
        <v>177</v>
      </c>
      <c r="C39" s="164"/>
      <c r="D39" s="164"/>
      <c r="E39" s="164"/>
      <c r="F39" s="164"/>
      <c r="G39" s="164"/>
      <c r="H39" s="164"/>
      <c r="I39" s="164"/>
      <c r="J39" s="164"/>
      <c r="K39" s="165">
        <f t="shared" si="4"/>
        <v>0</v>
      </c>
      <c r="L39" s="164"/>
      <c r="M39" s="165">
        <f t="shared" si="5"/>
        <v>0</v>
      </c>
    </row>
    <row r="40" spans="1:13" s="152" customFormat="1" ht="45.75" thickBot="1" x14ac:dyDescent="0.25">
      <c r="A40" s="159" t="s">
        <v>178</v>
      </c>
      <c r="B40" s="163" t="s">
        <v>179</v>
      </c>
      <c r="C40" s="164"/>
      <c r="D40" s="164"/>
      <c r="E40" s="164"/>
      <c r="F40" s="164"/>
      <c r="G40" s="164"/>
      <c r="H40" s="164"/>
      <c r="I40" s="164"/>
      <c r="J40" s="164"/>
      <c r="K40" s="165">
        <f t="shared" si="4"/>
        <v>0</v>
      </c>
      <c r="L40" s="164"/>
      <c r="M40" s="165">
        <f t="shared" si="5"/>
        <v>0</v>
      </c>
    </row>
    <row r="41" spans="1:13" s="152" customFormat="1" ht="23.25" thickBot="1" x14ac:dyDescent="0.25">
      <c r="A41" s="173"/>
      <c r="B41" s="163" t="s">
        <v>180</v>
      </c>
      <c r="C41" s="164"/>
      <c r="D41" s="164"/>
      <c r="E41" s="164"/>
      <c r="F41" s="164">
        <v>-754896</v>
      </c>
      <c r="G41" s="164"/>
      <c r="H41" s="164"/>
      <c r="I41" s="164"/>
      <c r="J41" s="164">
        <v>754896</v>
      </c>
      <c r="K41" s="165"/>
      <c r="L41" s="164"/>
      <c r="M41" s="165"/>
    </row>
    <row r="42" spans="1:13" s="152" customFormat="1" ht="15.75" thickBot="1" x14ac:dyDescent="0.25">
      <c r="A42" s="173"/>
      <c r="B42" s="163" t="s">
        <v>181</v>
      </c>
      <c r="C42" s="164"/>
      <c r="D42" s="164"/>
      <c r="E42" s="164"/>
      <c r="F42" s="164"/>
      <c r="G42" s="164"/>
      <c r="H42" s="164"/>
      <c r="I42" s="164"/>
      <c r="J42" s="164">
        <v>-27554</v>
      </c>
      <c r="K42" s="165"/>
      <c r="L42" s="164"/>
      <c r="M42" s="162">
        <f>J42</f>
        <v>-27554</v>
      </c>
    </row>
    <row r="43" spans="1:13" s="152" customFormat="1" ht="15.75" thickBot="1" x14ac:dyDescent="0.25">
      <c r="A43" s="159" t="s">
        <v>182</v>
      </c>
      <c r="B43" s="166" t="s">
        <v>183</v>
      </c>
      <c r="C43" s="164"/>
      <c r="D43" s="164"/>
      <c r="E43" s="164"/>
      <c r="F43" s="164"/>
      <c r="G43" s="164"/>
      <c r="H43" s="164"/>
      <c r="I43" s="164"/>
      <c r="J43" s="167">
        <v>1593191</v>
      </c>
      <c r="K43" s="165"/>
      <c r="L43" s="164"/>
      <c r="M43" s="162">
        <f>J43</f>
        <v>1593191</v>
      </c>
    </row>
    <row r="44" spans="1:13" s="152" customFormat="1" ht="23.25" thickBot="1" x14ac:dyDescent="0.25">
      <c r="A44" s="159" t="s">
        <v>184</v>
      </c>
      <c r="B44" s="160" t="s">
        <v>185</v>
      </c>
      <c r="C44" s="164">
        <f t="shared" ref="C44:I44" si="6">+SUM(C37:C43)</f>
        <v>0</v>
      </c>
      <c r="D44" s="164">
        <f t="shared" si="6"/>
        <v>0</v>
      </c>
      <c r="E44" s="164">
        <f t="shared" si="6"/>
        <v>0</v>
      </c>
      <c r="F44" s="164">
        <f>SUM(F35:F42)</f>
        <v>759822</v>
      </c>
      <c r="G44" s="164">
        <f t="shared" si="6"/>
        <v>0</v>
      </c>
      <c r="H44" s="164">
        <f t="shared" si="6"/>
        <v>0</v>
      </c>
      <c r="I44" s="164">
        <f t="shared" si="6"/>
        <v>0</v>
      </c>
      <c r="J44" s="167">
        <f>+SUM(J37:J43)</f>
        <v>2320533</v>
      </c>
      <c r="K44" s="165"/>
      <c r="L44" s="164">
        <f>+SUM(L37:L43)</f>
        <v>0</v>
      </c>
      <c r="M44" s="162">
        <f>J44</f>
        <v>2320533</v>
      </c>
    </row>
    <row r="45" spans="1:13" s="152" customFormat="1" thickBot="1" x14ac:dyDescent="0.25">
      <c r="A45" s="159" t="s">
        <v>186</v>
      </c>
      <c r="B45" s="163" t="s">
        <v>187</v>
      </c>
      <c r="C45" s="164"/>
      <c r="D45" s="164"/>
      <c r="E45" s="164"/>
      <c r="F45" s="164"/>
      <c r="G45" s="164"/>
      <c r="H45" s="164"/>
      <c r="I45" s="164"/>
      <c r="J45" s="164"/>
      <c r="K45" s="165">
        <f t="shared" si="4"/>
        <v>0</v>
      </c>
      <c r="L45" s="164"/>
      <c r="M45" s="165">
        <f t="shared" si="5"/>
        <v>0</v>
      </c>
    </row>
    <row r="46" spans="1:13" s="152" customFormat="1" ht="23.25" thickBot="1" x14ac:dyDescent="0.25">
      <c r="A46" s="159"/>
      <c r="B46" s="163" t="s">
        <v>188</v>
      </c>
      <c r="C46" s="164"/>
      <c r="D46" s="164"/>
      <c r="E46" s="164"/>
      <c r="F46" s="164"/>
      <c r="G46" s="164"/>
      <c r="H46" s="164"/>
      <c r="I46" s="164"/>
      <c r="J46" s="164"/>
      <c r="K46" s="165">
        <f t="shared" si="4"/>
        <v>0</v>
      </c>
      <c r="L46" s="164"/>
      <c r="M46" s="165">
        <f t="shared" si="5"/>
        <v>0</v>
      </c>
    </row>
    <row r="47" spans="1:13" s="152" customFormat="1" thickBot="1" x14ac:dyDescent="0.25">
      <c r="A47" s="159" t="s">
        <v>186</v>
      </c>
      <c r="B47" s="163" t="s">
        <v>189</v>
      </c>
      <c r="C47" s="164"/>
      <c r="D47" s="164"/>
      <c r="E47" s="164"/>
      <c r="F47" s="164"/>
      <c r="G47" s="164"/>
      <c r="H47" s="164"/>
      <c r="I47" s="164"/>
      <c r="J47" s="164"/>
      <c r="K47" s="165">
        <f t="shared" si="4"/>
        <v>0</v>
      </c>
      <c r="L47" s="164"/>
      <c r="M47" s="165">
        <f t="shared" si="5"/>
        <v>0</v>
      </c>
    </row>
    <row r="48" spans="1:13" s="152" customFormat="1" thickBot="1" x14ac:dyDescent="0.25">
      <c r="A48" s="159" t="s">
        <v>186</v>
      </c>
      <c r="B48" s="163" t="s">
        <v>190</v>
      </c>
      <c r="C48" s="164"/>
      <c r="D48" s="164"/>
      <c r="E48" s="164"/>
      <c r="F48" s="164"/>
      <c r="G48" s="164"/>
      <c r="H48" s="164"/>
      <c r="I48" s="164"/>
      <c r="J48" s="164"/>
      <c r="K48" s="165">
        <f t="shared" si="4"/>
        <v>0</v>
      </c>
      <c r="L48" s="164"/>
      <c r="M48" s="165">
        <f t="shared" si="5"/>
        <v>0</v>
      </c>
    </row>
    <row r="49" spans="1:13" s="152" customFormat="1" ht="23.25" thickBot="1" x14ac:dyDescent="0.25">
      <c r="A49" s="159" t="s">
        <v>186</v>
      </c>
      <c r="B49" s="163" t="s">
        <v>191</v>
      </c>
      <c r="C49" s="164"/>
      <c r="D49" s="164"/>
      <c r="E49" s="164"/>
      <c r="F49" s="164"/>
      <c r="G49" s="164"/>
      <c r="H49" s="164"/>
      <c r="I49" s="164"/>
      <c r="J49" s="164"/>
      <c r="K49" s="165">
        <f t="shared" si="4"/>
        <v>0</v>
      </c>
      <c r="L49" s="164"/>
      <c r="M49" s="165">
        <f t="shared" si="5"/>
        <v>0</v>
      </c>
    </row>
    <row r="50" spans="1:13" s="152" customFormat="1" ht="23.25" thickBot="1" x14ac:dyDescent="0.25">
      <c r="A50" s="159"/>
      <c r="B50" s="163" t="s">
        <v>192</v>
      </c>
      <c r="C50" s="164"/>
      <c r="D50" s="164"/>
      <c r="E50" s="164"/>
      <c r="F50" s="164"/>
      <c r="G50" s="164"/>
      <c r="H50" s="164"/>
      <c r="I50" s="164"/>
      <c r="J50" s="164"/>
      <c r="K50" s="165">
        <f t="shared" si="4"/>
        <v>0</v>
      </c>
      <c r="L50" s="164"/>
      <c r="M50" s="165">
        <f t="shared" si="5"/>
        <v>0</v>
      </c>
    </row>
    <row r="51" spans="1:13" s="152" customFormat="1" ht="23.25" thickBot="1" x14ac:dyDescent="0.25">
      <c r="A51" s="159" t="s">
        <v>186</v>
      </c>
      <c r="B51" s="163" t="s">
        <v>193</v>
      </c>
      <c r="C51" s="164"/>
      <c r="D51" s="164"/>
      <c r="E51" s="164"/>
      <c r="F51" s="164"/>
      <c r="G51" s="164"/>
      <c r="H51" s="164"/>
      <c r="I51" s="164"/>
      <c r="J51" s="164"/>
      <c r="K51" s="165">
        <f t="shared" si="4"/>
        <v>0</v>
      </c>
      <c r="L51" s="164"/>
      <c r="M51" s="165">
        <f t="shared" si="5"/>
        <v>0</v>
      </c>
    </row>
    <row r="52" spans="1:13" s="152" customFormat="1" thickBot="1" x14ac:dyDescent="0.25">
      <c r="A52" s="159" t="s">
        <v>186</v>
      </c>
      <c r="B52" s="163" t="s">
        <v>194</v>
      </c>
      <c r="C52" s="164"/>
      <c r="D52" s="164"/>
      <c r="E52" s="164"/>
      <c r="F52" s="164"/>
      <c r="G52" s="164"/>
      <c r="H52" s="164"/>
      <c r="I52" s="164"/>
      <c r="J52" s="164"/>
      <c r="K52" s="165">
        <f>+SUM(C52:J52)</f>
        <v>0</v>
      </c>
      <c r="L52" s="164"/>
      <c r="M52" s="165">
        <f t="shared" si="5"/>
        <v>0</v>
      </c>
    </row>
    <row r="53" spans="1:13" s="152" customFormat="1" ht="15.75" thickBot="1" x14ac:dyDescent="0.25">
      <c r="A53" s="159"/>
      <c r="B53" s="174" t="s">
        <v>199</v>
      </c>
      <c r="C53" s="164">
        <f t="shared" ref="C53:I53" si="7">+C31+C44+SUM(C45:C52)</f>
        <v>1712761.7760000001</v>
      </c>
      <c r="D53" s="164">
        <f t="shared" si="7"/>
        <v>-38923.558999999994</v>
      </c>
      <c r="E53" s="164">
        <f t="shared" si="7"/>
        <v>0</v>
      </c>
      <c r="F53" s="164">
        <f>+F31+F44</f>
        <v>13166327</v>
      </c>
      <c r="G53" s="164">
        <f t="shared" si="7"/>
        <v>0</v>
      </c>
      <c r="H53" s="164">
        <f t="shared" si="7"/>
        <v>0</v>
      </c>
      <c r="I53" s="164">
        <f t="shared" si="7"/>
        <v>0</v>
      </c>
      <c r="J53" s="164">
        <f>J31+J44</f>
        <v>7679276</v>
      </c>
      <c r="K53" s="165"/>
      <c r="L53" s="164">
        <f>+L30+L44+SUM(L45:L52)</f>
        <v>0</v>
      </c>
      <c r="M53" s="162">
        <f>C53+D53+F53+J53</f>
        <v>22519441.217</v>
      </c>
    </row>
    <row r="54" spans="1:13" s="152" customFormat="1" x14ac:dyDescent="0.2">
      <c r="A54" s="175"/>
      <c r="B54" s="176"/>
      <c r="C54" s="177"/>
      <c r="D54" s="177"/>
      <c r="E54" s="177"/>
      <c r="F54" s="177"/>
      <c r="G54" s="177"/>
      <c r="H54" s="177"/>
      <c r="I54" s="177"/>
      <c r="J54" s="178"/>
      <c r="K54" s="179"/>
      <c r="L54" s="177"/>
      <c r="M54" s="180"/>
    </row>
    <row r="55" spans="1:13" s="152" customFormat="1" x14ac:dyDescent="0.2">
      <c r="A55" s="175"/>
      <c r="B55" s="181"/>
      <c r="C55" s="177"/>
      <c r="D55" s="177"/>
      <c r="E55" s="182"/>
      <c r="F55" s="177"/>
      <c r="G55" s="177"/>
      <c r="H55" s="177"/>
      <c r="I55" s="177"/>
      <c r="J55" s="178"/>
      <c r="K55" s="179"/>
      <c r="L55" s="177"/>
      <c r="M55" s="180"/>
    </row>
    <row r="56" spans="1:13" s="152" customFormat="1" ht="20.25" x14ac:dyDescent="0.3">
      <c r="B56" s="37" t="s">
        <v>64</v>
      </c>
      <c r="F56" s="170"/>
      <c r="J56" s="170"/>
    </row>
    <row r="57" spans="1:13" s="152" customFormat="1" ht="20.25" x14ac:dyDescent="0.3">
      <c r="B57" s="37"/>
      <c r="M57" s="170"/>
    </row>
    <row r="58" spans="1:13" s="152" customFormat="1" ht="20.25" x14ac:dyDescent="0.3">
      <c r="B58" s="37" t="s">
        <v>65</v>
      </c>
    </row>
  </sheetData>
  <mergeCells count="16">
    <mergeCell ref="M5:M6"/>
    <mergeCell ref="B1:F1"/>
    <mergeCell ref="A2:H2"/>
    <mergeCell ref="B3:F3"/>
    <mergeCell ref="B4:F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0866141732283472" right="0.51181102362204722" top="0.74803149606299213" bottom="0.35433070866141736" header="0.31496062992125984" footer="0.31496062992125984"/>
  <pageSetup paperSize="9" scale="71" fitToHeight="2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Арай Сарниязова</dc:creator>
  <cp:lastModifiedBy>Жанар Ермагамбетова</cp:lastModifiedBy>
  <cp:lastPrinted>2020-04-24T05:12:40Z</cp:lastPrinted>
  <dcterms:created xsi:type="dcterms:W3CDTF">2020-04-20T05:18:24Z</dcterms:created>
  <dcterms:modified xsi:type="dcterms:W3CDTF">2020-06-04T05:29:26Z</dcterms:modified>
</cp:coreProperties>
</file>