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7200"/>
  </bookViews>
  <sheets>
    <sheet name="Баланс" sheetId="2" r:id="rId1"/>
    <sheet name="ОПиУ" sheetId="3" r:id="rId2"/>
    <sheet name="ОДДС" sheetId="4" r:id="rId3"/>
    <sheet name="Капитал" sheetId="5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I100" i="2" l="1"/>
  <c r="I92" i="2"/>
  <c r="I103" i="2" s="1"/>
  <c r="J77" i="2"/>
  <c r="I77" i="2"/>
  <c r="I61" i="2"/>
  <c r="I40" i="2"/>
  <c r="I62" i="2" l="1"/>
  <c r="I104" i="2" s="1"/>
  <c r="E95" i="4"/>
  <c r="E93" i="4"/>
  <c r="E83" i="4"/>
  <c r="F83" i="4"/>
  <c r="I63" i="5" l="1"/>
  <c r="L60" i="5"/>
  <c r="I60" i="5" l="1"/>
  <c r="H60" i="5"/>
  <c r="I31" i="5"/>
  <c r="I30" i="5"/>
  <c r="H30" i="5"/>
  <c r="F75" i="4" l="1"/>
  <c r="F95" i="4"/>
  <c r="F77" i="4"/>
  <c r="F57" i="4"/>
  <c r="F41" i="4"/>
  <c r="F32" i="4"/>
  <c r="F24" i="4"/>
  <c r="E57" i="4"/>
  <c r="E41" i="4"/>
  <c r="E92" i="5" l="1"/>
  <c r="L65" i="5"/>
  <c r="L64" i="5"/>
  <c r="L63" i="5"/>
  <c r="L37" i="5"/>
  <c r="L30" i="5"/>
  <c r="L28" i="5"/>
  <c r="L33" i="5"/>
  <c r="E24" i="4" l="1"/>
  <c r="E77" i="4"/>
  <c r="E90" i="4" l="1"/>
  <c r="C4" i="3" l="1"/>
  <c r="C7" i="3"/>
  <c r="C3" i="3"/>
  <c r="C6" i="5"/>
  <c r="A19" i="4"/>
  <c r="A13" i="3"/>
  <c r="F19" i="3" l="1"/>
  <c r="F22" i="3" l="1"/>
  <c r="F28" i="3" s="1"/>
  <c r="F30" i="3" s="1"/>
  <c r="F32" i="3" s="1"/>
  <c r="F53" i="3" s="1"/>
  <c r="F60" i="3" s="1"/>
  <c r="F59" i="3" s="1"/>
  <c r="F57" i="3" s="1"/>
  <c r="F65" i="3" l="1"/>
  <c r="E19" i="3"/>
  <c r="E22" i="3" s="1"/>
  <c r="E28" i="3" s="1"/>
  <c r="E30" i="3" l="1"/>
  <c r="E32" i="3" s="1"/>
  <c r="E53" i="3" s="1"/>
  <c r="E60" i="3" s="1"/>
  <c r="E59" i="3" s="1"/>
  <c r="E57" i="3" s="1"/>
  <c r="E65" i="3" s="1"/>
  <c r="B16" i="5"/>
  <c r="B12" i="5"/>
  <c r="B10" i="5"/>
  <c r="I62" i="5"/>
  <c r="I92" i="5" s="1"/>
  <c r="E62" i="5"/>
  <c r="H62" i="5"/>
  <c r="H92" i="5" s="1"/>
  <c r="E60" i="5"/>
  <c r="L62" i="5" s="1"/>
  <c r="L31" i="5"/>
  <c r="L32" i="5"/>
  <c r="E30" i="5"/>
  <c r="E28" i="5"/>
  <c r="B14" i="5"/>
  <c r="B8" i="4"/>
  <c r="B12" i="4"/>
  <c r="B6" i="4"/>
  <c r="E32" i="4"/>
  <c r="L92" i="5" l="1"/>
  <c r="E75" i="4"/>
  <c r="I102" i="2" l="1"/>
  <c r="J100" i="2"/>
  <c r="J102" i="2" s="1"/>
  <c r="J92" i="2"/>
  <c r="J61" i="2"/>
  <c r="J40" i="2"/>
  <c r="J103" i="2" l="1"/>
  <c r="J62" i="2"/>
  <c r="J104" i="2" s="1"/>
  <c r="I106" i="2" l="1"/>
  <c r="J106" i="2"/>
</calcChain>
</file>

<file path=xl/sharedStrings.xml><?xml version="1.0" encoding="utf-8"?>
<sst xmlns="http://schemas.openxmlformats.org/spreadsheetml/2006/main" count="1050" uniqueCount="441">
  <si>
    <t>Отчет составлен в соответствии с требованиями к содержанию и раскрытию информации МСФО  для предприятий МСБ
Республики Казахстан</t>
  </si>
  <si>
    <t>Форма</t>
  </si>
  <si>
    <t>БУХГАЛТЕРСКИЙ БАЛАНС</t>
  </si>
  <si>
    <t>Индекс:</t>
  </si>
  <si>
    <t>№ 1 - Б (баланс)</t>
  </si>
  <si>
    <t>Периодичность:</t>
  </si>
  <si>
    <t>Представляют:</t>
  </si>
  <si>
    <t>Куда представляется:</t>
  </si>
  <si>
    <t>АО "Казахстанская фондовая биржа"</t>
  </si>
  <si>
    <t>Срок представления:</t>
  </si>
  <si>
    <t>Примечание:</t>
  </si>
  <si>
    <t xml:space="preserve">пояснение по заполнению отчета приведено в приложении к форме, предназначенной для </t>
  </si>
  <si>
    <t>сбора административных данных "Бухгалтерский баланс".</t>
  </si>
  <si>
    <t>Наименование организации</t>
  </si>
  <si>
    <t>Акционерное Общество "Phystech II"</t>
  </si>
  <si>
    <t>тысячах тенге</t>
  </si>
  <si>
    <t>Активы</t>
  </si>
  <si>
    <t>Код
строки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</si>
  <si>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</si>
  <si>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</si>
  <si>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</si>
  <si>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</si>
  <si>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</si>
  <si>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</si>
  <si>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I. Краткосрочные активы</t>
  </si>
  <si>
    <t>Денежные средства и их эквиваленты</t>
  </si>
  <si>
    <t>010</t>
  </si>
  <si>
    <t>Краткосрочные финансовые активы, оцениваемые по амортизированной стоимости</t>
  </si>
  <si>
    <t>011</t>
  </si>
  <si>
    <t>Краткосрочные финансовые активы, оцениваемые по справедливой стоимости через прочий совокупный доход</t>
  </si>
  <si>
    <t>012</t>
  </si>
  <si>
    <t>Краткосрочные финансовые активы, учитываемые по справедливой стоимости через прибыли или убытки</t>
  </si>
  <si>
    <t>013</t>
  </si>
  <si>
    <t>Краткосрочные производные финансовые инструменты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</si>
  <si>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</si>
  <si>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</si>
  <si>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</si>
  <si>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</si>
  <si>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</si>
  <si>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Краткосрочная дебиторская задолженность по аренде</t>
  </si>
  <si>
    <t>017</t>
  </si>
  <si>
    <t>Краткосрочные активы по договорам с покупателями</t>
  </si>
  <si>
    <t>018</t>
  </si>
  <si>
    <t>Текущий подоходный налог</t>
  </si>
  <si>
    <t>019</t>
  </si>
  <si>
    <t>Запасы</t>
  </si>
  <si>
    <t>020</t>
  </si>
  <si>
    <t>Биологические активы</t>
  </si>
  <si>
    <t>021</t>
  </si>
  <si>
    <t>Прочие краткосрочные активы</t>
  </si>
  <si>
    <t>022</t>
  </si>
  <si>
    <t>Итого краткосрочных активов (сумма строк с 010 по 022)</t>
  </si>
  <si>
    <t>100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</si>
  <si>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</si>
  <si>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</si>
  <si>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</si>
  <si>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110</t>
  </si>
  <si>
    <t>Долгосрочные финансовые активы, оцениваемые по справедливой стоимости через прочий совокупный доход</t>
  </si>
  <si>
    <t>111</t>
  </si>
  <si>
    <t>Долгосрочные финансовые активы, учитываемые по справедливой стоимости через прибыли или убытки</t>
  </si>
  <si>
    <t>112</t>
  </si>
  <si>
    <t>Долгосрочные производные финансовые инструменты</t>
  </si>
  <si>
    <t>113</t>
  </si>
  <si>
    <t>Инвестиции, учитываемые по первоначальной стоимости</t>
  </si>
  <si>
    <t>114</t>
  </si>
  <si>
    <t xml:space="preserve">Инвестиции, учитываемые методом долевого участия </t>
  </si>
  <si>
    <t>115</t>
  </si>
  <si>
    <t>Прочие долгосрочные финансовые активы</t>
  </si>
  <si>
    <t>116</t>
  </si>
  <si>
    <t>Долгосрочная торговая и прочая дебиторская задолженность</t>
  </si>
  <si>
    <t>117</t>
  </si>
  <si>
    <t>Долгосрочная дебиторская задолженность по аренде</t>
  </si>
  <si>
    <t>118</t>
  </si>
  <si>
    <t>Долгосрочные активы по договорам с покупателями</t>
  </si>
  <si>
    <t>119</t>
  </si>
  <si>
    <t>Инвестиционное имущество</t>
  </si>
  <si>
    <t>120</t>
  </si>
  <si>
    <t>Основные средства</t>
  </si>
  <si>
    <t>121</t>
  </si>
  <si>
    <t>Актив в форме права пользования</t>
  </si>
  <si>
    <t>122</t>
  </si>
  <si>
    <t>123</t>
  </si>
  <si>
    <t>Разведочные и оценочные активы</t>
  </si>
  <si>
    <t>124</t>
  </si>
  <si>
    <t>Нематериальные активы</t>
  </si>
  <si>
    <t>125</t>
  </si>
  <si>
    <t>Отложенные налоговые активы</t>
  </si>
  <si>
    <t>126</t>
  </si>
  <si>
    <t>Прочие долгосрочные активы</t>
  </si>
  <si>
    <t>127</t>
  </si>
  <si>
    <t>Итого долгосрочных активов (сумма строк с 110 по 127)</t>
  </si>
  <si>
    <t>200</t>
  </si>
  <si>
    <t>БАЛАНС (строка 100 + строка 101 + строка 200)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</si>
  <si>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</si>
  <si>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</si>
  <si>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210</t>
  </si>
  <si>
    <t>Краткосрочные финансовые обязательства, оцениваемые по справедливой стоимости через прибыль или убыток</t>
  </si>
  <si>
    <t>211</t>
  </si>
  <si>
    <t>212</t>
  </si>
  <si>
    <t>Прочие краткосрочные финансовые обязательства</t>
  </si>
  <si>
    <t>213</t>
  </si>
  <si>
    <t>Краткосрочная торговая и прочая кредиторская задолженность</t>
  </si>
  <si>
    <t>214</t>
  </si>
  <si>
    <t>Краткосрочные  оценочные обязательства</t>
  </si>
  <si>
    <t>215</t>
  </si>
  <si>
    <t>Текущие налоговые обязательства по подоходному налогу</t>
  </si>
  <si>
    <t>216</t>
  </si>
  <si>
    <t>Вознаграждения работникам</t>
  </si>
  <si>
    <t>217</t>
  </si>
  <si>
    <t>Краткосрочная задолженность по аренде</t>
  </si>
  <si>
    <t>218</t>
  </si>
  <si>
    <t xml:space="preserve">Краткосрочные обязательства по договорам покупателями  </t>
  </si>
  <si>
    <t>219</t>
  </si>
  <si>
    <t>Государственные субсидии</t>
  </si>
  <si>
    <t>220</t>
  </si>
  <si>
    <t>Дивиденды к оплате</t>
  </si>
  <si>
    <t>221</t>
  </si>
  <si>
    <t>Прочие краткосрочные обязательства</t>
  </si>
  <si>
    <t>222</t>
  </si>
  <si>
    <t>Итого краткосрочных обязательств (сумма строк с 210 по 222)</t>
  </si>
  <si>
    <t>300</t>
  </si>
  <si>
    <t>Обязательства выбывающих групп, предназначенных для продажи</t>
  </si>
  <si>
    <t>301</t>
  </si>
  <si>
    <t>-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</si>
  <si>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</si>
  <si>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</si>
  <si>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310</t>
  </si>
  <si>
    <t>Долгосрочные финансовые обязательства, оцениваемые по справедливой стоимости через прибыль или убыток</t>
  </si>
  <si>
    <t>311</t>
  </si>
  <si>
    <t>312</t>
  </si>
  <si>
    <t>Прочие долгосрочные финансовые обязательства</t>
  </si>
  <si>
    <t>313</t>
  </si>
  <si>
    <t>Долгосрочная торговая и прочая кредиторская задолженность</t>
  </si>
  <si>
    <t>314</t>
  </si>
  <si>
    <t xml:space="preserve">Долгосрочные оценочные обязательства </t>
  </si>
  <si>
    <t>315</t>
  </si>
  <si>
    <t>Отложенные налоговые обязательства</t>
  </si>
  <si>
    <t>316</t>
  </si>
  <si>
    <t>317</t>
  </si>
  <si>
    <t>Долгосрочная задолженность по аренде</t>
  </si>
  <si>
    <t>318</t>
  </si>
  <si>
    <t>Долгосрочные обязательства по договорам с покупателями</t>
  </si>
  <si>
    <t>319</t>
  </si>
  <si>
    <t>320</t>
  </si>
  <si>
    <t>Прочие долгосрочные обязательства</t>
  </si>
  <si>
    <t>321</t>
  </si>
  <si>
    <t>Итого долгосрочных обязательств (сумма строк с 310 по 321)</t>
  </si>
  <si>
    <t>400</t>
  </si>
  <si>
    <t>V. Капитал</t>
  </si>
  <si>
    <t>Уставный (акционерный) капитал</t>
  </si>
  <si>
    <t>410</t>
  </si>
  <si>
    <t>Эмиссионный доход</t>
  </si>
  <si>
    <t>411</t>
  </si>
  <si>
    <t>Выкупленные собственные долевые инструменты</t>
  </si>
  <si>
    <t>412</t>
  </si>
  <si>
    <t>Компоненты прочего совокупного дохода</t>
  </si>
  <si>
    <t>413</t>
  </si>
  <si>
    <t>Нераспределенная прибыль (непокрытый убыток)</t>
  </si>
  <si>
    <t>414</t>
  </si>
  <si>
    <t>Прочий капитал</t>
  </si>
  <si>
    <t>415</t>
  </si>
  <si>
    <t>Итого капитал, относимый на собственников (сумма строк с 410 по 415)</t>
  </si>
  <si>
    <t>420</t>
  </si>
  <si>
    <t>Доля неконтролирующих собственников</t>
  </si>
  <si>
    <t>421</t>
  </si>
  <si>
    <t>Всего капитал (строка 420 + строка 421)</t>
  </si>
  <si>
    <t>500</t>
  </si>
  <si>
    <t>БАЛАНС (строка 300 + строка 301 + строка 400 + строка 500)</t>
  </si>
  <si>
    <t>Чистые активы</t>
  </si>
  <si>
    <t>Колличество простых акций, шт.</t>
  </si>
  <si>
    <t>Балансовая стоиомость простой акции в тенге:</t>
  </si>
  <si>
    <t>Руководитель</t>
  </si>
  <si>
    <t>Дарибеков А. М.</t>
  </si>
  <si>
    <t>(фамилия, имя, отчество (при его наличии))</t>
  </si>
  <si>
    <t>(подпись)</t>
  </si>
  <si>
    <t>Главный бухгалтер</t>
  </si>
  <si>
    <t>Муршудова М. М.</t>
  </si>
  <si>
    <t>Место печати</t>
  </si>
  <si>
    <t>(при наличии)</t>
  </si>
  <si>
    <t>ОТЧЕТ О ДВИЖЕНИИ ДЕНЕЖНЫХ СРЕДСТВ (Прямой метод)</t>
  </si>
  <si>
    <t>№ 3 - ДДС - П</t>
  </si>
  <si>
    <t>Примечание: пояснение по заполнению отчета приведено в приложении к форме, предназначенной для сбора административных</t>
  </si>
  <si>
    <t>данных "Отчет о движении денежных средств (прямой метод)"</t>
  </si>
  <si>
    <t xml:space="preserve">Наименование организации   Акционерное Общество "Phystech II"  </t>
  </si>
  <si>
    <t>Наименование показателей</t>
  </si>
  <si>
    <t>За отчетный период</t>
  </si>
  <si>
    <t>За предыдущий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</si>
  <si>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</si>
  <si>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</si>
  <si>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в том числе: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</si>
  <si>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</si>
  <si>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</si>
  <si>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</si>
  <si>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</si>
  <si>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</si>
  <si>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</si>
  <si>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</si>
  <si>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</si>
  <si>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</si>
  <si>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</si>
  <si>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>023</t>
  </si>
  <si>
    <t xml:space="preserve">            выплата вознаграждения</t>
  </si>
  <si>
    <t>024</t>
  </si>
  <si>
    <t xml:space="preserve">            выплаты по договорам страхования</t>
  </si>
  <si>
    <t>025</t>
  </si>
  <si>
    <t xml:space="preserve">            подоходный налог и другие платежи в бюджет</t>
  </si>
  <si>
    <t>026</t>
  </si>
  <si>
    <t xml:space="preserve">            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</si>
  <si>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</si>
  <si>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</si>
  <si>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</si>
  <si>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</si>
  <si>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</si>
  <si>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040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</si>
  <si>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</si>
  <si>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</si>
  <si>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</si>
  <si>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>042</t>
  </si>
  <si>
    <t xml:space="preserve">            реализация других долгосрочных активов</t>
  </si>
  <si>
    <t>043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</si>
  <si>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</si>
  <si>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>044</t>
  </si>
  <si>
    <t xml:space="preserve">            реализация долговых инструментов других организаций</t>
  </si>
  <si>
    <t>045</t>
  </si>
  <si>
    <t xml:space="preserve">            возмещение при потере контроля над дочерними организациями</t>
  </si>
  <si>
    <t>046</t>
  </si>
  <si>
    <t xml:space="preserve">            изъятие денежных вкладов</t>
  </si>
  <si>
    <t>047</t>
  </si>
  <si>
    <t xml:space="preserve">            реализация прочих финансовых активов</t>
  </si>
  <si>
    <t>048</t>
  </si>
  <si>
    <t xml:space="preserve">            фьючерсные и форвардные контракты, опционы и свопы</t>
  </si>
  <si>
    <t>049</t>
  </si>
  <si>
    <t xml:space="preserve">            полученные дивиденды</t>
  </si>
  <si>
    <t>050</t>
  </si>
  <si>
    <t>051</t>
  </si>
  <si>
    <t>052</t>
  </si>
  <si>
    <t>2. Выбытие денежных средств, всего (сумма строк с 061 по 073)</t>
  </si>
  <si>
    <t>060</t>
  </si>
  <si>
    <t xml:space="preserve">            приобретение основных средств</t>
  </si>
  <si>
    <t>061</t>
  </si>
  <si>
    <t xml:space="preserve">            приобретение нематериальных активов</t>
  </si>
  <si>
    <t>062</t>
  </si>
  <si>
    <t xml:space="preserve">            приобретение других долгосрочных активов</t>
  </si>
  <si>
    <t>063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</si>
  <si>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</si>
  <si>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>064</t>
  </si>
  <si>
    <t xml:space="preserve">            приобретение долговых инструментов других организаций</t>
  </si>
  <si>
    <t>065</t>
  </si>
  <si>
    <t xml:space="preserve">            приобретение контроля над дочерними организациями</t>
  </si>
  <si>
    <t>066</t>
  </si>
  <si>
    <t xml:space="preserve">            размещение денежных вкладов</t>
  </si>
  <si>
    <t>067</t>
  </si>
  <si>
    <t>068</t>
  </si>
  <si>
    <t xml:space="preserve">            приобретение прочих финансовых активов</t>
  </si>
  <si>
    <t>069</t>
  </si>
  <si>
    <t xml:space="preserve">            предоставление займов</t>
  </si>
  <si>
    <t>070</t>
  </si>
  <si>
    <t>071</t>
  </si>
  <si>
    <t xml:space="preserve">            инвестиции в ассоциированные и дочерние организации</t>
  </si>
  <si>
    <t>072</t>
  </si>
  <si>
    <t>073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</si>
  <si>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</si>
  <si>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</si>
  <si>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</si>
  <si>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</si>
  <si>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</si>
  <si>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 xml:space="preserve">            эмиссия акций и других финансовых инструментов</t>
  </si>
  <si>
    <t>091</t>
  </si>
  <si>
    <t xml:space="preserve">            получение займов</t>
  </si>
  <si>
    <t>092</t>
  </si>
  <si>
    <t xml:space="preserve">            полученные вознаграждения </t>
  </si>
  <si>
    <t>093</t>
  </si>
  <si>
    <t>094</t>
  </si>
  <si>
    <t>2. Выбытие денежных средств, всего (сумма строк с 101 по 105)</t>
  </si>
  <si>
    <t xml:space="preserve">            погашение займов</t>
  </si>
  <si>
    <t>101</t>
  </si>
  <si>
    <t xml:space="preserve">            выплата вознаграждения </t>
  </si>
  <si>
    <t>102</t>
  </si>
  <si>
    <t xml:space="preserve">            выплата дивидендов</t>
  </si>
  <si>
    <t>103</t>
  </si>
  <si>
    <t xml:space="preserve">            выплаты собственникам по акциям организации</t>
  </si>
  <si>
    <t>104</t>
  </si>
  <si>
    <t xml:space="preserve">            прочие выбытия</t>
  </si>
  <si>
    <t>105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</si>
  <si>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</si>
  <si>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</si>
  <si>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</si>
  <si>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130</t>
  </si>
  <si>
    <t>6. Увеличение +/- уменьшение денежных средств (строка 030 +/- строка 080 +/- строка 110 +/- строка 120 +/- строка 130)</t>
  </si>
  <si>
    <t>140</t>
  </si>
  <si>
    <t>7. Денежные средства и их эквиваленты на начало отчетного периода</t>
  </si>
  <si>
    <t>150</t>
  </si>
  <si>
    <t>8. Денежные средства и их эквиваленты на конец отчетного периода</t>
  </si>
  <si>
    <t>160</t>
  </si>
  <si>
    <t>ОТЧЕТ ОБ ИЗМЕНЕНИЯХ В КАПИТАЛЕ</t>
  </si>
  <si>
    <t>№ 5 - ИК</t>
  </si>
  <si>
    <t xml:space="preserve">Примечание: пояснение по заполнению отчета приведено в приложении к форме, предназначенной для сбора административных  данных "Отчет об  </t>
  </si>
  <si>
    <t>изменениях в капитале"</t>
  </si>
  <si>
    <t>тыс.тенге</t>
  </si>
  <si>
    <t>Наименование компонентов</t>
  </si>
  <si>
    <t>Капитал, относимый на собственников</t>
  </si>
  <si>
    <t>Доля неконтроли- рующих собственников</t>
  </si>
  <si>
    <t>Итого капитал</t>
  </si>
  <si>
    <t xml:space="preserve">Выкупленные собственные долевые инструменты </t>
  </si>
  <si>
    <t>Нераспределен- ная прибыль</t>
  </si>
  <si>
    <t>5</t>
  </si>
  <si>
    <t>6</t>
  </si>
  <si>
    <t>7</t>
  </si>
  <si>
    <t>8</t>
  </si>
  <si>
    <t>9</t>
  </si>
  <si>
    <t>10</t>
  </si>
  <si>
    <t>Сальдо на 1 января предыдущего года</t>
  </si>
  <si>
    <t>Изменение в учетной политике</t>
  </si>
  <si>
    <t>Пересчитанное сальдо   (строка 010+/-строка 011)</t>
  </si>
  <si>
    <t>Общий совокупный доход, всего(строка 210 + строка 220):</t>
  </si>
  <si>
    <t>Прибыль (убыток) за год</t>
  </si>
  <si>
    <t>Прочий совокупный доход, всего (сумма строк с 221 по 229):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</si>
  <si>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</si>
  <si>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</si>
  <si>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</si>
  <si>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223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</si>
  <si>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</si>
  <si>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224</t>
  </si>
  <si>
    <t>актуарные прибыли (убытки) по пенсионным обязательствам</t>
  </si>
  <si>
    <t>225</t>
  </si>
  <si>
    <t>эффект изменения в ставке подоходного налога на отсроченный налог</t>
  </si>
  <si>
    <t>226</t>
  </si>
  <si>
    <t>хеджирование денежных потоков (за минусом налогового эффекта)</t>
  </si>
  <si>
    <t>227</t>
  </si>
  <si>
    <t>хеджирование чистых инвестиций в зарубежные операции</t>
  </si>
  <si>
    <t>228</t>
  </si>
  <si>
    <t>курсовая разница по инвестициям в зарубежные 
организации</t>
  </si>
  <si>
    <t>229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</si>
  <si>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</si>
  <si>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</si>
  <si>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</si>
  <si>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</si>
  <si>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</si>
  <si>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</si>
  <si>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</si>
  <si>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</si>
  <si>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</si>
  <si>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</si>
  <si>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</si>
  <si>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</si>
  <si>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</si>
  <si>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</si>
  <si>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 (строка 100 + строка 200 + строка 300 + строка 319)</t>
  </si>
  <si>
    <t>401</t>
  </si>
  <si>
    <t>Пересчитанное сальдо (строка 400+/- строка 401)</t>
  </si>
  <si>
    <t>Общий совокупный доход, всего (строка 610 + строка 620):</t>
  </si>
  <si>
    <t>600</t>
  </si>
  <si>
    <t>610</t>
  </si>
  <si>
    <t>Прочий совокупный доход, всего (сумма строк с 621 по 629):</t>
  </si>
  <si>
    <t>620</t>
  </si>
  <si>
    <t>621</t>
  </si>
  <si>
    <t>622</t>
  </si>
  <si>
    <t>623</t>
  </si>
  <si>
    <t>624</t>
  </si>
  <si>
    <t>625</t>
  </si>
  <si>
    <t xml:space="preserve">эффект изменения в ставке подоходного налога на отсроченный налог </t>
  </si>
  <si>
    <t>626</t>
  </si>
  <si>
    <t>627</t>
  </si>
  <si>
    <t xml:space="preserve">хеджирование чистых инвестиций в зарубежные операции </t>
  </si>
  <si>
    <t>628</t>
  </si>
  <si>
    <t>курсовая разница по инвестициям в зарубежные организации</t>
  </si>
  <si>
    <t>629</t>
  </si>
  <si>
    <t>Операции с собственниками всего (cумма строк с 710 по 718)</t>
  </si>
  <si>
    <t>700</t>
  </si>
  <si>
    <t>Вознаграждения работников акциями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</si>
  <si>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</si>
  <si>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</si>
  <si>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</si>
  <si>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</si>
  <si>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</si>
  <si>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</si>
  <si>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</si>
  <si>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</si>
  <si>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</si>
  <si>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</si>
  <si>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800</t>
  </si>
  <si>
    <t>(фамилия, имя, отчество (при его наличии)</t>
  </si>
  <si>
    <t>№2 - ОПУ</t>
  </si>
  <si>
    <t>административных данных "Отчет о прибылях и убытках"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</si>
  <si>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</si>
  <si>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</si>
  <si>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</si>
  <si>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</si>
  <si>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</si>
  <si>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>Итого операционная прибыль (убыток) (+/- строки с 012 по 014)</t>
  </si>
  <si>
    <t xml:space="preserve">Финансовые доходы </t>
  </si>
  <si>
    <t xml:space="preserve">Финансовые расходы 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</si>
  <si>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</si>
  <si>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</si>
  <si>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 xml:space="preserve">Прочие расходы 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</si>
  <si>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</si>
  <si>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</si>
  <si>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</si>
  <si>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 xml:space="preserve">Прибыль (убыток) после налогообложения от прекращенной деятельности </t>
  </si>
  <si>
    <t>201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</si>
  <si>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</si>
  <si>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</si>
  <si>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</si>
  <si>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Прочий совокупный доход, всего (сумма 420 и 440):</t>
  </si>
  <si>
    <t>переоценка долговых финансовых инструментов, оцениваемых по справедливой стоимости через прочий совокупный доход</t>
  </si>
  <si>
    <t>хеджирование денежных потоков</t>
  </si>
  <si>
    <t>прочие компоненты прочего совокупного дохода</t>
  </si>
  <si>
    <t>416</t>
  </si>
  <si>
    <t>корректировка при реклассификации в составе прибыли (убытка)</t>
  </si>
  <si>
    <t>417</t>
  </si>
  <si>
    <t>налоговый эффект компонентов прочего совокупного дохода</t>
  </si>
  <si>
    <t>418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</si>
  <si>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</si>
  <si>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</si>
  <si>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431</t>
  </si>
  <si>
    <t>432</t>
  </si>
  <si>
    <t>433</t>
  </si>
  <si>
    <t>434</t>
  </si>
  <si>
    <t>переоценка долевых финансовых инструментов, оцениваемых по справедливой стоимости через прочий совокупный доход</t>
  </si>
  <si>
    <t>435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</si>
  <si>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</si>
  <si>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440</t>
  </si>
  <si>
    <t>Общий совокупный доход (строка 300 + строка 400)</t>
  </si>
  <si>
    <t>Общий совокупный доход, относимый на:</t>
  </si>
  <si>
    <t>собственников материнской организации</t>
  </si>
  <si>
    <t>доля неконтролирующих собственников</t>
  </si>
  <si>
    <t>Прибыль на акцию</t>
  </si>
  <si>
    <t>Базовая прибыль на акцию:</t>
  </si>
  <si>
    <t xml:space="preserve">         от продолжающейся деятельности</t>
  </si>
  <si>
    <t xml:space="preserve">         от прекращенной деятельности</t>
  </si>
  <si>
    <t>Разводненная прибыль на акцию:</t>
  </si>
  <si>
    <t xml:space="preserve">  Базовая и разводненная прибыль на одну акцию, в тенге</t>
  </si>
  <si>
    <r>
      <rPr>
        <b/>
        <sz val="8"/>
        <rFont val="Times New Roman"/>
        <family val="1"/>
        <charset val="204"/>
      </rPr>
      <t>Примечание</t>
    </r>
    <r>
      <rPr>
        <sz val="8"/>
        <rFont val="Times New Roman"/>
        <family val="1"/>
        <charset val="204"/>
      </rPr>
      <t xml:space="preserve">: пояснение по заполнению отчета приведено в приложении к форме, предназначенной для сбора </t>
    </r>
  </si>
  <si>
    <t>Примечании</t>
  </si>
  <si>
    <t>За предыдущий период (1 квартал 2020г.)</t>
  </si>
  <si>
    <t>за период с 01  января по 31 марта 2021 года</t>
  </si>
  <si>
    <t xml:space="preserve">за январь-март  2021 г.  </t>
  </si>
  <si>
    <t>ежегодно не позднее 14 мая 2021  года,</t>
  </si>
  <si>
    <t>организации публичного интереса по результатам за январь по 14 мая 2021 года</t>
  </si>
  <si>
    <t xml:space="preserve">отчетный период  январь-март  2021 г. </t>
  </si>
  <si>
    <t>Сальдо на 31 марта 2021г (строка 500 + строка 600 + строка 700 + строка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</si>
</sst>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_ ;[Red]\-#,##0\ "/>
    <numFmt numFmtId="165" formatCode="[=0]&quot;-&quot;;General"/>
    <numFmt numFmtId="166" formatCode="#,##0.000_ ;[Red]\-#,##0.000\ "/>
    <numFmt numFmtId="167" formatCode="#,##0,"/>
    <numFmt numFmtId="168" formatCode="[=0]&quot;&quot;;General"/>
    <numFmt numFmtId="169" formatCode="[=-11509119.57]&quot;(11 509)&quot;;General"/>
    <numFmt numFmtId="170" formatCode="[=-215552289.85]&quot;(215 552)&quot;;General"/>
    <numFmt numFmtId="171" formatCode="[=-273186336.52]&quot;(273 186)&quot;;General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7"/>
      <name val="Times New Roman"/>
      <family val="1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u/>
      <sz val="8"/>
      <color theme="1"/>
      <name val="Calibri"/>
      <family val="2"/>
      <charset val="204"/>
      <scheme val="minor"/>
    </font>
    <font>
      <sz val="7"/>
      <name val="Arial"/>
      <family val="2"/>
      <charset val="204"/>
    </font>
    <font>
      <b/>
      <sz val="8"/>
      <color theme="5" tint="-0.249977111117893"/>
      <name val="Times New Roman"/>
      <family val="1"/>
      <charset val="204"/>
    </font>
    <font>
      <b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0">
    <xf numFmtId="0" fontId="0" fillId="0" borderId="0" xfId="0"/>
    <xf numFmtId="0" fontId="3" fillId="0" borderId="0" xfId="0" applyFont="1"/>
    <xf numFmtId="0" fontId="7" fillId="0" borderId="0" xfId="0" applyFont="1"/>
    <xf numFmtId="0" fontId="8" fillId="0" borderId="0" xfId="1" applyFont="1"/>
    <xf numFmtId="0" fontId="10" fillId="0" borderId="0" xfId="1" applyNumberFormat="1" applyFont="1" applyAlignment="1">
      <alignment horizontal="right"/>
    </xf>
    <xf numFmtId="0" fontId="6" fillId="0" borderId="0" xfId="1" applyFont="1" applyAlignment="1">
      <alignment horizontal="left" indent="5"/>
    </xf>
    <xf numFmtId="0" fontId="5" fillId="0" borderId="0" xfId="1" applyFont="1" applyAlignment="1">
      <alignment horizontal="left"/>
    </xf>
    <xf numFmtId="0" fontId="6" fillId="0" borderId="0" xfId="1" applyNumberFormat="1" applyFont="1" applyAlignment="1">
      <alignment horizontal="left" vertical="top" indent="5"/>
    </xf>
    <xf numFmtId="0" fontId="6" fillId="0" borderId="0" xfId="1" applyFont="1" applyAlignment="1"/>
    <xf numFmtId="0" fontId="5" fillId="0" borderId="0" xfId="1" applyFont="1" applyAlignment="1">
      <alignment horizontal="left" indent="5"/>
    </xf>
    <xf numFmtId="0" fontId="5" fillId="0" borderId="17" xfId="1" applyNumberFormat="1" applyFont="1" applyBorder="1" applyAlignment="1">
      <alignment horizontal="center" vertical="top" wrapText="1"/>
    </xf>
    <xf numFmtId="0" fontId="5" fillId="0" borderId="18" xfId="1" applyNumberFormat="1" applyFont="1" applyBorder="1" applyAlignment="1">
      <alignment horizontal="center" vertical="top" wrapText="1"/>
    </xf>
    <xf numFmtId="0" fontId="14" fillId="0" borderId="21" xfId="1" applyNumberFormat="1" applyFont="1" applyBorder="1" applyAlignment="1">
      <alignment horizontal="center" vertical="center"/>
    </xf>
    <xf numFmtId="0" fontId="14" fillId="0" borderId="10" xfId="1" applyNumberFormat="1" applyFont="1" applyBorder="1" applyAlignment="1">
      <alignment horizontal="center" vertical="center"/>
    </xf>
    <xf numFmtId="0" fontId="8" fillId="0" borderId="23" xfId="1" applyFont="1" applyBorder="1" applyAlignment="1">
      <alignment horizontal="left"/>
    </xf>
    <xf numFmtId="0" fontId="8" fillId="0" borderId="24" xfId="1" applyFont="1" applyBorder="1" applyAlignment="1">
      <alignment horizontal="left"/>
    </xf>
    <xf numFmtId="0" fontId="5" fillId="0" borderId="27" xfId="1" applyNumberFormat="1" applyFont="1" applyBorder="1" applyAlignment="1">
      <alignment horizontal="center" vertical="center"/>
    </xf>
    <xf numFmtId="164" fontId="5" fillId="2" borderId="28" xfId="1" applyNumberFormat="1" applyFont="1" applyFill="1" applyBorder="1" applyAlignment="1">
      <alignment horizontal="right" vertical="center"/>
    </xf>
    <xf numFmtId="164" fontId="5" fillId="3" borderId="29" xfId="1" applyNumberFormat="1" applyFont="1" applyFill="1" applyBorder="1" applyAlignment="1">
      <alignment horizontal="right" vertical="center"/>
    </xf>
    <xf numFmtId="0" fontId="5" fillId="0" borderId="30" xfId="1" applyNumberFormat="1" applyFont="1" applyBorder="1" applyAlignment="1">
      <alignment horizontal="center" vertical="center"/>
    </xf>
    <xf numFmtId="164" fontId="5" fillId="2" borderId="31" xfId="1" applyNumberFormat="1" applyFont="1" applyFill="1" applyBorder="1" applyAlignment="1">
      <alignment horizontal="right" vertical="top"/>
    </xf>
    <xf numFmtId="164" fontId="5" fillId="2" borderId="4" xfId="1" applyNumberFormat="1" applyFont="1" applyFill="1" applyBorder="1" applyAlignment="1">
      <alignment horizontal="right" vertical="top"/>
    </xf>
    <xf numFmtId="164" fontId="5" fillId="2" borderId="31" xfId="1" applyNumberFormat="1" applyFont="1" applyFill="1" applyBorder="1" applyAlignment="1">
      <alignment horizontal="right" vertical="center"/>
    </xf>
    <xf numFmtId="164" fontId="5" fillId="2" borderId="4" xfId="1" applyNumberFormat="1" applyFont="1" applyFill="1" applyBorder="1" applyAlignment="1">
      <alignment horizontal="right" vertical="center"/>
    </xf>
    <xf numFmtId="164" fontId="6" fillId="0" borderId="35" xfId="1" applyNumberFormat="1" applyFont="1" applyBorder="1" applyAlignment="1">
      <alignment horizontal="right" vertical="center"/>
    </xf>
    <xf numFmtId="164" fontId="6" fillId="0" borderId="7" xfId="1" applyNumberFormat="1" applyFont="1" applyBorder="1" applyAlignment="1">
      <alignment horizontal="right" vertical="center"/>
    </xf>
    <xf numFmtId="165" fontId="5" fillId="2" borderId="28" xfId="1" applyNumberFormat="1" applyFont="1" applyFill="1" applyBorder="1" applyAlignment="1">
      <alignment horizontal="right" vertical="center"/>
    </xf>
    <xf numFmtId="164" fontId="5" fillId="2" borderId="29" xfId="1" applyNumberFormat="1" applyFont="1" applyFill="1" applyBorder="1" applyAlignment="1">
      <alignment horizontal="right" vertical="center"/>
    </xf>
    <xf numFmtId="0" fontId="8" fillId="0" borderId="37" xfId="1" applyFont="1" applyBorder="1" applyAlignment="1">
      <alignment horizontal="left"/>
    </xf>
    <xf numFmtId="164" fontId="8" fillId="0" borderId="38" xfId="1" applyNumberFormat="1" applyFont="1" applyBorder="1" applyAlignment="1">
      <alignment horizontal="left"/>
    </xf>
    <xf numFmtId="165" fontId="5" fillId="2" borderId="31" xfId="1" applyNumberFormat="1" applyFont="1" applyFill="1" applyBorder="1" applyAlignment="1">
      <alignment horizontal="right" vertical="center"/>
    </xf>
    <xf numFmtId="0" fontId="5" fillId="2" borderId="31" xfId="1" applyNumberFormat="1" applyFont="1" applyFill="1" applyBorder="1" applyAlignment="1">
      <alignment horizontal="right" vertical="center"/>
    </xf>
    <xf numFmtId="3" fontId="5" fillId="3" borderId="1" xfId="1" applyNumberFormat="1" applyFont="1" applyFill="1" applyBorder="1" applyAlignment="1">
      <alignment horizontal="right" vertical="center"/>
    </xf>
    <xf numFmtId="3" fontId="5" fillId="3" borderId="29" xfId="1" applyNumberFormat="1" applyFont="1" applyFill="1" applyBorder="1" applyAlignment="1">
      <alignment horizontal="right" vertical="center"/>
    </xf>
    <xf numFmtId="0" fontId="6" fillId="0" borderId="27" xfId="1" applyNumberFormat="1" applyFont="1" applyBorder="1" applyAlignment="1">
      <alignment horizontal="center" vertical="center"/>
    </xf>
    <xf numFmtId="3" fontId="6" fillId="0" borderId="39" xfId="1" applyNumberFormat="1" applyFont="1" applyBorder="1" applyAlignment="1">
      <alignment horizontal="right" vertical="center"/>
    </xf>
    <xf numFmtId="164" fontId="6" fillId="3" borderId="12" xfId="1" applyNumberFormat="1" applyFont="1" applyFill="1" applyBorder="1" applyAlignment="1">
      <alignment horizontal="right" vertical="center"/>
    </xf>
    <xf numFmtId="0" fontId="6" fillId="4" borderId="34" xfId="1" applyNumberFormat="1" applyFont="1" applyFill="1" applyBorder="1" applyAlignment="1">
      <alignment horizontal="center" vertical="center"/>
    </xf>
    <xf numFmtId="164" fontId="6" fillId="4" borderId="39" xfId="1" applyNumberFormat="1" applyFont="1" applyFill="1" applyBorder="1" applyAlignment="1">
      <alignment horizontal="right" vertical="center"/>
    </xf>
    <xf numFmtId="164" fontId="6" fillId="4" borderId="12" xfId="1" applyNumberFormat="1" applyFont="1" applyFill="1" applyBorder="1" applyAlignment="1">
      <alignment horizontal="right" vertical="center"/>
    </xf>
    <xf numFmtId="0" fontId="5" fillId="0" borderId="36" xfId="1" applyNumberFormat="1" applyFont="1" applyBorder="1" applyAlignment="1">
      <alignment horizontal="center" vertical="center"/>
    </xf>
    <xf numFmtId="0" fontId="8" fillId="0" borderId="37" xfId="1" applyNumberFormat="1" applyFont="1" applyBorder="1" applyAlignment="1">
      <alignment horizontal="left"/>
    </xf>
    <xf numFmtId="0" fontId="8" fillId="0" borderId="38" xfId="1" applyNumberFormat="1" applyFont="1" applyBorder="1" applyAlignment="1">
      <alignment horizontal="left"/>
    </xf>
    <xf numFmtId="164" fontId="5" fillId="2" borderId="41" xfId="1" applyNumberFormat="1" applyFont="1" applyFill="1" applyBorder="1" applyAlignment="1">
      <alignment horizontal="right" vertical="center"/>
    </xf>
    <xf numFmtId="3" fontId="5" fillId="2" borderId="18" xfId="1" applyNumberFormat="1" applyFont="1" applyFill="1" applyBorder="1" applyAlignment="1">
      <alignment horizontal="right" vertical="center"/>
    </xf>
    <xf numFmtId="3" fontId="5" fillId="2" borderId="29" xfId="1" applyNumberFormat="1" applyFont="1" applyFill="1" applyBorder="1" applyAlignment="1">
      <alignment horizontal="right" vertical="center"/>
    </xf>
    <xf numFmtId="3" fontId="5" fillId="2" borderId="4" xfId="1" applyNumberFormat="1" applyFont="1" applyFill="1" applyBorder="1" applyAlignment="1">
      <alignment horizontal="right" vertical="center"/>
    </xf>
    <xf numFmtId="164" fontId="6" fillId="0" borderId="31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164" fontId="5" fillId="2" borderId="43" xfId="1" applyNumberFormat="1" applyFont="1" applyFill="1" applyBorder="1" applyAlignment="1">
      <alignment horizontal="right" vertical="center"/>
    </xf>
    <xf numFmtId="3" fontId="5" fillId="2" borderId="10" xfId="1" applyNumberFormat="1" applyFont="1" applyFill="1" applyBorder="1" applyAlignment="1">
      <alignment horizontal="right" vertical="center"/>
    </xf>
    <xf numFmtId="0" fontId="8" fillId="0" borderId="2" xfId="1" applyNumberFormat="1" applyFont="1" applyBorder="1" applyAlignment="1">
      <alignment horizontal="left" vertical="top"/>
    </xf>
    <xf numFmtId="164" fontId="8" fillId="0" borderId="46" xfId="1" applyNumberFormat="1" applyFont="1" applyBorder="1" applyAlignment="1">
      <alignment horizontal="left" vertical="top"/>
    </xf>
    <xf numFmtId="3" fontId="8" fillId="0" borderId="47" xfId="1" applyNumberFormat="1" applyFont="1" applyBorder="1" applyAlignment="1">
      <alignment horizontal="left" vertical="top"/>
    </xf>
    <xf numFmtId="0" fontId="6" fillId="0" borderId="34" xfId="1" applyNumberFormat="1" applyFont="1" applyBorder="1" applyAlignment="1">
      <alignment horizontal="center" vertical="center"/>
    </xf>
    <xf numFmtId="3" fontId="6" fillId="3" borderId="7" xfId="1" applyNumberFormat="1" applyFont="1" applyFill="1" applyBorder="1" applyAlignment="1">
      <alignment horizontal="right" vertical="center"/>
    </xf>
    <xf numFmtId="0" fontId="8" fillId="0" borderId="36" xfId="1" applyNumberFormat="1" applyFont="1" applyBorder="1" applyAlignment="1">
      <alignment horizontal="left" vertical="top"/>
    </xf>
    <xf numFmtId="3" fontId="5" fillId="3" borderId="28" xfId="1" applyNumberFormat="1" applyFont="1" applyFill="1" applyBorder="1" applyAlignment="1">
      <alignment horizontal="right" vertical="center"/>
    </xf>
    <xf numFmtId="3" fontId="8" fillId="3" borderId="29" xfId="1" applyNumberFormat="1" applyFont="1" applyFill="1" applyBorder="1" applyAlignment="1">
      <alignment horizontal="left" vertical="top"/>
    </xf>
    <xf numFmtId="0" fontId="6" fillId="0" borderId="30" xfId="1" applyNumberFormat="1" applyFont="1" applyBorder="1" applyAlignment="1">
      <alignment horizontal="center" vertical="center"/>
    </xf>
    <xf numFmtId="0" fontId="6" fillId="4" borderId="30" xfId="1" applyNumberFormat="1" applyFont="1" applyFill="1" applyBorder="1" applyAlignment="1">
      <alignment horizontal="center" vertical="center"/>
    </xf>
    <xf numFmtId="164" fontId="6" fillId="4" borderId="28" xfId="1" applyNumberFormat="1" applyFont="1" applyFill="1" applyBorder="1" applyAlignment="1">
      <alignment horizontal="right" vertical="center"/>
    </xf>
    <xf numFmtId="3" fontId="6" fillId="4" borderId="29" xfId="1" applyNumberFormat="1" applyFont="1" applyFill="1" applyBorder="1" applyAlignment="1">
      <alignment horizontal="right" vertical="center"/>
    </xf>
    <xf numFmtId="0" fontId="6" fillId="5" borderId="50" xfId="0" applyNumberFormat="1" applyFont="1" applyFill="1" applyBorder="1" applyAlignment="1">
      <alignment horizontal="center" vertical="center"/>
    </xf>
    <xf numFmtId="164" fontId="4" fillId="5" borderId="39" xfId="1" applyNumberFormat="1" applyFont="1" applyFill="1" applyBorder="1" applyAlignment="1">
      <alignment horizontal="right" vertical="center"/>
    </xf>
    <xf numFmtId="164" fontId="4" fillId="5" borderId="12" xfId="1" applyNumberFormat="1" applyFont="1" applyFill="1" applyBorder="1" applyAlignment="1">
      <alignment horizontal="right" vertical="center"/>
    </xf>
    <xf numFmtId="0" fontId="6" fillId="6" borderId="2" xfId="0" applyNumberFormat="1" applyFont="1" applyFill="1" applyBorder="1" applyAlignment="1">
      <alignment horizontal="center" vertical="center"/>
    </xf>
    <xf numFmtId="164" fontId="0" fillId="6" borderId="47" xfId="0" applyNumberFormat="1" applyFont="1" applyFill="1" applyBorder="1" applyAlignment="1">
      <alignment horizontal="right"/>
    </xf>
    <xf numFmtId="0" fontId="6" fillId="7" borderId="2" xfId="0" applyNumberFormat="1" applyFont="1" applyFill="1" applyBorder="1" applyAlignment="1">
      <alignment horizontal="center" vertical="center"/>
    </xf>
    <xf numFmtId="166" fontId="15" fillId="7" borderId="47" xfId="0" applyNumberFormat="1" applyFont="1" applyFill="1" applyBorder="1" applyAlignment="1">
      <alignment horizontal="right"/>
    </xf>
    <xf numFmtId="164" fontId="8" fillId="0" borderId="0" xfId="1" applyNumberFormat="1" applyFont="1"/>
    <xf numFmtId="167" fontId="8" fillId="0" borderId="0" xfId="1" applyNumberFormat="1" applyFont="1"/>
    <xf numFmtId="0" fontId="6" fillId="0" borderId="0" xfId="1" applyFont="1" applyAlignment="1">
      <alignment horizontal="left"/>
    </xf>
    <xf numFmtId="0" fontId="8" fillId="0" borderId="14" xfId="1" applyFont="1" applyBorder="1" applyAlignment="1">
      <alignment horizontal="left"/>
    </xf>
    <xf numFmtId="0" fontId="6" fillId="0" borderId="0" xfId="1" applyNumberFormat="1" applyFont="1" applyAlignment="1">
      <alignment horizontal="left"/>
    </xf>
    <xf numFmtId="0" fontId="8" fillId="0" borderId="0" xfId="1" applyFont="1" applyAlignment="1">
      <alignment horizontal="left"/>
    </xf>
    <xf numFmtId="0" fontId="1" fillId="0" borderId="0" xfId="4"/>
    <xf numFmtId="0" fontId="21" fillId="0" borderId="0" xfId="4" applyNumberFormat="1" applyFont="1" applyAlignment="1">
      <alignment horizontal="center" vertical="center" wrapText="1"/>
    </xf>
    <xf numFmtId="0" fontId="17" fillId="0" borderId="0" xfId="4" applyNumberFormat="1" applyFont="1" applyAlignment="1">
      <alignment horizontal="center" vertical="center"/>
    </xf>
    <xf numFmtId="0" fontId="18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0" fontId="18" fillId="2" borderId="0" xfId="4" applyNumberFormat="1" applyFont="1" applyFill="1" applyBorder="1" applyAlignment="1">
      <alignment horizontal="left" wrapText="1"/>
    </xf>
    <xf numFmtId="0" fontId="22" fillId="0" borderId="0" xfId="4" applyFont="1" applyAlignment="1">
      <alignment horizontal="right"/>
    </xf>
    <xf numFmtId="0" fontId="23" fillId="0" borderId="0" xfId="0" applyFont="1"/>
    <xf numFmtId="0" fontId="2" fillId="0" borderId="1" xfId="4" applyNumberFormat="1" applyFont="1" applyBorder="1" applyAlignment="1">
      <alignment horizontal="center" vertical="center" wrapText="1"/>
    </xf>
    <xf numFmtId="0" fontId="2" fillId="0" borderId="0" xfId="4" applyNumberFormat="1" applyFont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/>
    </xf>
    <xf numFmtId="0" fontId="1" fillId="0" borderId="1" xfId="4" applyNumberFormat="1" applyFont="1" applyBorder="1" applyAlignment="1">
      <alignment horizontal="center"/>
    </xf>
    <xf numFmtId="0" fontId="2" fillId="0" borderId="56" xfId="4" applyNumberFormat="1" applyFont="1" applyBorder="1" applyAlignment="1">
      <alignment horizontal="center" vertical="center"/>
    </xf>
    <xf numFmtId="3" fontId="18" fillId="0" borderId="57" xfId="4" applyNumberFormat="1" applyFont="1" applyBorder="1" applyAlignment="1">
      <alignment horizontal="right" vertical="center"/>
    </xf>
    <xf numFmtId="3" fontId="18" fillId="2" borderId="58" xfId="4" applyNumberFormat="1" applyFont="1" applyFill="1" applyBorder="1" applyAlignment="1">
      <alignment horizontal="right" vertical="center"/>
    </xf>
    <xf numFmtId="3" fontId="18" fillId="2" borderId="17" xfId="4" applyNumberFormat="1" applyFont="1" applyFill="1" applyBorder="1" applyAlignment="1">
      <alignment vertical="center"/>
    </xf>
    <xf numFmtId="3" fontId="18" fillId="0" borderId="18" xfId="4" applyNumberFormat="1" applyFont="1" applyBorder="1" applyAlignment="1">
      <alignment vertical="center"/>
    </xf>
    <xf numFmtId="0" fontId="2" fillId="0" borderId="3" xfId="4" applyNumberFormat="1" applyFont="1" applyBorder="1" applyAlignment="1">
      <alignment horizontal="center" vertical="center"/>
    </xf>
    <xf numFmtId="3" fontId="2" fillId="2" borderId="1" xfId="4" applyNumberFormat="1" applyFont="1" applyFill="1" applyBorder="1" applyAlignment="1">
      <alignment horizontal="right" vertical="center"/>
    </xf>
    <xf numFmtId="3" fontId="2" fillId="2" borderId="49" xfId="4" applyNumberFormat="1" applyFont="1" applyFill="1" applyBorder="1" applyAlignment="1">
      <alignment horizontal="right" vertical="center"/>
    </xf>
    <xf numFmtId="3" fontId="2" fillId="2" borderId="1" xfId="4" applyNumberFormat="1" applyFont="1" applyFill="1" applyBorder="1" applyAlignment="1">
      <alignment vertical="center"/>
    </xf>
    <xf numFmtId="3" fontId="18" fillId="0" borderId="4" xfId="4" applyNumberFormat="1" applyFont="1" applyBorder="1" applyAlignment="1">
      <alignment vertical="center"/>
    </xf>
    <xf numFmtId="0" fontId="18" fillId="0" borderId="3" xfId="4" applyNumberFormat="1" applyFont="1" applyBorder="1" applyAlignment="1">
      <alignment horizontal="center" vertical="center"/>
    </xf>
    <xf numFmtId="3" fontId="18" fillId="0" borderId="49" xfId="4" applyNumberFormat="1" applyFont="1" applyBorder="1" applyAlignment="1">
      <alignment horizontal="right" vertical="center"/>
    </xf>
    <xf numFmtId="3" fontId="18" fillId="0" borderId="1" xfId="4" applyNumberFormat="1" applyFont="1" applyBorder="1" applyAlignment="1">
      <alignment vertical="center"/>
    </xf>
    <xf numFmtId="0" fontId="18" fillId="0" borderId="48" xfId="4" applyNumberFormat="1" applyFont="1" applyBorder="1" applyAlignment="1">
      <alignment horizontal="center" vertical="top" wrapText="1"/>
    </xf>
    <xf numFmtId="0" fontId="2" fillId="0" borderId="48" xfId="4" applyNumberFormat="1" applyFont="1" applyBorder="1" applyAlignment="1">
      <alignment horizontal="center" vertical="center" wrapText="1"/>
    </xf>
    <xf numFmtId="0" fontId="18" fillId="0" borderId="48" xfId="4" applyNumberFormat="1" applyFont="1" applyBorder="1" applyAlignment="1">
      <alignment horizontal="center" vertical="center" wrapText="1"/>
    </xf>
    <xf numFmtId="0" fontId="2" fillId="0" borderId="60" xfId="4" applyNumberFormat="1" applyFont="1" applyBorder="1" applyAlignment="1">
      <alignment horizontal="center" vertical="center"/>
    </xf>
    <xf numFmtId="3" fontId="2" fillId="2" borderId="54" xfId="4" applyNumberFormat="1" applyFont="1" applyFill="1" applyBorder="1" applyAlignment="1">
      <alignment horizontal="right" vertical="center"/>
    </xf>
    <xf numFmtId="3" fontId="2" fillId="2" borderId="55" xfId="4" applyNumberFormat="1" applyFont="1" applyFill="1" applyBorder="1" applyAlignment="1">
      <alignment horizontal="right" vertical="center"/>
    </xf>
    <xf numFmtId="0" fontId="2" fillId="2" borderId="11" xfId="4" applyNumberFormat="1" applyFont="1" applyFill="1" applyBorder="1" applyAlignment="1">
      <alignment horizontal="center" vertical="center"/>
    </xf>
    <xf numFmtId="3" fontId="2" fillId="2" borderId="40" xfId="4" applyNumberFormat="1" applyFont="1" applyFill="1" applyBorder="1" applyAlignment="1">
      <alignment horizontal="right" vertical="center"/>
    </xf>
    <xf numFmtId="3" fontId="2" fillId="2" borderId="6" xfId="4" applyNumberFormat="1" applyFont="1" applyFill="1" applyBorder="1" applyAlignment="1">
      <alignment vertical="center"/>
    </xf>
    <xf numFmtId="3" fontId="18" fillId="0" borderId="7" xfId="4" applyNumberFormat="1" applyFont="1" applyBorder="1" applyAlignment="1">
      <alignment vertical="center"/>
    </xf>
    <xf numFmtId="0" fontId="2" fillId="0" borderId="56" xfId="4" applyNumberFormat="1" applyFont="1" applyBorder="1" applyAlignment="1">
      <alignment horizontal="center" vertical="center" wrapText="1"/>
    </xf>
    <xf numFmtId="3" fontId="2" fillId="2" borderId="17" xfId="4" applyNumberFormat="1" applyFont="1" applyFill="1" applyBorder="1" applyAlignment="1">
      <alignment horizontal="right" vertical="center" wrapText="1"/>
    </xf>
    <xf numFmtId="3" fontId="2" fillId="2" borderId="58" xfId="4" applyNumberFormat="1" applyFont="1" applyFill="1" applyBorder="1" applyAlignment="1">
      <alignment horizontal="right" vertical="center" wrapText="1"/>
    </xf>
    <xf numFmtId="3" fontId="2" fillId="2" borderId="17" xfId="4" applyNumberFormat="1" applyFont="1" applyFill="1" applyBorder="1" applyAlignment="1">
      <alignment vertical="center" wrapText="1"/>
    </xf>
    <xf numFmtId="0" fontId="2" fillId="0" borderId="60" xfId="4" applyNumberFormat="1" applyFont="1" applyBorder="1" applyAlignment="1">
      <alignment horizontal="center" vertical="center" wrapText="1"/>
    </xf>
    <xf numFmtId="3" fontId="2" fillId="2" borderId="54" xfId="4" applyNumberFormat="1" applyFont="1" applyFill="1" applyBorder="1" applyAlignment="1">
      <alignment horizontal="right" vertical="center" wrapText="1"/>
    </xf>
    <xf numFmtId="3" fontId="2" fillId="2" borderId="55" xfId="4" applyNumberFormat="1" applyFont="1" applyFill="1" applyBorder="1" applyAlignment="1">
      <alignment horizontal="right" vertical="center" wrapText="1"/>
    </xf>
    <xf numFmtId="3" fontId="2" fillId="2" borderId="1" xfId="4" applyNumberFormat="1" applyFont="1" applyFill="1" applyBorder="1" applyAlignment="1">
      <alignment vertical="center" wrapText="1"/>
    </xf>
    <xf numFmtId="3" fontId="18" fillId="0" borderId="4" xfId="4" applyNumberFormat="1" applyFont="1" applyBorder="1" applyAlignment="1">
      <alignment vertical="center" wrapText="1"/>
    </xf>
    <xf numFmtId="0" fontId="18" fillId="0" borderId="60" xfId="4" applyNumberFormat="1" applyFont="1" applyBorder="1" applyAlignment="1">
      <alignment horizontal="center" vertical="center"/>
    </xf>
    <xf numFmtId="3" fontId="18" fillId="0" borderId="54" xfId="4" applyNumberFormat="1" applyFont="1" applyBorder="1" applyAlignment="1">
      <alignment horizontal="right" vertical="center"/>
    </xf>
    <xf numFmtId="3" fontId="18" fillId="0" borderId="55" xfId="4" applyNumberFormat="1" applyFont="1" applyBorder="1" applyAlignment="1">
      <alignment horizontal="right" vertical="center"/>
    </xf>
    <xf numFmtId="0" fontId="18" fillId="0" borderId="11" xfId="4" applyNumberFormat="1" applyFont="1" applyBorder="1" applyAlignment="1">
      <alignment horizontal="center" vertical="center"/>
    </xf>
    <xf numFmtId="0" fontId="18" fillId="0" borderId="56" xfId="4" applyNumberFormat="1" applyFont="1" applyBorder="1" applyAlignment="1">
      <alignment horizontal="center" vertical="center"/>
    </xf>
    <xf numFmtId="0" fontId="18" fillId="0" borderId="17" xfId="4" applyNumberFormat="1" applyFont="1" applyBorder="1" applyAlignment="1">
      <alignment horizontal="right" vertical="center"/>
    </xf>
    <xf numFmtId="164" fontId="18" fillId="0" borderId="17" xfId="4" applyNumberFormat="1" applyFont="1" applyBorder="1" applyAlignment="1">
      <alignment horizontal="right" vertical="center"/>
    </xf>
    <xf numFmtId="164" fontId="18" fillId="0" borderId="17" xfId="4" applyNumberFormat="1" applyFont="1" applyBorder="1" applyAlignment="1">
      <alignment vertical="center"/>
    </xf>
    <xf numFmtId="164" fontId="18" fillId="0" borderId="18" xfId="4" applyNumberFormat="1" applyFont="1" applyBorder="1" applyAlignment="1">
      <alignment vertical="center"/>
    </xf>
    <xf numFmtId="0" fontId="2" fillId="2" borderId="54" xfId="4" applyNumberFormat="1" applyFont="1" applyFill="1" applyBorder="1" applyAlignment="1">
      <alignment horizontal="right" vertical="center"/>
    </xf>
    <xf numFmtId="0" fontId="2" fillId="2" borderId="55" xfId="4" applyNumberFormat="1" applyFont="1" applyFill="1" applyBorder="1" applyAlignment="1">
      <alignment horizontal="right" vertical="center"/>
    </xf>
    <xf numFmtId="164" fontId="2" fillId="2" borderId="1" xfId="4" applyNumberFormat="1" applyFont="1" applyFill="1" applyBorder="1" applyAlignment="1">
      <alignment vertical="center"/>
    </xf>
    <xf numFmtId="164" fontId="18" fillId="0" borderId="4" xfId="4" applyNumberFormat="1" applyFont="1" applyBorder="1" applyAlignment="1">
      <alignment vertical="center"/>
    </xf>
    <xf numFmtId="0" fontId="18" fillId="0" borderId="54" xfId="4" applyNumberFormat="1" applyFont="1" applyBorder="1" applyAlignment="1">
      <alignment horizontal="right" vertical="center"/>
    </xf>
    <xf numFmtId="0" fontId="18" fillId="0" borderId="55" xfId="4" applyNumberFormat="1" applyFont="1" applyBorder="1" applyAlignment="1">
      <alignment horizontal="right" vertical="center"/>
    </xf>
    <xf numFmtId="164" fontId="18" fillId="0" borderId="1" xfId="4" applyNumberFormat="1" applyFont="1" applyBorder="1" applyAlignment="1">
      <alignment vertical="center"/>
    </xf>
    <xf numFmtId="164" fontId="18" fillId="0" borderId="54" xfId="4" applyNumberFormat="1" applyFont="1" applyBorder="1" applyAlignment="1">
      <alignment horizontal="right" vertical="center"/>
    </xf>
    <xf numFmtId="164" fontId="2" fillId="2" borderId="1" xfId="4" applyNumberFormat="1" applyFont="1" applyFill="1" applyBorder="1" applyAlignment="1">
      <alignment vertical="center" wrapText="1"/>
    </xf>
    <xf numFmtId="164" fontId="18" fillId="0" borderId="4" xfId="4" applyNumberFormat="1" applyFont="1" applyBorder="1" applyAlignment="1">
      <alignment vertical="center" wrapText="1"/>
    </xf>
    <xf numFmtId="0" fontId="2" fillId="2" borderId="54" xfId="4" applyNumberFormat="1" applyFont="1" applyFill="1" applyBorder="1" applyAlignment="1">
      <alignment horizontal="right" vertical="center" wrapText="1"/>
    </xf>
    <xf numFmtId="164" fontId="2" fillId="2" borderId="54" xfId="4" applyNumberFormat="1" applyFont="1" applyFill="1" applyBorder="1" applyAlignment="1">
      <alignment horizontal="right" vertical="center" wrapText="1"/>
    </xf>
    <xf numFmtId="3" fontId="18" fillId="2" borderId="1" xfId="4" applyNumberFormat="1" applyFont="1" applyFill="1" applyBorder="1" applyAlignment="1">
      <alignment vertical="center"/>
    </xf>
    <xf numFmtId="0" fontId="2" fillId="0" borderId="11" xfId="4" applyNumberFormat="1" applyFont="1" applyBorder="1" applyAlignment="1">
      <alignment horizontal="center" vertical="center"/>
    </xf>
    <xf numFmtId="3" fontId="2" fillId="2" borderId="57" xfId="4" applyNumberFormat="1" applyFont="1" applyFill="1" applyBorder="1" applyAlignment="1">
      <alignment horizontal="right" vertical="center"/>
    </xf>
    <xf numFmtId="3" fontId="2" fillId="2" borderId="33" xfId="4" applyNumberFormat="1" applyFont="1" applyFill="1" applyBorder="1" applyAlignment="1">
      <alignment horizontal="right" vertical="center"/>
    </xf>
    <xf numFmtId="3" fontId="2" fillId="2" borderId="17" xfId="4" applyNumberFormat="1" applyFont="1" applyFill="1" applyBorder="1" applyAlignment="1">
      <alignment horizontal="right" vertical="center"/>
    </xf>
    <xf numFmtId="3" fontId="2" fillId="2" borderId="58" xfId="4" applyNumberFormat="1" applyFont="1" applyFill="1" applyBorder="1" applyAlignment="1">
      <alignment horizontal="right" vertical="center"/>
    </xf>
    <xf numFmtId="3" fontId="2" fillId="2" borderId="17" xfId="4" applyNumberFormat="1" applyFont="1" applyFill="1" applyBorder="1" applyAlignment="1">
      <alignment vertical="center"/>
    </xf>
    <xf numFmtId="164" fontId="0" fillId="0" borderId="0" xfId="0" applyNumberFormat="1"/>
    <xf numFmtId="3" fontId="0" fillId="0" borderId="0" xfId="0" applyNumberFormat="1"/>
    <xf numFmtId="0" fontId="18" fillId="0" borderId="0" xfId="6" applyFont="1" applyAlignment="1">
      <alignment horizontal="left"/>
    </xf>
    <xf numFmtId="0" fontId="1" fillId="0" borderId="0" xfId="6"/>
    <xf numFmtId="0" fontId="1" fillId="0" borderId="14" xfId="6" applyFont="1" applyBorder="1" applyAlignment="1">
      <alignment horizontal="left"/>
    </xf>
    <xf numFmtId="164" fontId="1" fillId="0" borderId="0" xfId="6" applyNumberFormat="1"/>
    <xf numFmtId="0" fontId="24" fillId="0" borderId="0" xfId="6" applyNumberFormat="1" applyFont="1" applyAlignment="1">
      <alignment horizontal="center" vertical="top"/>
    </xf>
    <xf numFmtId="0" fontId="18" fillId="0" borderId="0" xfId="6" applyNumberFormat="1" applyFont="1" applyAlignment="1">
      <alignment horizontal="left"/>
    </xf>
    <xf numFmtId="0" fontId="8" fillId="0" borderId="0" xfId="7" applyFont="1"/>
    <xf numFmtId="0" fontId="8" fillId="0" borderId="0" xfId="7" applyNumberFormat="1" applyFont="1" applyAlignment="1">
      <alignment horizontal="left" wrapText="1"/>
    </xf>
    <xf numFmtId="0" fontId="4" fillId="2" borderId="0" xfId="7" applyNumberFormat="1" applyFont="1" applyFill="1" applyBorder="1" applyAlignment="1">
      <alignment horizontal="left" wrapText="1"/>
    </xf>
    <xf numFmtId="0" fontId="8" fillId="0" borderId="0" xfId="7" applyFont="1" applyAlignment="1">
      <alignment horizontal="right"/>
    </xf>
    <xf numFmtId="164" fontId="8" fillId="2" borderId="54" xfId="1" applyNumberFormat="1" applyFont="1" applyFill="1" applyBorder="1" applyAlignment="1">
      <alignment horizontal="right" vertical="center"/>
    </xf>
    <xf numFmtId="164" fontId="4" fillId="2" borderId="54" xfId="1" applyNumberFormat="1" applyFont="1" applyFill="1" applyBorder="1" applyAlignment="1">
      <alignment horizontal="right" vertical="center"/>
    </xf>
    <xf numFmtId="0" fontId="4" fillId="0" borderId="0" xfId="7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8" fillId="0" borderId="0" xfId="7" applyFont="1" applyAlignment="1">
      <alignment horizontal="left"/>
    </xf>
    <xf numFmtId="0" fontId="4" fillId="0" borderId="0" xfId="7" applyFont="1" applyAlignment="1">
      <alignment horizontal="left"/>
    </xf>
    <xf numFmtId="164" fontId="8" fillId="2" borderId="1" xfId="8" applyNumberFormat="1" applyFont="1" applyFill="1" applyBorder="1" applyAlignment="1">
      <alignment horizontal="right" vertical="center" wrapText="1"/>
    </xf>
    <xf numFmtId="164" fontId="8" fillId="2" borderId="1" xfId="8" applyNumberFormat="1" applyFont="1" applyFill="1" applyBorder="1" applyAlignment="1">
      <alignment horizontal="right" vertical="top" wrapText="1"/>
    </xf>
    <xf numFmtId="164" fontId="4" fillId="0" borderId="1" xfId="7" applyNumberFormat="1" applyFont="1" applyBorder="1" applyAlignment="1">
      <alignment horizontal="right" vertical="center" wrapText="1"/>
    </xf>
    <xf numFmtId="164" fontId="4" fillId="0" borderId="6" xfId="7" applyNumberFormat="1" applyFont="1" applyBorder="1" applyAlignment="1">
      <alignment horizontal="right" vertical="center" wrapText="1"/>
    </xf>
    <xf numFmtId="168" fontId="8" fillId="0" borderId="1" xfId="7" applyNumberFormat="1" applyFont="1" applyBorder="1" applyAlignment="1">
      <alignment horizontal="right" vertical="center" wrapText="1"/>
    </xf>
    <xf numFmtId="0" fontId="8" fillId="0" borderId="1" xfId="7" applyNumberFormat="1" applyFont="1" applyBorder="1" applyAlignment="1">
      <alignment horizontal="right" vertical="center" wrapText="1"/>
    </xf>
    <xf numFmtId="0" fontId="8" fillId="0" borderId="17" xfId="7" applyNumberFormat="1" applyFont="1" applyBorder="1" applyAlignment="1">
      <alignment horizontal="center" vertical="top" wrapText="1"/>
    </xf>
    <xf numFmtId="0" fontId="8" fillId="0" borderId="61" xfId="7" applyNumberFormat="1" applyFont="1" applyBorder="1" applyAlignment="1">
      <alignment horizontal="centerContinuous" vertical="center" wrapText="1"/>
    </xf>
    <xf numFmtId="0" fontId="8" fillId="0" borderId="62" xfId="7" applyNumberFormat="1" applyFont="1" applyBorder="1" applyAlignment="1">
      <alignment horizontal="centerContinuous" vertical="center" wrapText="1"/>
    </xf>
    <xf numFmtId="0" fontId="8" fillId="0" borderId="41" xfId="7" applyNumberFormat="1" applyFont="1" applyBorder="1" applyAlignment="1">
      <alignment horizontal="centerContinuous" vertical="center" wrapText="1"/>
    </xf>
    <xf numFmtId="0" fontId="8" fillId="0" borderId="1" xfId="7" applyNumberFormat="1" applyFont="1" applyBorder="1" applyAlignment="1">
      <alignment horizontal="center" vertical="center" wrapText="1"/>
    </xf>
    <xf numFmtId="0" fontId="8" fillId="0" borderId="4" xfId="7" applyNumberFormat="1" applyFont="1" applyBorder="1" applyAlignment="1">
      <alignment horizontal="center" vertical="center" wrapText="1"/>
    </xf>
    <xf numFmtId="0" fontId="4" fillId="0" borderId="1" xfId="7" applyNumberFormat="1" applyFont="1" applyBorder="1" applyAlignment="1">
      <alignment horizontal="center" vertical="center" wrapText="1"/>
    </xf>
    <xf numFmtId="164" fontId="8" fillId="2" borderId="1" xfId="7" applyNumberFormat="1" applyFont="1" applyFill="1" applyBorder="1" applyAlignment="1">
      <alignment horizontal="right" vertical="center" wrapText="1"/>
    </xf>
    <xf numFmtId="0" fontId="4" fillId="0" borderId="6" xfId="7" applyNumberFormat="1" applyFont="1" applyBorder="1" applyAlignment="1">
      <alignment horizontal="center" vertical="center" wrapText="1"/>
    </xf>
    <xf numFmtId="0" fontId="8" fillId="0" borderId="6" xfId="7" applyNumberFormat="1" applyFont="1" applyBorder="1" applyAlignment="1">
      <alignment horizontal="center" vertical="center" wrapText="1"/>
    </xf>
    <xf numFmtId="168" fontId="8" fillId="0" borderId="6" xfId="7" applyNumberFormat="1" applyFont="1" applyBorder="1" applyAlignment="1">
      <alignment horizontal="right" vertical="center" wrapText="1"/>
    </xf>
    <xf numFmtId="0" fontId="10" fillId="0" borderId="0" xfId="0" applyFont="1"/>
    <xf numFmtId="0" fontId="6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0" fontId="8" fillId="0" borderId="0" xfId="3" applyFont="1"/>
    <xf numFmtId="0" fontId="6" fillId="0" borderId="0" xfId="3" applyNumberFormat="1" applyFont="1" applyAlignment="1">
      <alignment horizontal="left" vertical="top"/>
    </xf>
    <xf numFmtId="0" fontId="8" fillId="0" borderId="0" xfId="3" applyNumberFormat="1" applyFont="1" applyAlignment="1">
      <alignment horizontal="left"/>
    </xf>
    <xf numFmtId="0" fontId="5" fillId="0" borderId="1" xfId="3" applyNumberFormat="1" applyFont="1" applyBorder="1" applyAlignment="1">
      <alignment horizontal="center" vertical="top" wrapText="1"/>
    </xf>
    <xf numFmtId="0" fontId="14" fillId="0" borderId="1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right" vertical="center"/>
    </xf>
    <xf numFmtId="164" fontId="5" fillId="0" borderId="1" xfId="3" applyNumberFormat="1" applyFont="1" applyBorder="1" applyAlignment="1">
      <alignment horizontal="right"/>
    </xf>
    <xf numFmtId="0" fontId="5" fillId="0" borderId="1" xfId="3" applyNumberFormat="1" applyFont="1" applyBorder="1" applyAlignment="1">
      <alignment horizontal="center" vertical="center"/>
    </xf>
    <xf numFmtId="164" fontId="5" fillId="2" borderId="1" xfId="3" applyNumberFormat="1" applyFont="1" applyFill="1" applyBorder="1" applyAlignment="1">
      <alignment horizontal="right" vertical="center"/>
    </xf>
    <xf numFmtId="0" fontId="5" fillId="2" borderId="1" xfId="3" applyNumberFormat="1" applyFont="1" applyFill="1" applyBorder="1" applyAlignment="1">
      <alignment horizontal="right" vertical="center"/>
    </xf>
    <xf numFmtId="164" fontId="6" fillId="0" borderId="54" xfId="3" applyNumberFormat="1" applyFont="1" applyBorder="1" applyAlignment="1">
      <alignment horizontal="right" vertical="center"/>
    </xf>
    <xf numFmtId="164" fontId="5" fillId="0" borderId="1" xfId="3" applyNumberFormat="1" applyFont="1" applyBorder="1" applyAlignment="1">
      <alignment horizontal="right" vertical="top"/>
    </xf>
    <xf numFmtId="0" fontId="5" fillId="0" borderId="1" xfId="3" applyNumberFormat="1" applyFont="1" applyBorder="1" applyAlignment="1">
      <alignment horizontal="center" vertical="top"/>
    </xf>
    <xf numFmtId="0" fontId="5" fillId="0" borderId="54" xfId="3" applyNumberFormat="1" applyFont="1" applyBorder="1" applyAlignment="1">
      <alignment horizontal="center" vertical="center"/>
    </xf>
    <xf numFmtId="164" fontId="5" fillId="2" borderId="54" xfId="3" applyNumberFormat="1" applyFont="1" applyFill="1" applyBorder="1" applyAlignment="1">
      <alignment horizontal="right" vertical="center"/>
    </xf>
    <xf numFmtId="0" fontId="6" fillId="0" borderId="54" xfId="3" applyNumberFormat="1" applyFont="1" applyBorder="1" applyAlignment="1">
      <alignment horizontal="center" vertical="center"/>
    </xf>
    <xf numFmtId="164" fontId="6" fillId="2" borderId="54" xfId="3" applyNumberFormat="1" applyFont="1" applyFill="1" applyBorder="1" applyAlignment="1">
      <alignment horizontal="right" vertical="center"/>
    </xf>
    <xf numFmtId="171" fontId="8" fillId="0" borderId="0" xfId="3" applyNumberFormat="1" applyFont="1" applyAlignment="1">
      <alignment horizontal="left"/>
    </xf>
    <xf numFmtId="0" fontId="14" fillId="0" borderId="4" xfId="3" applyNumberFormat="1" applyFont="1" applyBorder="1" applyAlignment="1">
      <alignment horizontal="center" vertical="center"/>
    </xf>
    <xf numFmtId="0" fontId="5" fillId="0" borderId="4" xfId="3" applyNumberFormat="1" applyFont="1" applyBorder="1" applyAlignment="1">
      <alignment horizontal="right"/>
    </xf>
    <xf numFmtId="167" fontId="5" fillId="2" borderId="4" xfId="3" applyNumberFormat="1" applyFont="1" applyFill="1" applyBorder="1" applyAlignment="1">
      <alignment horizontal="right" vertical="center"/>
    </xf>
    <xf numFmtId="0" fontId="5" fillId="2" borderId="4" xfId="3" applyNumberFormat="1" applyFont="1" applyFill="1" applyBorder="1" applyAlignment="1">
      <alignment horizontal="right" vertical="center"/>
    </xf>
    <xf numFmtId="167" fontId="6" fillId="0" borderId="29" xfId="3" applyNumberFormat="1" applyFont="1" applyBorder="1" applyAlignment="1">
      <alignment horizontal="right" vertical="center"/>
    </xf>
    <xf numFmtId="0" fontId="5" fillId="0" borderId="4" xfId="3" applyNumberFormat="1" applyFont="1" applyBorder="1" applyAlignment="1">
      <alignment horizontal="right" vertical="top"/>
    </xf>
    <xf numFmtId="0" fontId="6" fillId="0" borderId="4" xfId="3" applyNumberFormat="1" applyFont="1" applyBorder="1" applyAlignment="1">
      <alignment horizontal="right" vertical="center"/>
    </xf>
    <xf numFmtId="0" fontId="5" fillId="2" borderId="29" xfId="3" applyNumberFormat="1" applyFont="1" applyFill="1" applyBorder="1" applyAlignment="1">
      <alignment horizontal="right" vertical="center"/>
    </xf>
    <xf numFmtId="168" fontId="5" fillId="0" borderId="4" xfId="3" applyNumberFormat="1" applyFont="1" applyBorder="1" applyAlignment="1">
      <alignment horizontal="right" vertical="top"/>
    </xf>
    <xf numFmtId="0" fontId="10" fillId="0" borderId="25" xfId="0" applyFont="1" applyBorder="1"/>
    <xf numFmtId="0" fontId="10" fillId="0" borderId="0" xfId="0" applyFont="1" applyBorder="1"/>
    <xf numFmtId="0" fontId="8" fillId="0" borderId="0" xfId="3" applyNumberFormat="1" applyFont="1" applyBorder="1" applyAlignment="1">
      <alignment horizontal="left"/>
    </xf>
    <xf numFmtId="0" fontId="8" fillId="0" borderId="65" xfId="3" applyNumberFormat="1" applyFont="1" applyBorder="1" applyAlignment="1">
      <alignment horizontal="left"/>
    </xf>
    <xf numFmtId="0" fontId="5" fillId="0" borderId="4" xfId="3" applyNumberFormat="1" applyFont="1" applyBorder="1" applyAlignment="1">
      <alignment horizontal="center" vertical="top" wrapText="1"/>
    </xf>
    <xf numFmtId="169" fontId="6" fillId="0" borderId="29" xfId="3" applyNumberFormat="1" applyFont="1" applyBorder="1" applyAlignment="1">
      <alignment horizontal="right" vertical="center"/>
    </xf>
    <xf numFmtId="0" fontId="6" fillId="2" borderId="29" xfId="3" applyNumberFormat="1" applyFont="1" applyFill="1" applyBorder="1" applyAlignment="1">
      <alignment horizontal="right" vertical="center"/>
    </xf>
    <xf numFmtId="170" fontId="6" fillId="0" borderId="29" xfId="3" applyNumberFormat="1" applyFont="1" applyBorder="1" applyAlignment="1">
      <alignment horizontal="right" vertical="center"/>
    </xf>
    <xf numFmtId="0" fontId="6" fillId="0" borderId="57" xfId="3" applyNumberFormat="1" applyFont="1" applyBorder="1" applyAlignment="1">
      <alignment horizontal="center" vertical="center"/>
    </xf>
    <xf numFmtId="164" fontId="6" fillId="0" borderId="57" xfId="3" applyNumberFormat="1" applyFont="1" applyBorder="1" applyAlignment="1">
      <alignment horizontal="right" vertical="center"/>
    </xf>
    <xf numFmtId="0" fontId="5" fillId="0" borderId="22" xfId="3" applyNumberFormat="1" applyFont="1" applyBorder="1" applyAlignment="1">
      <alignment horizontal="center" vertical="top" wrapText="1"/>
    </xf>
    <xf numFmtId="0" fontId="5" fillId="0" borderId="64" xfId="3" applyNumberFormat="1" applyFont="1" applyBorder="1" applyAlignment="1">
      <alignment horizontal="center" vertical="top" wrapText="1"/>
    </xf>
    <xf numFmtId="0" fontId="14" fillId="0" borderId="2" xfId="3" applyNumberFormat="1" applyFont="1" applyBorder="1" applyAlignment="1">
      <alignment horizontal="center" vertical="center"/>
    </xf>
    <xf numFmtId="0" fontId="14" fillId="0" borderId="52" xfId="3" applyNumberFormat="1" applyFont="1" applyBorder="1" applyAlignment="1">
      <alignment horizontal="center" vertical="center"/>
    </xf>
    <xf numFmtId="0" fontId="8" fillId="0" borderId="0" xfId="3" applyNumberFormat="1" applyFont="1" applyAlignment="1">
      <alignment horizontal="right"/>
    </xf>
    <xf numFmtId="164" fontId="5" fillId="3" borderId="4" xfId="1" applyNumberFormat="1" applyFont="1" applyFill="1" applyBorder="1" applyAlignment="1">
      <alignment horizontal="right" vertical="center"/>
    </xf>
    <xf numFmtId="164" fontId="3" fillId="0" borderId="4" xfId="0" applyNumberFormat="1" applyFont="1" applyBorder="1"/>
    <xf numFmtId="164" fontId="25" fillId="0" borderId="1" xfId="8" applyNumberFormat="1" applyFont="1" applyBorder="1" applyAlignment="1">
      <alignment horizontal="right" vertical="center" wrapText="1"/>
    </xf>
    <xf numFmtId="0" fontId="8" fillId="0" borderId="18" xfId="7" applyNumberFormat="1" applyFont="1" applyBorder="1" applyAlignment="1">
      <alignment horizontal="center" vertical="top" wrapText="1"/>
    </xf>
    <xf numFmtId="164" fontId="8" fillId="3" borderId="54" xfId="1" applyNumberFormat="1" applyFont="1" applyFill="1" applyBorder="1" applyAlignment="1">
      <alignment horizontal="right" vertical="center"/>
    </xf>
    <xf numFmtId="0" fontId="18" fillId="0" borderId="0" xfId="1" applyFont="1" applyAlignment="1">
      <alignment horizontal="left"/>
    </xf>
    <xf numFmtId="0" fontId="8" fillId="3" borderId="0" xfId="1" applyFont="1" applyFill="1"/>
    <xf numFmtId="0" fontId="0" fillId="6" borderId="52" xfId="0" applyFill="1" applyBorder="1" applyAlignment="1">
      <alignment horizontal="left" vertical="center" wrapText="1"/>
    </xf>
    <xf numFmtId="0" fontId="0" fillId="7" borderId="52" xfId="0" applyFill="1" applyBorder="1" applyAlignment="1">
      <alignment horizontal="left" vertical="center" wrapText="1"/>
    </xf>
    <xf numFmtId="0" fontId="6" fillId="2" borderId="0" xfId="1" applyNumberFormat="1" applyFont="1" applyFill="1" applyBorder="1" applyAlignment="1">
      <alignment horizontal="left" wrapText="1"/>
    </xf>
    <xf numFmtId="0" fontId="5" fillId="0" borderId="41" xfId="1" applyNumberFormat="1" applyFont="1" applyBorder="1" applyAlignment="1">
      <alignment horizontal="center" vertical="top" wrapText="1"/>
    </xf>
    <xf numFmtId="0" fontId="14" fillId="0" borderId="43" xfId="1" applyNumberFormat="1" applyFont="1" applyBorder="1" applyAlignment="1">
      <alignment horizontal="center" vertical="center"/>
    </xf>
    <xf numFmtId="0" fontId="8" fillId="0" borderId="64" xfId="1" applyFont="1" applyBorder="1" applyAlignment="1">
      <alignment horizontal="left"/>
    </xf>
    <xf numFmtId="0" fontId="5" fillId="0" borderId="68" xfId="1" applyNumberFormat="1" applyFont="1" applyBorder="1" applyAlignment="1">
      <alignment horizontal="center" vertical="center"/>
    </xf>
    <xf numFmtId="0" fontId="5" fillId="0" borderId="69" xfId="1" applyNumberFormat="1" applyFont="1" applyBorder="1" applyAlignment="1">
      <alignment horizontal="center" vertical="center"/>
    </xf>
    <xf numFmtId="0" fontId="6" fillId="0" borderId="70" xfId="1" applyNumberFormat="1" applyFont="1" applyBorder="1" applyAlignment="1">
      <alignment horizontal="center" vertical="top"/>
    </xf>
    <xf numFmtId="0" fontId="8" fillId="0" borderId="65" xfId="1" applyFont="1" applyBorder="1" applyAlignment="1">
      <alignment horizontal="left"/>
    </xf>
    <xf numFmtId="0" fontId="6" fillId="0" borderId="68" xfId="1" applyNumberFormat="1" applyFont="1" applyBorder="1" applyAlignment="1">
      <alignment horizontal="center" vertical="center"/>
    </xf>
    <xf numFmtId="0" fontId="6" fillId="4" borderId="70" xfId="1" applyNumberFormat="1" applyFont="1" applyFill="1" applyBorder="1" applyAlignment="1">
      <alignment horizontal="center" vertical="center"/>
    </xf>
    <xf numFmtId="0" fontId="5" fillId="0" borderId="65" xfId="1" applyNumberFormat="1" applyFont="1" applyBorder="1" applyAlignment="1">
      <alignment horizontal="center" vertical="center"/>
    </xf>
    <xf numFmtId="0" fontId="5" fillId="0" borderId="69" xfId="1" applyNumberFormat="1" applyFont="1" applyBorder="1" applyAlignment="1">
      <alignment horizontal="center"/>
    </xf>
    <xf numFmtId="0" fontId="5" fillId="0" borderId="71" xfId="1" applyNumberFormat="1" applyFont="1" applyBorder="1" applyAlignment="1">
      <alignment horizontal="center" vertical="center"/>
    </xf>
    <xf numFmtId="0" fontId="14" fillId="0" borderId="42" xfId="1" applyNumberFormat="1" applyFont="1" applyBorder="1" applyAlignment="1">
      <alignment horizontal="center" vertical="center"/>
    </xf>
    <xf numFmtId="0" fontId="6" fillId="4" borderId="2" xfId="1" applyNumberFormat="1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 wrapText="1"/>
    </xf>
    <xf numFmtId="0" fontId="13" fillId="0" borderId="22" xfId="1" applyNumberFormat="1" applyFont="1" applyBorder="1" applyAlignment="1">
      <alignment horizontal="center" vertical="center" wrapText="1"/>
    </xf>
    <xf numFmtId="0" fontId="6" fillId="0" borderId="22" xfId="1" applyNumberFormat="1" applyFont="1" applyBorder="1" applyAlignment="1">
      <alignment horizontal="center" vertical="center"/>
    </xf>
    <xf numFmtId="0" fontId="5" fillId="0" borderId="36" xfId="1" applyNumberFormat="1" applyFont="1" applyBorder="1" applyAlignment="1">
      <alignment horizontal="center" vertical="top" wrapText="1"/>
    </xf>
    <xf numFmtId="0" fontId="5" fillId="0" borderId="36" xfId="1" applyNumberFormat="1" applyFont="1" applyBorder="1" applyAlignment="1">
      <alignment horizontal="center" vertical="top"/>
    </xf>
    <xf numFmtId="0" fontId="5" fillId="0" borderId="36" xfId="1" applyNumberFormat="1" applyFont="1" applyBorder="1" applyAlignment="1">
      <alignment horizontal="center" vertical="center" wrapText="1"/>
    </xf>
    <xf numFmtId="0" fontId="6" fillId="0" borderId="50" xfId="1" applyNumberFormat="1" applyFont="1" applyBorder="1" applyAlignment="1">
      <alignment horizontal="center" vertical="center" wrapText="1"/>
    </xf>
    <xf numFmtId="0" fontId="6" fillId="0" borderId="36" xfId="1" applyNumberFormat="1" applyFont="1" applyBorder="1" applyAlignment="1">
      <alignment horizontal="center" vertical="center"/>
    </xf>
    <xf numFmtId="0" fontId="6" fillId="0" borderId="36" xfId="1" applyNumberFormat="1" applyFont="1" applyBorder="1" applyAlignment="1">
      <alignment horizontal="center" vertical="center" wrapText="1"/>
    </xf>
    <xf numFmtId="0" fontId="5" fillId="0" borderId="50" xfId="1" applyNumberFormat="1" applyFont="1" applyBorder="1" applyAlignment="1">
      <alignment horizontal="center" vertical="center" wrapText="1"/>
    </xf>
    <xf numFmtId="0" fontId="6" fillId="0" borderId="51" xfId="1" applyNumberFormat="1" applyFont="1" applyBorder="1" applyAlignment="1">
      <alignment horizontal="center" vertical="center"/>
    </xf>
    <xf numFmtId="0" fontId="5" fillId="0" borderId="22" xfId="1" applyNumberFormat="1" applyFont="1" applyBorder="1" applyAlignment="1">
      <alignment horizontal="center" vertical="center" wrapText="1"/>
    </xf>
    <xf numFmtId="0" fontId="6" fillId="0" borderId="50" xfId="1" applyNumberFormat="1" applyFont="1" applyBorder="1" applyAlignment="1">
      <alignment horizontal="center" vertical="center"/>
    </xf>
    <xf numFmtId="0" fontId="6" fillId="8" borderId="63" xfId="3" applyNumberFormat="1" applyFont="1" applyFill="1" applyBorder="1" applyAlignment="1">
      <alignment horizontal="center" vertical="center"/>
    </xf>
    <xf numFmtId="164" fontId="6" fillId="8" borderId="63" xfId="3" applyNumberFormat="1" applyFont="1" applyFill="1" applyBorder="1" applyAlignment="1">
      <alignment horizontal="right" vertical="center"/>
    </xf>
    <xf numFmtId="0" fontId="18" fillId="8" borderId="11" xfId="4" applyNumberFormat="1" applyFont="1" applyFill="1" applyBorder="1" applyAlignment="1">
      <alignment horizontal="center" vertical="center"/>
    </xf>
    <xf numFmtId="3" fontId="18" fillId="8" borderId="57" xfId="4" applyNumberFormat="1" applyFont="1" applyFill="1" applyBorder="1" applyAlignment="1">
      <alignment horizontal="right" vertical="center"/>
    </xf>
    <xf numFmtId="3" fontId="18" fillId="8" borderId="7" xfId="4" applyNumberFormat="1" applyFont="1" applyFill="1" applyBorder="1" applyAlignment="1">
      <alignment vertical="center"/>
    </xf>
    <xf numFmtId="0" fontId="9" fillId="8" borderId="13" xfId="0" applyFont="1" applyFill="1" applyBorder="1"/>
    <xf numFmtId="0" fontId="9" fillId="8" borderId="63" xfId="0" applyFont="1" applyFill="1" applyBorder="1"/>
    <xf numFmtId="0" fontId="9" fillId="8" borderId="45" xfId="0" applyFont="1" applyFill="1" applyBorder="1"/>
    <xf numFmtId="3" fontId="9" fillId="8" borderId="2" xfId="0" applyNumberFormat="1" applyFont="1" applyFill="1" applyBorder="1"/>
    <xf numFmtId="0" fontId="16" fillId="0" borderId="0" xfId="1" applyNumberFormat="1" applyFont="1" applyAlignment="1">
      <alignment horizontal="center" vertical="top"/>
    </xf>
    <xf numFmtId="0" fontId="6" fillId="2" borderId="14" xfId="1" applyNumberFormat="1" applyFont="1" applyFill="1" applyBorder="1" applyAlignment="1">
      <alignment horizontal="left" wrapText="1"/>
    </xf>
    <xf numFmtId="0" fontId="6" fillId="4" borderId="48" xfId="1" applyNumberFormat="1" applyFont="1" applyFill="1" applyBorder="1" applyAlignment="1">
      <alignment horizontal="left" vertical="center"/>
    </xf>
    <xf numFmtId="0" fontId="6" fillId="4" borderId="49" xfId="1" applyNumberFormat="1" applyFont="1" applyFill="1" applyBorder="1" applyAlignment="1">
      <alignment horizontal="left" vertical="center"/>
    </xf>
    <xf numFmtId="0" fontId="6" fillId="5" borderId="32" xfId="0" applyNumberFormat="1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6" fillId="6" borderId="44" xfId="0" applyNumberFormat="1" applyFont="1" applyFill="1" applyBorder="1" applyAlignment="1">
      <alignment horizontal="left" vertical="center" wrapText="1"/>
    </xf>
    <xf numFmtId="0" fontId="0" fillId="6" borderId="51" xfId="0" applyFill="1" applyBorder="1" applyAlignment="1">
      <alignment horizontal="left" vertical="center" wrapText="1"/>
    </xf>
    <xf numFmtId="0" fontId="0" fillId="6" borderId="52" xfId="0" applyFill="1" applyBorder="1" applyAlignment="1">
      <alignment horizontal="left" vertical="center" wrapText="1"/>
    </xf>
    <xf numFmtId="0" fontId="6" fillId="7" borderId="44" xfId="0" applyNumberFormat="1" applyFont="1" applyFill="1" applyBorder="1" applyAlignment="1">
      <alignment horizontal="left" vertical="center" wrapText="1"/>
    </xf>
    <xf numFmtId="0" fontId="0" fillId="7" borderId="51" xfId="0" applyFill="1" applyBorder="1" applyAlignment="1">
      <alignment horizontal="left" vertical="center" wrapText="1"/>
    </xf>
    <xf numFmtId="0" fontId="0" fillId="7" borderId="52" xfId="0" applyFill="1" applyBorder="1" applyAlignment="1">
      <alignment horizontal="left" vertical="center" wrapText="1"/>
    </xf>
    <xf numFmtId="0" fontId="6" fillId="0" borderId="25" xfId="1" applyNumberFormat="1" applyFont="1" applyBorder="1" applyAlignment="1">
      <alignment horizontal="left" vertical="center"/>
    </xf>
    <xf numFmtId="0" fontId="6" fillId="0" borderId="26" xfId="1" applyNumberFormat="1" applyFont="1" applyBorder="1" applyAlignment="1">
      <alignment horizontal="left" vertical="center"/>
    </xf>
    <xf numFmtId="0" fontId="5" fillId="0" borderId="25" xfId="1" applyNumberFormat="1" applyFont="1" applyBorder="1" applyAlignment="1">
      <alignment horizontal="left" vertical="center"/>
    </xf>
    <xf numFmtId="0" fontId="5" fillId="0" borderId="26" xfId="1" applyNumberFormat="1" applyFont="1" applyBorder="1" applyAlignment="1">
      <alignment horizontal="left" vertical="center"/>
    </xf>
    <xf numFmtId="0" fontId="6" fillId="0" borderId="32" xfId="1" applyNumberFormat="1" applyFont="1" applyBorder="1" applyAlignment="1">
      <alignment horizontal="left" vertical="center" wrapText="1"/>
    </xf>
    <xf numFmtId="0" fontId="6" fillId="0" borderId="33" xfId="1" applyNumberFormat="1" applyFont="1" applyBorder="1" applyAlignment="1">
      <alignment horizontal="left" vertical="center" wrapText="1"/>
    </xf>
    <xf numFmtId="0" fontId="6" fillId="0" borderId="25" xfId="1" applyNumberFormat="1" applyFont="1" applyBorder="1" applyAlignment="1">
      <alignment horizontal="left" vertical="center" wrapText="1"/>
    </xf>
    <xf numFmtId="0" fontId="6" fillId="0" borderId="26" xfId="1" applyNumberFormat="1" applyFont="1" applyBorder="1" applyAlignment="1">
      <alignment horizontal="left" vertical="center" wrapText="1"/>
    </xf>
    <xf numFmtId="0" fontId="5" fillId="0" borderId="25" xfId="1" applyNumberFormat="1" applyFont="1" applyBorder="1" applyAlignment="1">
      <alignment horizontal="left" vertical="center" wrapText="1"/>
    </xf>
    <xf numFmtId="0" fontId="5" fillId="0" borderId="26" xfId="1" applyNumberFormat="1" applyFont="1" applyBorder="1" applyAlignment="1">
      <alignment horizontal="left" vertical="center" wrapText="1"/>
    </xf>
    <xf numFmtId="0" fontId="6" fillId="0" borderId="44" xfId="1" applyNumberFormat="1" applyFont="1" applyBorder="1" applyAlignment="1">
      <alignment horizontal="left" vertical="center"/>
    </xf>
    <xf numFmtId="0" fontId="6" fillId="0" borderId="45" xfId="1" applyNumberFormat="1" applyFont="1" applyBorder="1" applyAlignment="1">
      <alignment horizontal="left" vertical="center"/>
    </xf>
    <xf numFmtId="0" fontId="6" fillId="4" borderId="5" xfId="1" applyNumberFormat="1" applyFont="1" applyFill="1" applyBorder="1" applyAlignment="1">
      <alignment horizontal="left" vertical="center"/>
    </xf>
    <xf numFmtId="0" fontId="6" fillId="4" borderId="6" xfId="1" applyNumberFormat="1" applyFont="1" applyFill="1" applyBorder="1" applyAlignment="1">
      <alignment horizontal="left" vertical="center"/>
    </xf>
    <xf numFmtId="0" fontId="6" fillId="4" borderId="40" xfId="1" applyNumberFormat="1" applyFont="1" applyFill="1" applyBorder="1" applyAlignment="1">
      <alignment horizontal="left" vertical="center"/>
    </xf>
    <xf numFmtId="0" fontId="6" fillId="0" borderId="19" xfId="1" applyNumberFormat="1" applyFont="1" applyBorder="1" applyAlignment="1">
      <alignment horizontal="left" vertical="center"/>
    </xf>
    <xf numFmtId="0" fontId="6" fillId="0" borderId="20" xfId="1" applyNumberFormat="1" applyFont="1" applyBorder="1" applyAlignment="1">
      <alignment horizontal="left" vertical="center"/>
    </xf>
    <xf numFmtId="0" fontId="5" fillId="0" borderId="25" xfId="1" applyNumberFormat="1" applyFont="1" applyBorder="1" applyAlignment="1">
      <alignment horizontal="left" vertical="top" wrapText="1"/>
    </xf>
    <xf numFmtId="0" fontId="5" fillId="0" borderId="26" xfId="1" applyNumberFormat="1" applyFont="1" applyBorder="1" applyAlignment="1">
      <alignment horizontal="left" vertical="top" wrapText="1"/>
    </xf>
    <xf numFmtId="0" fontId="5" fillId="0" borderId="25" xfId="1" applyNumberFormat="1" applyFont="1" applyBorder="1" applyAlignment="1">
      <alignment horizontal="left" vertical="top"/>
    </xf>
    <xf numFmtId="0" fontId="5" fillId="0" borderId="26" xfId="1" applyNumberFormat="1" applyFont="1" applyBorder="1" applyAlignment="1">
      <alignment horizontal="left" vertical="top"/>
    </xf>
    <xf numFmtId="0" fontId="5" fillId="0" borderId="0" xfId="1" applyFont="1" applyAlignment="1">
      <alignment horizontal="left"/>
    </xf>
    <xf numFmtId="0" fontId="4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11" fillId="0" borderId="0" xfId="1" applyNumberFormat="1" applyFont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0" fontId="5" fillId="0" borderId="0" xfId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  <xf numFmtId="0" fontId="5" fillId="0" borderId="0" xfId="1" applyFont="1" applyAlignment="1"/>
    <xf numFmtId="0" fontId="6" fillId="0" borderId="0" xfId="1" applyNumberFormat="1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8" fillId="0" borderId="0" xfId="2" applyNumberFormat="1" applyFont="1" applyBorder="1" applyAlignment="1">
      <alignment horizontal="right"/>
    </xf>
    <xf numFmtId="0" fontId="13" fillId="0" borderId="15" xfId="1" applyNumberFormat="1" applyFont="1" applyBorder="1" applyAlignment="1">
      <alignment horizontal="center" vertical="center"/>
    </xf>
    <xf numFmtId="0" fontId="13" fillId="0" borderId="16" xfId="1" applyNumberFormat="1" applyFont="1" applyBorder="1" applyAlignment="1">
      <alignment horizontal="center" vertical="center"/>
    </xf>
    <xf numFmtId="0" fontId="14" fillId="0" borderId="19" xfId="1" applyNumberFormat="1" applyFont="1" applyBorder="1" applyAlignment="1">
      <alignment horizontal="center" vertical="center"/>
    </xf>
    <xf numFmtId="0" fontId="14" fillId="0" borderId="20" xfId="1" applyNumberFormat="1" applyFont="1" applyBorder="1" applyAlignment="1">
      <alignment horizontal="center" vertical="center"/>
    </xf>
    <xf numFmtId="0" fontId="6" fillId="0" borderId="15" xfId="1" applyNumberFormat="1" applyFont="1" applyBorder="1" applyAlignment="1">
      <alignment horizontal="left" vertical="center"/>
    </xf>
    <xf numFmtId="0" fontId="6" fillId="0" borderId="16" xfId="1" applyNumberFormat="1" applyFont="1" applyBorder="1" applyAlignment="1">
      <alignment horizontal="left" vertical="center"/>
    </xf>
    <xf numFmtId="0" fontId="8" fillId="0" borderId="0" xfId="7" applyNumberFormat="1" applyFont="1" applyAlignment="1">
      <alignment horizontal="center" vertical="top"/>
    </xf>
    <xf numFmtId="0" fontId="4" fillId="2" borderId="14" xfId="7" applyNumberFormat="1" applyFont="1" applyFill="1" applyBorder="1" applyAlignment="1">
      <alignment horizontal="left" wrapText="1"/>
    </xf>
    <xf numFmtId="0" fontId="8" fillId="0" borderId="3" xfId="7" applyNumberFormat="1" applyFont="1" applyBorder="1" applyAlignment="1">
      <alignment horizontal="left" wrapText="1"/>
    </xf>
    <xf numFmtId="0" fontId="8" fillId="0" borderId="5" xfId="7" applyNumberFormat="1" applyFont="1" applyBorder="1" applyAlignment="1">
      <alignment horizontal="left" wrapText="1"/>
    </xf>
    <xf numFmtId="0" fontId="8" fillId="0" borderId="3" xfId="7" applyNumberFormat="1" applyFont="1" applyBorder="1" applyAlignment="1">
      <alignment horizontal="left" vertical="center" wrapText="1"/>
    </xf>
    <xf numFmtId="0" fontId="4" fillId="0" borderId="3" xfId="7" applyNumberFormat="1" applyFont="1" applyBorder="1" applyAlignment="1">
      <alignment horizontal="left" vertical="center" wrapText="1"/>
    </xf>
    <xf numFmtId="0" fontId="4" fillId="0" borderId="5" xfId="7" applyNumberFormat="1" applyFont="1" applyBorder="1" applyAlignment="1">
      <alignment horizontal="left" vertical="center" wrapText="1"/>
    </xf>
    <xf numFmtId="0" fontId="8" fillId="0" borderId="0" xfId="7" applyFont="1" applyAlignment="1">
      <alignment horizontal="left" wrapText="1"/>
    </xf>
    <xf numFmtId="0" fontId="4" fillId="0" borderId="0" xfId="7" applyNumberFormat="1" applyFont="1" applyAlignment="1">
      <alignment horizontal="center"/>
    </xf>
    <xf numFmtId="0" fontId="8" fillId="0" borderId="3" xfId="7" applyNumberFormat="1" applyFont="1" applyBorder="1" applyAlignment="1">
      <alignment horizontal="center" vertical="center" wrapText="1"/>
    </xf>
    <xf numFmtId="0" fontId="8" fillId="0" borderId="3" xfId="7" applyNumberFormat="1" applyFont="1" applyBorder="1" applyAlignment="1">
      <alignment horizontal="left" vertical="top" wrapText="1"/>
    </xf>
    <xf numFmtId="0" fontId="4" fillId="0" borderId="3" xfId="7" applyNumberFormat="1" applyFont="1" applyBorder="1" applyAlignment="1">
      <alignment horizontal="left" wrapText="1"/>
    </xf>
    <xf numFmtId="0" fontId="8" fillId="0" borderId="0" xfId="7" applyFont="1" applyAlignment="1">
      <alignment horizontal="left"/>
    </xf>
    <xf numFmtId="0" fontId="4" fillId="0" borderId="0" xfId="7" applyNumberFormat="1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4" fillId="0" borderId="0" xfId="7" applyFont="1" applyAlignment="1">
      <alignment horizontal="left"/>
    </xf>
    <xf numFmtId="0" fontId="4" fillId="0" borderId="0" xfId="7" applyNumberFormat="1" applyFont="1" applyAlignment="1">
      <alignment horizontal="left" vertical="top"/>
    </xf>
    <xf numFmtId="0" fontId="5" fillId="0" borderId="25" xfId="3" applyNumberFormat="1" applyFont="1" applyBorder="1" applyAlignment="1">
      <alignment horizontal="left" vertical="center" wrapText="1"/>
    </xf>
    <xf numFmtId="0" fontId="5" fillId="0" borderId="26" xfId="3" applyNumberFormat="1" applyFont="1" applyBorder="1" applyAlignment="1">
      <alignment horizontal="left" vertical="center" wrapText="1"/>
    </xf>
    <xf numFmtId="0" fontId="5" fillId="0" borderId="32" xfId="3" applyNumberFormat="1" applyFont="1" applyBorder="1" applyAlignment="1">
      <alignment horizontal="left" vertical="center" wrapText="1"/>
    </xf>
    <xf numFmtId="0" fontId="5" fillId="0" borderId="33" xfId="3" applyNumberFormat="1" applyFont="1" applyBorder="1" applyAlignment="1">
      <alignment horizontal="left" vertical="center" wrapText="1"/>
    </xf>
    <xf numFmtId="0" fontId="5" fillId="8" borderId="44" xfId="3" applyNumberFormat="1" applyFont="1" applyFill="1" applyBorder="1" applyAlignment="1">
      <alignment horizontal="left" vertical="center" wrapText="1"/>
    </xf>
    <xf numFmtId="0" fontId="5" fillId="8" borderId="51" xfId="3" applyNumberFormat="1" applyFont="1" applyFill="1" applyBorder="1" applyAlignment="1">
      <alignment horizontal="center" vertical="center" wrapText="1"/>
    </xf>
    <xf numFmtId="0" fontId="5" fillId="8" borderId="46" xfId="3" applyNumberFormat="1" applyFont="1" applyFill="1" applyBorder="1" applyAlignment="1">
      <alignment horizontal="center" vertical="center" wrapText="1"/>
    </xf>
    <xf numFmtId="0" fontId="5" fillId="0" borderId="25" xfId="3" applyNumberFormat="1" applyFont="1" applyBorder="1" applyAlignment="1">
      <alignment horizontal="left" vertical="center"/>
    </xf>
    <xf numFmtId="0" fontId="5" fillId="0" borderId="0" xfId="3" applyNumberFormat="1" applyFont="1" applyBorder="1" applyAlignment="1">
      <alignment horizontal="center" vertical="center"/>
    </xf>
    <xf numFmtId="0" fontId="5" fillId="0" borderId="37" xfId="3" applyNumberFormat="1" applyFont="1" applyBorder="1" applyAlignment="1">
      <alignment horizontal="center" vertical="center"/>
    </xf>
    <xf numFmtId="0" fontId="5" fillId="0" borderId="67" xfId="3" applyNumberFormat="1" applyFont="1" applyBorder="1" applyAlignment="1">
      <alignment horizontal="left" vertical="center"/>
    </xf>
    <xf numFmtId="0" fontId="5" fillId="0" borderId="53" xfId="3" applyNumberFormat="1" applyFont="1" applyBorder="1" applyAlignment="1">
      <alignment horizontal="left" vertical="center"/>
    </xf>
    <xf numFmtId="0" fontId="5" fillId="0" borderId="67" xfId="3" applyNumberFormat="1" applyFont="1" applyBorder="1" applyAlignment="1">
      <alignment horizontal="left" vertical="top"/>
    </xf>
    <xf numFmtId="0" fontId="5" fillId="0" borderId="53" xfId="3" applyNumberFormat="1" applyFont="1" applyBorder="1" applyAlignment="1">
      <alignment horizontal="left" vertical="top"/>
    </xf>
    <xf numFmtId="0" fontId="5" fillId="0" borderId="26" xfId="3" applyNumberFormat="1" applyFont="1" applyBorder="1" applyAlignment="1">
      <alignment horizontal="left" vertical="center"/>
    </xf>
    <xf numFmtId="0" fontId="5" fillId="0" borderId="67" xfId="3" applyNumberFormat="1" applyFont="1" applyBorder="1" applyAlignment="1">
      <alignment horizontal="left" vertical="center" wrapText="1"/>
    </xf>
    <xf numFmtId="0" fontId="5" fillId="0" borderId="53" xfId="3" applyNumberFormat="1" applyFont="1" applyBorder="1" applyAlignment="1">
      <alignment horizontal="left" vertical="center" wrapText="1"/>
    </xf>
    <xf numFmtId="0" fontId="5" fillId="0" borderId="48" xfId="3" applyNumberFormat="1" applyFont="1" applyBorder="1" applyAlignment="1">
      <alignment horizontal="center" vertical="center"/>
    </xf>
    <xf numFmtId="0" fontId="5" fillId="0" borderId="49" xfId="3" applyNumberFormat="1" applyFont="1" applyBorder="1" applyAlignment="1">
      <alignment horizontal="center" vertical="center"/>
    </xf>
    <xf numFmtId="0" fontId="14" fillId="0" borderId="48" xfId="3" applyNumberFormat="1" applyFont="1" applyBorder="1" applyAlignment="1">
      <alignment horizontal="center" vertical="center"/>
    </xf>
    <xf numFmtId="0" fontId="14" fillId="0" borderId="49" xfId="3" applyNumberFormat="1" applyFont="1" applyBorder="1" applyAlignment="1">
      <alignment horizontal="center" vertical="center"/>
    </xf>
    <xf numFmtId="0" fontId="5" fillId="0" borderId="25" xfId="3" applyFont="1" applyBorder="1" applyAlignment="1">
      <alignment horizontal="left"/>
    </xf>
    <xf numFmtId="0" fontId="5" fillId="0" borderId="26" xfId="3" applyFont="1" applyBorder="1" applyAlignment="1">
      <alignment horizontal="left"/>
    </xf>
    <xf numFmtId="0" fontId="5" fillId="0" borderId="0" xfId="3" applyNumberFormat="1" applyFont="1" applyBorder="1" applyAlignment="1">
      <alignment horizontal="center" vertical="center" wrapText="1"/>
    </xf>
    <xf numFmtId="0" fontId="5" fillId="0" borderId="37" xfId="3" applyNumberFormat="1" applyFont="1" applyBorder="1" applyAlignment="1">
      <alignment horizontal="center" vertical="center" wrapText="1"/>
    </xf>
    <xf numFmtId="0" fontId="5" fillId="0" borderId="60" xfId="3" applyNumberFormat="1" applyFont="1" applyBorder="1" applyAlignment="1">
      <alignment horizontal="left" vertical="center" wrapText="1"/>
    </xf>
    <xf numFmtId="0" fontId="5" fillId="0" borderId="54" xfId="3" applyNumberFormat="1" applyFont="1" applyBorder="1" applyAlignment="1">
      <alignment horizontal="left" vertical="center" wrapText="1"/>
    </xf>
    <xf numFmtId="0" fontId="6" fillId="0" borderId="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0" xfId="3" applyNumberFormat="1" applyFont="1" applyBorder="1" applyAlignment="1">
      <alignment horizontal="left" vertical="center"/>
    </xf>
    <xf numFmtId="0" fontId="5" fillId="0" borderId="9" xfId="3" applyNumberFormat="1" applyFont="1" applyBorder="1" applyAlignment="1">
      <alignment horizontal="left" vertical="center"/>
    </xf>
    <xf numFmtId="0" fontId="5" fillId="0" borderId="21" xfId="3" applyNumberFormat="1" applyFont="1" applyBorder="1" applyAlignment="1">
      <alignment horizontal="left" vertical="center"/>
    </xf>
    <xf numFmtId="0" fontId="5" fillId="0" borderId="66" xfId="3" applyFont="1" applyBorder="1" applyAlignment="1">
      <alignment horizontal="left"/>
    </xf>
    <xf numFmtId="0" fontId="5" fillId="0" borderId="55" xfId="3" applyFont="1" applyBorder="1" applyAlignment="1">
      <alignment horizontal="left"/>
    </xf>
    <xf numFmtId="0" fontId="5" fillId="0" borderId="25" xfId="3" applyNumberFormat="1" applyFont="1" applyBorder="1" applyAlignment="1">
      <alignment horizontal="left" wrapText="1"/>
    </xf>
    <xf numFmtId="0" fontId="5" fillId="0" borderId="26" xfId="3" applyNumberFormat="1" applyFont="1" applyBorder="1" applyAlignment="1">
      <alignment horizontal="left" wrapText="1"/>
    </xf>
    <xf numFmtId="0" fontId="6" fillId="0" borderId="0" xfId="3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0" xfId="1" applyNumberFormat="1" applyFont="1" applyAlignment="1">
      <alignment horizontal="center"/>
    </xf>
    <xf numFmtId="0" fontId="13" fillId="0" borderId="15" xfId="3" applyNumberFormat="1" applyFont="1" applyBorder="1" applyAlignment="1">
      <alignment horizontal="center" vertical="center"/>
    </xf>
    <xf numFmtId="0" fontId="13" fillId="0" borderId="16" xfId="3" applyNumberFormat="1" applyFont="1" applyBorder="1" applyAlignment="1">
      <alignment horizontal="center" vertical="center"/>
    </xf>
    <xf numFmtId="0" fontId="13" fillId="0" borderId="24" xfId="3" applyNumberFormat="1" applyFont="1" applyBorder="1" applyAlignment="1">
      <alignment horizontal="center" vertical="center"/>
    </xf>
    <xf numFmtId="0" fontId="14" fillId="0" borderId="44" xfId="3" applyNumberFormat="1" applyFont="1" applyBorder="1" applyAlignment="1">
      <alignment horizontal="center" vertical="center"/>
    </xf>
    <xf numFmtId="0" fontId="14" fillId="0" borderId="45" xfId="3" applyNumberFormat="1" applyFont="1" applyBorder="1" applyAlignment="1">
      <alignment horizontal="center" vertical="center"/>
    </xf>
    <xf numFmtId="0" fontId="6" fillId="0" borderId="67" xfId="3" applyNumberFormat="1" applyFont="1" applyBorder="1" applyAlignment="1">
      <alignment horizontal="left" vertical="center"/>
    </xf>
    <xf numFmtId="0" fontId="6" fillId="0" borderId="53" xfId="3" applyNumberFormat="1" applyFont="1" applyBorder="1" applyAlignment="1">
      <alignment horizontal="left" vertical="center"/>
    </xf>
    <xf numFmtId="0" fontId="6" fillId="0" borderId="38" xfId="3" applyNumberFormat="1" applyFont="1" applyBorder="1" applyAlignment="1">
      <alignment horizontal="left" vertical="center"/>
    </xf>
    <xf numFmtId="0" fontId="5" fillId="0" borderId="25" xfId="3" applyNumberFormat="1" applyFont="1" applyBorder="1" applyAlignment="1">
      <alignment horizontal="left" vertical="top"/>
    </xf>
    <xf numFmtId="0" fontId="5" fillId="0" borderId="0" xfId="3" applyNumberFormat="1" applyFont="1" applyBorder="1" applyAlignment="1">
      <alignment horizontal="center" vertical="top"/>
    </xf>
    <xf numFmtId="0" fontId="5" fillId="0" borderId="37" xfId="3" applyNumberFormat="1" applyFont="1" applyBorder="1" applyAlignment="1">
      <alignment horizontal="center" vertical="top"/>
    </xf>
    <xf numFmtId="0" fontId="5" fillId="0" borderId="1" xfId="3" applyNumberFormat="1" applyFont="1" applyBorder="1" applyAlignment="1">
      <alignment horizontal="center" vertical="top"/>
    </xf>
    <xf numFmtId="0" fontId="5" fillId="0" borderId="0" xfId="3" applyFont="1" applyAlignment="1">
      <alignment horizontal="left"/>
    </xf>
    <xf numFmtId="0" fontId="13" fillId="0" borderId="0" xfId="0" applyFont="1" applyAlignment="1">
      <alignment horizontal="right" wrapText="1"/>
    </xf>
    <xf numFmtId="0" fontId="11" fillId="0" borderId="0" xfId="3" applyNumberFormat="1" applyFont="1" applyAlignment="1">
      <alignment horizontal="left" vertical="center"/>
    </xf>
    <xf numFmtId="0" fontId="18" fillId="2" borderId="14" xfId="6" applyNumberFormat="1" applyFont="1" applyFill="1" applyBorder="1" applyAlignment="1">
      <alignment horizontal="left" wrapText="1"/>
    </xf>
    <xf numFmtId="0" fontId="24" fillId="0" borderId="0" xfId="6" applyNumberFormat="1" applyFont="1" applyAlignment="1">
      <alignment horizontal="center" vertical="top"/>
    </xf>
    <xf numFmtId="0" fontId="2" fillId="0" borderId="49" xfId="4" applyNumberFormat="1" applyFont="1" applyBorder="1" applyAlignment="1">
      <alignment horizontal="left" vertical="center" wrapText="1"/>
    </xf>
    <xf numFmtId="0" fontId="2" fillId="0" borderId="59" xfId="4" applyNumberFormat="1" applyFont="1" applyBorder="1" applyAlignment="1">
      <alignment horizontal="center" vertical="center" wrapText="1"/>
    </xf>
    <xf numFmtId="0" fontId="2" fillId="0" borderId="31" xfId="4" applyNumberFormat="1" applyFont="1" applyBorder="1" applyAlignment="1">
      <alignment horizontal="center" vertical="center" wrapText="1"/>
    </xf>
    <xf numFmtId="0" fontId="18" fillId="8" borderId="1" xfId="4" applyNumberFormat="1" applyFont="1" applyFill="1" applyBorder="1" applyAlignment="1">
      <alignment horizontal="left" vertical="center" wrapText="1"/>
    </xf>
    <xf numFmtId="0" fontId="2" fillId="0" borderId="20" xfId="4" applyNumberFormat="1" applyFont="1" applyBorder="1" applyAlignment="1">
      <alignment horizontal="left" vertical="center" wrapText="1"/>
    </xf>
    <xf numFmtId="0" fontId="18" fillId="0" borderId="49" xfId="4" applyNumberFormat="1" applyFont="1" applyBorder="1" applyAlignment="1">
      <alignment horizontal="left" vertical="center" wrapText="1"/>
    </xf>
    <xf numFmtId="0" fontId="18" fillId="0" borderId="59" xfId="4" applyNumberFormat="1" applyFont="1" applyBorder="1" applyAlignment="1">
      <alignment horizontal="center" vertical="center" wrapText="1"/>
    </xf>
    <xf numFmtId="0" fontId="18" fillId="0" borderId="31" xfId="4" applyNumberFormat="1" applyFont="1" applyBorder="1" applyAlignment="1">
      <alignment horizontal="center" vertical="center" wrapText="1"/>
    </xf>
    <xf numFmtId="0" fontId="18" fillId="0" borderId="1" xfId="4" applyNumberFormat="1" applyFont="1" applyBorder="1" applyAlignment="1">
      <alignment horizontal="left" vertical="center" wrapText="1"/>
    </xf>
    <xf numFmtId="0" fontId="2" fillId="0" borderId="1" xfId="4" applyNumberFormat="1" applyFont="1" applyBorder="1" applyAlignment="1">
      <alignment horizontal="left" vertical="center" wrapText="1"/>
    </xf>
    <xf numFmtId="0" fontId="18" fillId="0" borderId="20" xfId="4" applyNumberFormat="1" applyFont="1" applyBorder="1" applyAlignment="1">
      <alignment horizontal="left" vertical="center" wrapText="1"/>
    </xf>
    <xf numFmtId="0" fontId="20" fillId="0" borderId="49" xfId="4" applyNumberFormat="1" applyFont="1" applyBorder="1" applyAlignment="1">
      <alignment horizontal="center" vertical="center"/>
    </xf>
    <xf numFmtId="0" fontId="2" fillId="0" borderId="1" xfId="4" applyNumberFormat="1" applyFont="1" applyBorder="1" applyAlignment="1">
      <alignment horizontal="left" vertical="top" wrapText="1"/>
    </xf>
    <xf numFmtId="0" fontId="18" fillId="0" borderId="1" xfId="4" applyNumberFormat="1" applyFont="1" applyBorder="1" applyAlignment="1">
      <alignment horizontal="left" vertical="top" wrapText="1"/>
    </xf>
    <xf numFmtId="0" fontId="2" fillId="0" borderId="48" xfId="4" applyNumberFormat="1" applyFont="1" applyBorder="1" applyAlignment="1">
      <alignment horizontal="center" vertical="center" wrapText="1"/>
    </xf>
    <xf numFmtId="0" fontId="2" fillId="0" borderId="0" xfId="4" applyFont="1" applyAlignment="1">
      <alignment horizontal="left"/>
    </xf>
    <xf numFmtId="0" fontId="18" fillId="2" borderId="14" xfId="4" applyNumberFormat="1" applyFont="1" applyFill="1" applyBorder="1" applyAlignment="1">
      <alignment horizontal="left" wrapText="1"/>
    </xf>
    <xf numFmtId="0" fontId="19" fillId="0" borderId="20" xfId="4" applyNumberFormat="1" applyFont="1" applyBorder="1" applyAlignment="1">
      <alignment horizontal="center" vertical="center"/>
    </xf>
    <xf numFmtId="0" fontId="19" fillId="0" borderId="26" xfId="4" applyNumberFormat="1" applyFont="1" applyBorder="1" applyAlignment="1">
      <alignment horizontal="center" vertical="center"/>
    </xf>
    <xf numFmtId="0" fontId="19" fillId="0" borderId="0" xfId="4" applyNumberFormat="1" applyFont="1" applyAlignment="1">
      <alignment horizontal="center" vertical="center"/>
    </xf>
    <xf numFmtId="0" fontId="2" fillId="0" borderId="21" xfId="4" applyNumberFormat="1" applyFont="1" applyBorder="1" applyAlignment="1">
      <alignment horizontal="center" vertical="top" wrapText="1"/>
    </xf>
    <xf numFmtId="0" fontId="2" fillId="0" borderId="54" xfId="4" applyNumberFormat="1" applyFont="1" applyBorder="1" applyAlignment="1">
      <alignment horizontal="center" vertical="top"/>
    </xf>
    <xf numFmtId="0" fontId="2" fillId="0" borderId="1" xfId="4" applyNumberFormat="1" applyFont="1" applyBorder="1" applyAlignment="1">
      <alignment horizontal="center" vertical="top" wrapText="1"/>
    </xf>
    <xf numFmtId="0" fontId="2" fillId="0" borderId="21" xfId="4" applyNumberFormat="1" applyFont="1" applyBorder="1" applyAlignment="1">
      <alignment horizontal="center" vertical="center" wrapText="1"/>
    </xf>
    <xf numFmtId="0" fontId="2" fillId="0" borderId="54" xfId="4" applyNumberFormat="1" applyFont="1" applyBorder="1" applyAlignment="1">
      <alignment horizontal="center" vertical="center" wrapText="1"/>
    </xf>
    <xf numFmtId="0" fontId="2" fillId="0" borderId="21" xfId="4" applyNumberFormat="1" applyFont="1" applyBorder="1" applyAlignment="1">
      <alignment horizontal="center" vertical="center"/>
    </xf>
    <xf numFmtId="0" fontId="2" fillId="0" borderId="54" xfId="4" applyNumberFormat="1" applyFont="1" applyBorder="1" applyAlignment="1">
      <alignment horizontal="center" vertical="center"/>
    </xf>
    <xf numFmtId="0" fontId="21" fillId="0" borderId="0" xfId="4" applyNumberFormat="1" applyFont="1" applyAlignment="1">
      <alignment horizontal="center" vertical="center" wrapText="1"/>
    </xf>
    <xf numFmtId="0" fontId="20" fillId="0" borderId="0" xfId="5" applyNumberFormat="1" applyFont="1" applyAlignment="1">
      <alignment horizontal="center" vertical="center" wrapText="1"/>
    </xf>
    <xf numFmtId="0" fontId="17" fillId="0" borderId="0" xfId="4" applyNumberFormat="1" applyFont="1" applyAlignment="1">
      <alignment horizontal="center" vertical="center"/>
    </xf>
    <xf numFmtId="0" fontId="18" fillId="0" borderId="0" xfId="1" applyNumberFormat="1" applyFont="1" applyAlignment="1">
      <alignment horizontal="center"/>
    </xf>
    <xf numFmtId="0" fontId="2" fillId="0" borderId="0" xfId="4" applyFont="1" applyAlignment="1">
      <alignment horizontal="left" wrapText="1"/>
    </xf>
  </cellXfs>
  <cellStyles count="9">
    <cellStyle name="Обычный" xfId="0" builtinId="0"/>
    <cellStyle name="Обычный_Баланс" xfId="1"/>
    <cellStyle name="Обычный_Баланс в тыс" xfId="2"/>
    <cellStyle name="Обычный_Капитал" xfId="4"/>
    <cellStyle name="Обычный_Капитал в тыс" xfId="5"/>
    <cellStyle name="Обычный_Лист6" xfId="6"/>
    <cellStyle name="Обычный_ОДДС в тыс" xfId="3"/>
    <cellStyle name="Обычный_ОПиУ" xfId="7"/>
    <cellStyle name="Обычный_ОПиУ в тыс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rshudova.PHT/Downloads/physfm2_2020_ru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ПиУ"/>
      <sheetName val="ОДДС"/>
      <sheetName val="Капитал"/>
    </sheetNames>
    <sheetDataSet>
      <sheetData sheetId="0">
        <row r="10">
          <cell r="E10" t="str">
            <v xml:space="preserve">за 1 полугодие 2020г. </v>
          </cell>
        </row>
      </sheetData>
      <sheetData sheetId="1"/>
      <sheetData sheetId="2">
        <row r="11">
          <cell r="B11" t="str">
            <v>АО "Казахстанская фондовая биржа"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15"/>
  <sheetViews>
    <sheetView tabSelected="1" topLeftCell="A4" zoomScale="70" zoomScaleNormal="70" workbookViewId="0">
      <selection activeCell="N52" sqref="N52"/>
    </sheetView>
  </sheetViews>
  <sheetFormatPr defaultRowHeight="14.5" x14ac:dyDescent="0.35"/>
  <cols>
    <col min="6" max="6" width="25.6328125" customWidth="1"/>
    <col min="7" max="7" width="7.54296875" customWidth="1"/>
    <col min="9" max="9" width="14.54296875" customWidth="1"/>
    <col min="10" max="10" width="13.54296875" customWidth="1"/>
  </cols>
  <sheetData>
    <row r="1" spans="1:10" ht="20" customHeight="1" x14ac:dyDescent="0.35">
      <c r="A1" s="3"/>
      <c r="B1" s="3"/>
      <c r="C1" s="3"/>
      <c r="D1" s="309" t="s">
        <v>0</v>
      </c>
      <c r="E1" s="310"/>
      <c r="F1" s="310"/>
      <c r="G1" s="310"/>
      <c r="H1" s="310"/>
      <c r="I1" s="310"/>
      <c r="J1" s="310"/>
    </row>
    <row r="2" spans="1:10" x14ac:dyDescent="0.35">
      <c r="A2" s="3"/>
      <c r="B2" s="3"/>
      <c r="C2" s="3"/>
      <c r="D2" s="3"/>
      <c r="E2" s="3"/>
      <c r="F2" s="3"/>
      <c r="G2" s="3"/>
      <c r="H2" s="3"/>
      <c r="I2" s="3"/>
      <c r="J2" s="4" t="s">
        <v>1</v>
      </c>
    </row>
    <row r="3" spans="1:10" x14ac:dyDescent="0.35">
      <c r="A3" s="3"/>
      <c r="B3" s="311" t="s">
        <v>2</v>
      </c>
      <c r="C3" s="311"/>
      <c r="D3" s="311"/>
      <c r="E3" s="311"/>
      <c r="F3" s="311"/>
      <c r="G3" s="311"/>
      <c r="H3" s="311"/>
      <c r="I3" s="311"/>
      <c r="J3" s="3"/>
    </row>
    <row r="4" spans="1:10" x14ac:dyDescent="0.3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35">
      <c r="A5" s="3"/>
      <c r="B5" s="312" t="s">
        <v>439</v>
      </c>
      <c r="C5" s="312"/>
      <c r="D5" s="312"/>
      <c r="E5" s="312"/>
      <c r="F5" s="312"/>
      <c r="G5" s="312"/>
      <c r="H5" s="312"/>
      <c r="I5" s="312"/>
      <c r="J5" s="3"/>
    </row>
    <row r="6" spans="1:10" x14ac:dyDescent="0.3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35">
      <c r="A7" s="5" t="s">
        <v>3</v>
      </c>
      <c r="B7" s="3"/>
      <c r="C7" s="3"/>
      <c r="D7" s="3"/>
      <c r="E7" s="6" t="s">
        <v>4</v>
      </c>
      <c r="F7" s="3"/>
      <c r="G7" s="3"/>
      <c r="H7" s="3"/>
      <c r="I7" s="3"/>
      <c r="J7" s="3"/>
    </row>
    <row r="8" spans="1:10" ht="4" customHeight="1" x14ac:dyDescent="0.3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35">
      <c r="A9" s="5" t="s">
        <v>5</v>
      </c>
      <c r="B9" s="3"/>
      <c r="C9" s="3"/>
      <c r="D9" s="235"/>
      <c r="E9" s="6" t="s">
        <v>436</v>
      </c>
      <c r="F9" s="3"/>
      <c r="G9" s="3"/>
      <c r="H9" s="3"/>
      <c r="I9" s="3"/>
      <c r="J9" s="3"/>
    </row>
    <row r="10" spans="1:10" ht="5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35">
      <c r="A11" s="5" t="s">
        <v>6</v>
      </c>
      <c r="B11" s="3"/>
      <c r="C11" s="3"/>
      <c r="D11" s="3"/>
      <c r="E11" s="313" t="s">
        <v>438</v>
      </c>
      <c r="F11" s="313"/>
      <c r="G11" s="313"/>
      <c r="H11" s="313"/>
      <c r="I11" s="313"/>
      <c r="J11" s="313"/>
    </row>
    <row r="12" spans="1:10" ht="5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35">
      <c r="A13" s="7" t="s">
        <v>7</v>
      </c>
      <c r="B13" s="3"/>
      <c r="C13" s="3"/>
      <c r="D13" s="3"/>
      <c r="E13" s="314" t="s">
        <v>8</v>
      </c>
      <c r="F13" s="314"/>
      <c r="G13" s="314"/>
      <c r="H13" s="314"/>
      <c r="I13" s="314"/>
      <c r="J13" s="314"/>
    </row>
    <row r="14" spans="1:10" ht="5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35">
      <c r="A15" s="5" t="s">
        <v>9</v>
      </c>
      <c r="B15" s="3"/>
      <c r="C15" s="3"/>
      <c r="D15" s="3"/>
      <c r="E15" s="308" t="s">
        <v>437</v>
      </c>
      <c r="F15" s="308"/>
      <c r="G15" s="308"/>
      <c r="H15" s="308"/>
      <c r="I15" s="308"/>
      <c r="J15" s="308"/>
    </row>
    <row r="16" spans="1:10" ht="6.5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35">
      <c r="A17" s="8" t="s">
        <v>10</v>
      </c>
      <c r="B17" s="3"/>
      <c r="C17" s="315" t="s">
        <v>11</v>
      </c>
      <c r="D17" s="315"/>
      <c r="E17" s="315"/>
      <c r="F17" s="315"/>
      <c r="G17" s="315"/>
      <c r="H17" s="315"/>
      <c r="I17" s="315"/>
      <c r="J17" s="315"/>
    </row>
    <row r="18" spans="1:10" x14ac:dyDescent="0.35">
      <c r="A18" s="308" t="s">
        <v>12</v>
      </c>
      <c r="B18" s="308"/>
      <c r="C18" s="308"/>
      <c r="D18" s="308"/>
      <c r="E18" s="308"/>
      <c r="F18" s="308"/>
      <c r="G18" s="308"/>
      <c r="H18" s="308"/>
      <c r="I18" s="308"/>
      <c r="J18" s="3"/>
    </row>
    <row r="19" spans="1:10" ht="25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35">
      <c r="A20" s="9" t="s">
        <v>13</v>
      </c>
      <c r="B20" s="3"/>
      <c r="C20" s="3"/>
      <c r="D20" s="3"/>
      <c r="E20" s="276" t="s">
        <v>14</v>
      </c>
      <c r="F20" s="276"/>
      <c r="G20" s="276"/>
      <c r="H20" s="276"/>
      <c r="I20" s="276"/>
      <c r="J20" s="276"/>
    </row>
    <row r="21" spans="1:10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35">
      <c r="A22" s="316" t="s">
        <v>435</v>
      </c>
      <c r="B22" s="316"/>
      <c r="C22" s="316"/>
      <c r="D22" s="316"/>
      <c r="E22" s="316"/>
      <c r="F22" s="316"/>
      <c r="G22" s="316"/>
      <c r="H22" s="316"/>
      <c r="I22" s="316"/>
      <c r="J22" s="317"/>
    </row>
    <row r="23" spans="1:10" ht="15" thickBot="1" x14ac:dyDescent="0.4">
      <c r="A23" s="1"/>
      <c r="B23" s="1"/>
      <c r="C23" s="1"/>
      <c r="D23" s="1"/>
      <c r="E23" s="1"/>
      <c r="F23" s="1"/>
      <c r="G23" s="1"/>
      <c r="H23" s="1"/>
      <c r="I23" s="318" t="s">
        <v>15</v>
      </c>
      <c r="J23" s="318"/>
    </row>
    <row r="24" spans="1:10" ht="34.5" x14ac:dyDescent="0.35">
      <c r="A24" s="319" t="s">
        <v>16</v>
      </c>
      <c r="B24" s="320"/>
      <c r="C24" s="320"/>
      <c r="D24" s="320"/>
      <c r="E24" s="320"/>
      <c r="F24" s="320"/>
      <c r="G24" s="254" t="s">
        <v>433</v>
      </c>
      <c r="H24" s="239" t="s">
        <v>17</v>
      </c>
      <c r="I24" s="10" t="s">
        <v>18</v>
      </c>
      <c r="J24" s="11" t="s">
        <v>19</v>
      </c>
    </row>
    <row r="25" spans="1:10" ht="15" thickBot="1" x14ac:dyDescent="0.4">
      <c r="A25" s="321" t="s">
        <v>20</v>
      </c>
      <c r="B25" s="322"/>
      <c r="C25" s="322"/>
      <c r="D25" s="322"/>
      <c r="E25" s="322"/>
      <c r="F25" s="322"/>
      <c r="G25" s="251"/>
      <c r="H25" s="240" t="s">
        <v>21</v>
      </c>
      <c r="I25" s="12" t="s">
        <v>22</v>
      </c>
      <c r="J25" s="13" t="s">
        <v>23</v>
      </c>
    </row>
    <row r="26" spans="1:10" ht="14.5" customHeight="1" x14ac:dyDescent="0.35">
      <c r="A26" s="323" t="s">
        <v>24</v>
      </c>
      <c r="B26" s="324"/>
      <c r="C26" s="324"/>
      <c r="D26" s="324"/>
      <c r="E26" s="324"/>
      <c r="F26" s="324"/>
      <c r="G26" s="255"/>
      <c r="H26" s="241"/>
      <c r="I26" s="14"/>
      <c r="J26" s="15"/>
    </row>
    <row r="27" spans="1:10" x14ac:dyDescent="0.35">
      <c r="A27" s="289" t="s">
        <v>25</v>
      </c>
      <c r="B27" s="290"/>
      <c r="C27" s="290"/>
      <c r="D27" s="290"/>
      <c r="E27" s="290"/>
      <c r="F27" s="290"/>
      <c r="G27" s="40">
        <v>10</v>
      </c>
      <c r="H27" s="242" t="s">
        <v>26</v>
      </c>
      <c r="I27" s="20">
        <v>224461</v>
      </c>
      <c r="J27" s="21">
        <v>254681</v>
      </c>
    </row>
    <row r="28" spans="1:10" x14ac:dyDescent="0.35">
      <c r="A28" s="304" t="s">
        <v>27</v>
      </c>
      <c r="B28" s="305"/>
      <c r="C28" s="305"/>
      <c r="D28" s="305"/>
      <c r="E28" s="305"/>
      <c r="F28" s="305"/>
      <c r="G28" s="256"/>
      <c r="H28" s="243" t="s">
        <v>28</v>
      </c>
      <c r="I28" s="20"/>
      <c r="J28" s="21"/>
    </row>
    <row r="29" spans="1:10" x14ac:dyDescent="0.35">
      <c r="A29" s="304" t="s">
        <v>29</v>
      </c>
      <c r="B29" s="305"/>
      <c r="C29" s="305"/>
      <c r="D29" s="305"/>
      <c r="E29" s="305"/>
      <c r="F29" s="305"/>
      <c r="G29" s="256"/>
      <c r="H29" s="243" t="s">
        <v>30</v>
      </c>
      <c r="I29" s="20"/>
      <c r="J29" s="21"/>
    </row>
    <row r="30" spans="1:10" x14ac:dyDescent="0.35">
      <c r="A30" s="304" t="s">
        <v>31</v>
      </c>
      <c r="B30" s="305"/>
      <c r="C30" s="305"/>
      <c r="D30" s="305"/>
      <c r="E30" s="305"/>
      <c r="F30" s="305"/>
      <c r="G30" s="256"/>
      <c r="H30" s="243" t="s">
        <v>32</v>
      </c>
      <c r="I30" s="20"/>
      <c r="J30" s="21"/>
    </row>
    <row r="31" spans="1:10" x14ac:dyDescent="0.35">
      <c r="A31" s="304" t="s">
        <v>33</v>
      </c>
      <c r="B31" s="305"/>
      <c r="C31" s="305"/>
      <c r="D31" s="305"/>
      <c r="E31" s="305"/>
      <c r="F31" s="305"/>
      <c r="G31" s="256"/>
      <c r="H31" s="243" t="s">
        <v>34</v>
      </c>
      <c r="I31" s="20"/>
      <c r="J31" s="21"/>
    </row>
    <row r="32" spans="1:10" x14ac:dyDescent="0.35">
      <c r="A32" s="306" t="s">
        <v>35</v>
      </c>
      <c r="B32" s="307"/>
      <c r="C32" s="307"/>
      <c r="D32" s="307"/>
      <c r="E32" s="307"/>
      <c r="F32" s="307"/>
      <c r="G32" s="257"/>
      <c r="H32" s="243" t="s">
        <v>36</v>
      </c>
      <c r="I32" s="20"/>
      <c r="J32" s="21"/>
    </row>
    <row r="33" spans="1:10" x14ac:dyDescent="0.35">
      <c r="A33" s="289" t="s">
        <v>37</v>
      </c>
      <c r="B33" s="290"/>
      <c r="C33" s="290"/>
      <c r="D33" s="290"/>
      <c r="E33" s="290"/>
      <c r="F33" s="290"/>
      <c r="G33" s="40">
        <v>6</v>
      </c>
      <c r="H33" s="243" t="s">
        <v>38</v>
      </c>
      <c r="I33" s="22">
        <v>78968</v>
      </c>
      <c r="J33" s="23">
        <v>40648</v>
      </c>
    </row>
    <row r="34" spans="1:10" x14ac:dyDescent="0.35">
      <c r="A34" s="289" t="s">
        <v>39</v>
      </c>
      <c r="B34" s="290"/>
      <c r="C34" s="290"/>
      <c r="D34" s="290"/>
      <c r="E34" s="290"/>
      <c r="F34" s="290"/>
      <c r="G34" s="40"/>
      <c r="H34" s="243" t="s">
        <v>40</v>
      </c>
      <c r="I34" s="22"/>
      <c r="J34" s="23"/>
    </row>
    <row r="35" spans="1:10" x14ac:dyDescent="0.35">
      <c r="A35" s="295" t="s">
        <v>41</v>
      </c>
      <c r="B35" s="296"/>
      <c r="C35" s="296"/>
      <c r="D35" s="296"/>
      <c r="E35" s="296"/>
      <c r="F35" s="296"/>
      <c r="G35" s="258"/>
      <c r="H35" s="243" t="s">
        <v>42</v>
      </c>
      <c r="I35" s="22"/>
      <c r="J35" s="23"/>
    </row>
    <row r="36" spans="1:10" x14ac:dyDescent="0.35">
      <c r="A36" s="289" t="s">
        <v>43</v>
      </c>
      <c r="B36" s="290"/>
      <c r="C36" s="290"/>
      <c r="D36" s="290"/>
      <c r="E36" s="290"/>
      <c r="F36" s="290"/>
      <c r="G36" s="40">
        <v>7</v>
      </c>
      <c r="H36" s="243" t="s">
        <v>44</v>
      </c>
      <c r="I36" s="22">
        <v>3045</v>
      </c>
      <c r="J36" s="23">
        <v>0</v>
      </c>
    </row>
    <row r="37" spans="1:10" x14ac:dyDescent="0.35">
      <c r="A37" s="306" t="s">
        <v>45</v>
      </c>
      <c r="B37" s="307"/>
      <c r="C37" s="307"/>
      <c r="D37" s="307"/>
      <c r="E37" s="307"/>
      <c r="F37" s="307"/>
      <c r="G37" s="257">
        <v>5</v>
      </c>
      <c r="H37" s="243" t="s">
        <v>46</v>
      </c>
      <c r="I37" s="20">
        <v>232399</v>
      </c>
      <c r="J37" s="21">
        <v>464682</v>
      </c>
    </row>
    <row r="38" spans="1:10" x14ac:dyDescent="0.35">
      <c r="A38" s="289" t="s">
        <v>47</v>
      </c>
      <c r="B38" s="290"/>
      <c r="C38" s="290"/>
      <c r="D38" s="290"/>
      <c r="E38" s="290"/>
      <c r="F38" s="290"/>
      <c r="G38" s="40"/>
      <c r="H38" s="243" t="s">
        <v>48</v>
      </c>
      <c r="I38" s="20"/>
      <c r="J38" s="21"/>
    </row>
    <row r="39" spans="1:10" x14ac:dyDescent="0.35">
      <c r="A39" s="289" t="s">
        <v>49</v>
      </c>
      <c r="B39" s="290"/>
      <c r="C39" s="290"/>
      <c r="D39" s="290"/>
      <c r="E39" s="290"/>
      <c r="F39" s="290"/>
      <c r="G39" s="40">
        <v>8.9</v>
      </c>
      <c r="H39" s="243" t="s">
        <v>50</v>
      </c>
      <c r="I39" s="20">
        <v>3219168</v>
      </c>
      <c r="J39" s="21">
        <v>3152701</v>
      </c>
    </row>
    <row r="40" spans="1:10" ht="15" thickBot="1" x14ac:dyDescent="0.4">
      <c r="A40" s="291" t="s">
        <v>51</v>
      </c>
      <c r="B40" s="292"/>
      <c r="C40" s="292"/>
      <c r="D40" s="292"/>
      <c r="E40" s="292"/>
      <c r="F40" s="292"/>
      <c r="G40" s="259"/>
      <c r="H40" s="244" t="s">
        <v>52</v>
      </c>
      <c r="I40" s="24">
        <f>SUM(I27:I39)+1</f>
        <v>3758042</v>
      </c>
      <c r="J40" s="25">
        <f>SUM(J27:J39)+1</f>
        <v>3912713</v>
      </c>
    </row>
    <row r="41" spans="1:10" x14ac:dyDescent="0.35">
      <c r="A41" s="295" t="s">
        <v>53</v>
      </c>
      <c r="B41" s="296"/>
      <c r="C41" s="296"/>
      <c r="D41" s="296"/>
      <c r="E41" s="296"/>
      <c r="F41" s="296"/>
      <c r="G41" s="258"/>
      <c r="H41" s="242">
        <v>101</v>
      </c>
      <c r="I41" s="26"/>
      <c r="J41" s="27"/>
    </row>
    <row r="42" spans="1:10" x14ac:dyDescent="0.35">
      <c r="A42" s="302" t="s">
        <v>54</v>
      </c>
      <c r="B42" s="303"/>
      <c r="C42" s="303"/>
      <c r="D42" s="303"/>
      <c r="E42" s="303"/>
      <c r="F42" s="303"/>
      <c r="G42" s="260"/>
      <c r="H42" s="245"/>
      <c r="I42" s="28"/>
      <c r="J42" s="29"/>
    </row>
    <row r="43" spans="1:10" x14ac:dyDescent="0.35">
      <c r="A43" s="295" t="s">
        <v>55</v>
      </c>
      <c r="B43" s="296"/>
      <c r="C43" s="296"/>
      <c r="D43" s="296"/>
      <c r="E43" s="296"/>
      <c r="F43" s="296"/>
      <c r="G43" s="258"/>
      <c r="H43" s="242" t="s">
        <v>56</v>
      </c>
      <c r="I43" s="30"/>
      <c r="J43" s="23"/>
    </row>
    <row r="44" spans="1:10" x14ac:dyDescent="0.35">
      <c r="A44" s="295" t="s">
        <v>57</v>
      </c>
      <c r="B44" s="296"/>
      <c r="C44" s="296"/>
      <c r="D44" s="296"/>
      <c r="E44" s="296"/>
      <c r="F44" s="296"/>
      <c r="G44" s="258"/>
      <c r="H44" s="242" t="s">
        <v>58</v>
      </c>
      <c r="I44" s="26"/>
      <c r="J44" s="27"/>
    </row>
    <row r="45" spans="1:10" x14ac:dyDescent="0.35">
      <c r="A45" s="295" t="s">
        <v>59</v>
      </c>
      <c r="B45" s="296"/>
      <c r="C45" s="296"/>
      <c r="D45" s="296"/>
      <c r="E45" s="296"/>
      <c r="F45" s="296"/>
      <c r="G45" s="258"/>
      <c r="H45" s="242" t="s">
        <v>60</v>
      </c>
      <c r="I45" s="26"/>
      <c r="J45" s="27"/>
    </row>
    <row r="46" spans="1:10" x14ac:dyDescent="0.35">
      <c r="A46" s="289" t="s">
        <v>61</v>
      </c>
      <c r="B46" s="290"/>
      <c r="C46" s="290"/>
      <c r="D46" s="290"/>
      <c r="E46" s="290"/>
      <c r="F46" s="290"/>
      <c r="G46" s="40"/>
      <c r="H46" s="242" t="s">
        <v>62</v>
      </c>
      <c r="I46" s="26"/>
      <c r="J46" s="27"/>
    </row>
    <row r="47" spans="1:10" x14ac:dyDescent="0.35">
      <c r="A47" s="289" t="s">
        <v>63</v>
      </c>
      <c r="B47" s="290"/>
      <c r="C47" s="290"/>
      <c r="D47" s="290"/>
      <c r="E47" s="290"/>
      <c r="F47" s="290"/>
      <c r="G47" s="40"/>
      <c r="H47" s="242" t="s">
        <v>64</v>
      </c>
      <c r="I47" s="26"/>
      <c r="J47" s="18"/>
    </row>
    <row r="48" spans="1:10" x14ac:dyDescent="0.35">
      <c r="A48" s="289" t="s">
        <v>65</v>
      </c>
      <c r="B48" s="290"/>
      <c r="C48" s="290"/>
      <c r="D48" s="290"/>
      <c r="E48" s="290"/>
      <c r="F48" s="290"/>
      <c r="G48" s="40"/>
      <c r="H48" s="242" t="s">
        <v>66</v>
      </c>
      <c r="I48" s="31"/>
      <c r="J48" s="32"/>
    </row>
    <row r="49" spans="1:10" ht="14.5" customHeight="1" x14ac:dyDescent="0.35">
      <c r="A49" s="289" t="s">
        <v>67</v>
      </c>
      <c r="B49" s="290"/>
      <c r="C49" s="290"/>
      <c r="D49" s="290"/>
      <c r="E49" s="290"/>
      <c r="F49" s="290"/>
      <c r="G49" s="40"/>
      <c r="H49" s="242" t="s">
        <v>68</v>
      </c>
      <c r="I49" s="22"/>
      <c r="J49" s="33"/>
    </row>
    <row r="50" spans="1:10" x14ac:dyDescent="0.35">
      <c r="A50" s="289" t="s">
        <v>69</v>
      </c>
      <c r="B50" s="290"/>
      <c r="C50" s="290"/>
      <c r="D50" s="290"/>
      <c r="E50" s="290"/>
      <c r="F50" s="290"/>
      <c r="G50" s="40"/>
      <c r="H50" s="242" t="s">
        <v>70</v>
      </c>
      <c r="I50" s="17"/>
      <c r="J50" s="33"/>
    </row>
    <row r="51" spans="1:10" x14ac:dyDescent="0.35">
      <c r="A51" s="289" t="s">
        <v>71</v>
      </c>
      <c r="B51" s="290"/>
      <c r="C51" s="290"/>
      <c r="D51" s="290"/>
      <c r="E51" s="290"/>
      <c r="F51" s="290"/>
      <c r="G51" s="40"/>
      <c r="H51" s="242" t="s">
        <v>72</v>
      </c>
      <c r="I51" s="17"/>
      <c r="J51" s="33"/>
    </row>
    <row r="52" spans="1:10" x14ac:dyDescent="0.35">
      <c r="A52" s="295" t="s">
        <v>73</v>
      </c>
      <c r="B52" s="296"/>
      <c r="C52" s="296"/>
      <c r="D52" s="296"/>
      <c r="E52" s="296"/>
      <c r="F52" s="296"/>
      <c r="G52" s="258">
        <v>3</v>
      </c>
      <c r="H52" s="242" t="s">
        <v>74</v>
      </c>
      <c r="I52" s="17">
        <v>6579</v>
      </c>
      <c r="J52" s="33">
        <v>6791</v>
      </c>
    </row>
    <row r="53" spans="1:10" x14ac:dyDescent="0.35">
      <c r="A53" s="289" t="s">
        <v>75</v>
      </c>
      <c r="B53" s="290"/>
      <c r="C53" s="290"/>
      <c r="D53" s="290"/>
      <c r="E53" s="290"/>
      <c r="F53" s="290"/>
      <c r="G53" s="40"/>
      <c r="H53" s="242" t="s">
        <v>76</v>
      </c>
      <c r="I53" s="17"/>
      <c r="J53" s="33"/>
    </row>
    <row r="54" spans="1:10" x14ac:dyDescent="0.35">
      <c r="A54" s="289" t="s">
        <v>77</v>
      </c>
      <c r="B54" s="290"/>
      <c r="C54" s="290"/>
      <c r="D54" s="290"/>
      <c r="E54" s="290"/>
      <c r="F54" s="290"/>
      <c r="G54" s="40">
        <v>1</v>
      </c>
      <c r="H54" s="242" t="s">
        <v>78</v>
      </c>
      <c r="I54" s="17">
        <v>17628863</v>
      </c>
      <c r="J54" s="33">
        <v>17758328</v>
      </c>
    </row>
    <row r="55" spans="1:10" x14ac:dyDescent="0.35">
      <c r="A55" s="289" t="s">
        <v>79</v>
      </c>
      <c r="B55" s="290"/>
      <c r="C55" s="290"/>
      <c r="D55" s="290"/>
      <c r="E55" s="290"/>
      <c r="F55" s="290"/>
      <c r="G55" s="40"/>
      <c r="H55" s="242" t="s">
        <v>80</v>
      </c>
      <c r="I55" s="17"/>
      <c r="J55" s="33"/>
    </row>
    <row r="56" spans="1:10" x14ac:dyDescent="0.35">
      <c r="A56" s="289" t="s">
        <v>47</v>
      </c>
      <c r="B56" s="290"/>
      <c r="C56" s="290"/>
      <c r="D56" s="290"/>
      <c r="E56" s="290"/>
      <c r="F56" s="290"/>
      <c r="G56" s="40"/>
      <c r="H56" s="242" t="s">
        <v>81</v>
      </c>
      <c r="I56" s="17"/>
      <c r="J56" s="33"/>
    </row>
    <row r="57" spans="1:10" x14ac:dyDescent="0.35">
      <c r="A57" s="289" t="s">
        <v>82</v>
      </c>
      <c r="B57" s="290"/>
      <c r="C57" s="290"/>
      <c r="D57" s="290"/>
      <c r="E57" s="290"/>
      <c r="F57" s="290"/>
      <c r="G57" s="40"/>
      <c r="H57" s="242" t="s">
        <v>83</v>
      </c>
      <c r="I57" s="17"/>
      <c r="J57" s="33"/>
    </row>
    <row r="58" spans="1:10" x14ac:dyDescent="0.35">
      <c r="A58" s="289" t="s">
        <v>84</v>
      </c>
      <c r="B58" s="290"/>
      <c r="C58" s="290"/>
      <c r="D58" s="290"/>
      <c r="E58" s="290"/>
      <c r="F58" s="290"/>
      <c r="G58" s="40">
        <v>1</v>
      </c>
      <c r="H58" s="242" t="s">
        <v>85</v>
      </c>
      <c r="I58" s="17">
        <v>1147327</v>
      </c>
      <c r="J58" s="33">
        <v>1154669</v>
      </c>
    </row>
    <row r="59" spans="1:10" x14ac:dyDescent="0.35">
      <c r="A59" s="289" t="s">
        <v>86</v>
      </c>
      <c r="B59" s="290"/>
      <c r="C59" s="290"/>
      <c r="D59" s="290"/>
      <c r="E59" s="290"/>
      <c r="F59" s="290"/>
      <c r="G59" s="40"/>
      <c r="H59" s="242" t="s">
        <v>87</v>
      </c>
      <c r="I59" s="17"/>
      <c r="J59" s="33"/>
    </row>
    <row r="60" spans="1:10" x14ac:dyDescent="0.35">
      <c r="A60" s="289" t="s">
        <v>88</v>
      </c>
      <c r="B60" s="290"/>
      <c r="C60" s="290"/>
      <c r="D60" s="290"/>
      <c r="E60" s="290"/>
      <c r="F60" s="290"/>
      <c r="G60" s="40">
        <v>2</v>
      </c>
      <c r="H60" s="242" t="s">
        <v>89</v>
      </c>
      <c r="I60" s="17">
        <v>4446310</v>
      </c>
      <c r="J60" s="33">
        <v>4358856</v>
      </c>
    </row>
    <row r="61" spans="1:10" ht="15" thickBot="1" x14ac:dyDescent="0.4">
      <c r="A61" s="293" t="s">
        <v>90</v>
      </c>
      <c r="B61" s="294"/>
      <c r="C61" s="294"/>
      <c r="D61" s="294"/>
      <c r="E61" s="294"/>
      <c r="F61" s="294"/>
      <c r="G61" s="261"/>
      <c r="H61" s="246" t="s">
        <v>91</v>
      </c>
      <c r="I61" s="35">
        <f>SUM(I49:I60)-1</f>
        <v>23229078</v>
      </c>
      <c r="J61" s="36">
        <f>SUM(J43:J60)-1</f>
        <v>23278643</v>
      </c>
    </row>
    <row r="62" spans="1:10" ht="15" thickBot="1" x14ac:dyDescent="0.4">
      <c r="A62" s="299" t="s">
        <v>92</v>
      </c>
      <c r="B62" s="300"/>
      <c r="C62" s="300"/>
      <c r="D62" s="300"/>
      <c r="E62" s="300"/>
      <c r="F62" s="301"/>
      <c r="G62" s="37"/>
      <c r="H62" s="247"/>
      <c r="I62" s="38">
        <f>I40+I61</f>
        <v>26987120</v>
      </c>
      <c r="J62" s="39">
        <f>J40+J41+J61+1</f>
        <v>27191357</v>
      </c>
    </row>
    <row r="63" spans="1:10" ht="15" thickBot="1" x14ac:dyDescent="0.4">
      <c r="A63" s="287" t="s">
        <v>93</v>
      </c>
      <c r="B63" s="288"/>
      <c r="C63" s="288"/>
      <c r="D63" s="288"/>
      <c r="E63" s="288"/>
      <c r="F63" s="288"/>
      <c r="G63" s="260"/>
      <c r="H63" s="248"/>
      <c r="I63" s="41"/>
      <c r="J63" s="42"/>
    </row>
    <row r="64" spans="1:10" ht="14.5" customHeight="1" x14ac:dyDescent="0.35">
      <c r="A64" s="295" t="s">
        <v>94</v>
      </c>
      <c r="B64" s="296"/>
      <c r="C64" s="296"/>
      <c r="D64" s="296"/>
      <c r="E64" s="296"/>
      <c r="F64" s="296"/>
      <c r="G64" s="258"/>
      <c r="H64" s="243" t="s">
        <v>95</v>
      </c>
      <c r="I64" s="43">
        <v>0</v>
      </c>
      <c r="J64" s="44">
        <v>0</v>
      </c>
    </row>
    <row r="65" spans="1:10" x14ac:dyDescent="0.35">
      <c r="A65" s="295" t="s">
        <v>96</v>
      </c>
      <c r="B65" s="296"/>
      <c r="C65" s="296"/>
      <c r="D65" s="296"/>
      <c r="E65" s="296"/>
      <c r="F65" s="296"/>
      <c r="G65" s="258"/>
      <c r="H65" s="243" t="s">
        <v>97</v>
      </c>
      <c r="I65" s="17">
        <v>0</v>
      </c>
      <c r="J65" s="45">
        <v>0</v>
      </c>
    </row>
    <row r="66" spans="1:10" x14ac:dyDescent="0.35">
      <c r="A66" s="295" t="s">
        <v>33</v>
      </c>
      <c r="B66" s="296"/>
      <c r="C66" s="296"/>
      <c r="D66" s="296"/>
      <c r="E66" s="296"/>
      <c r="F66" s="296"/>
      <c r="G66" s="258"/>
      <c r="H66" s="249" t="s">
        <v>98</v>
      </c>
      <c r="I66" s="22">
        <v>0</v>
      </c>
      <c r="J66" s="46">
        <v>0</v>
      </c>
    </row>
    <row r="67" spans="1:10" x14ac:dyDescent="0.35">
      <c r="A67" s="295" t="s">
        <v>99</v>
      </c>
      <c r="B67" s="296"/>
      <c r="C67" s="296"/>
      <c r="D67" s="296"/>
      <c r="E67" s="296"/>
      <c r="F67" s="296"/>
      <c r="G67" s="258">
        <v>14</v>
      </c>
      <c r="H67" s="249" t="s">
        <v>100</v>
      </c>
      <c r="I67" s="22">
        <v>1096995</v>
      </c>
      <c r="J67" s="46">
        <v>879049</v>
      </c>
    </row>
    <row r="68" spans="1:10" x14ac:dyDescent="0.35">
      <c r="A68" s="295" t="s">
        <v>101</v>
      </c>
      <c r="B68" s="296"/>
      <c r="C68" s="296"/>
      <c r="D68" s="296"/>
      <c r="E68" s="296"/>
      <c r="F68" s="296"/>
      <c r="G68" s="258">
        <v>12</v>
      </c>
      <c r="H68" s="249" t="s">
        <v>102</v>
      </c>
      <c r="I68" s="22">
        <v>789686</v>
      </c>
      <c r="J68" s="46">
        <v>1078151</v>
      </c>
    </row>
    <row r="69" spans="1:10" x14ac:dyDescent="0.35">
      <c r="A69" s="295" t="s">
        <v>103</v>
      </c>
      <c r="B69" s="296"/>
      <c r="C69" s="296"/>
      <c r="D69" s="296"/>
      <c r="E69" s="296"/>
      <c r="F69" s="296"/>
      <c r="G69" s="258">
        <v>16</v>
      </c>
      <c r="H69" s="249" t="s">
        <v>104</v>
      </c>
      <c r="I69" s="22">
        <v>18254</v>
      </c>
      <c r="J69" s="46">
        <v>21626</v>
      </c>
    </row>
    <row r="70" spans="1:10" x14ac:dyDescent="0.35">
      <c r="A70" s="295" t="s">
        <v>105</v>
      </c>
      <c r="B70" s="296"/>
      <c r="C70" s="296"/>
      <c r="D70" s="296"/>
      <c r="E70" s="296"/>
      <c r="F70" s="296"/>
      <c r="G70" s="258"/>
      <c r="H70" s="249" t="s">
        <v>106</v>
      </c>
      <c r="I70" s="22"/>
      <c r="J70" s="46">
        <v>0</v>
      </c>
    </row>
    <row r="71" spans="1:10" x14ac:dyDescent="0.35">
      <c r="A71" s="295" t="s">
        <v>107</v>
      </c>
      <c r="B71" s="296"/>
      <c r="C71" s="296"/>
      <c r="D71" s="296"/>
      <c r="E71" s="296"/>
      <c r="F71" s="296"/>
      <c r="G71" s="258"/>
      <c r="H71" s="249" t="s">
        <v>108</v>
      </c>
      <c r="I71" s="22">
        <v>156</v>
      </c>
      <c r="J71" s="46"/>
    </row>
    <row r="72" spans="1:10" x14ac:dyDescent="0.35">
      <c r="A72" s="295" t="s">
        <v>109</v>
      </c>
      <c r="B72" s="296"/>
      <c r="C72" s="296"/>
      <c r="D72" s="296"/>
      <c r="E72" s="296"/>
      <c r="F72" s="296"/>
      <c r="G72" s="258"/>
      <c r="H72" s="249" t="s">
        <v>110</v>
      </c>
      <c r="I72" s="22"/>
      <c r="J72" s="46"/>
    </row>
    <row r="73" spans="1:10" x14ac:dyDescent="0.35">
      <c r="A73" s="295" t="s">
        <v>111</v>
      </c>
      <c r="B73" s="296"/>
      <c r="C73" s="296"/>
      <c r="D73" s="296"/>
      <c r="E73" s="296"/>
      <c r="F73" s="296"/>
      <c r="G73" s="258"/>
      <c r="H73" s="249" t="s">
        <v>112</v>
      </c>
      <c r="I73" s="22"/>
      <c r="J73" s="46"/>
    </row>
    <row r="74" spans="1:10" x14ac:dyDescent="0.35">
      <c r="A74" s="295" t="s">
        <v>113</v>
      </c>
      <c r="B74" s="296"/>
      <c r="C74" s="296"/>
      <c r="D74" s="296"/>
      <c r="E74" s="296"/>
      <c r="F74" s="296"/>
      <c r="G74" s="258"/>
      <c r="H74" s="249" t="s">
        <v>114</v>
      </c>
      <c r="I74" s="22"/>
      <c r="J74" s="46"/>
    </row>
    <row r="75" spans="1:10" x14ac:dyDescent="0.35">
      <c r="A75" s="295" t="s">
        <v>115</v>
      </c>
      <c r="B75" s="296"/>
      <c r="C75" s="296"/>
      <c r="D75" s="296"/>
      <c r="E75" s="296"/>
      <c r="F75" s="296"/>
      <c r="G75" s="258"/>
      <c r="H75" s="249" t="s">
        <v>116</v>
      </c>
      <c r="I75" s="22"/>
      <c r="J75" s="46"/>
    </row>
    <row r="76" spans="1:10" x14ac:dyDescent="0.35">
      <c r="A76" s="295" t="s">
        <v>117</v>
      </c>
      <c r="B76" s="296"/>
      <c r="C76" s="296"/>
      <c r="D76" s="296"/>
      <c r="E76" s="296"/>
      <c r="F76" s="296"/>
      <c r="G76" s="258">
        <v>13</v>
      </c>
      <c r="H76" s="249" t="s">
        <v>118</v>
      </c>
      <c r="I76" s="22">
        <v>267672</v>
      </c>
      <c r="J76" s="46">
        <v>409435</v>
      </c>
    </row>
    <row r="77" spans="1:10" x14ac:dyDescent="0.35">
      <c r="A77" s="293" t="s">
        <v>119</v>
      </c>
      <c r="B77" s="294"/>
      <c r="C77" s="294"/>
      <c r="D77" s="294"/>
      <c r="E77" s="294"/>
      <c r="F77" s="294"/>
      <c r="G77" s="261"/>
      <c r="H77" s="243" t="s">
        <v>120</v>
      </c>
      <c r="I77" s="47">
        <f>SUM(I64:I76)+1</f>
        <v>2172764</v>
      </c>
      <c r="J77" s="48">
        <f>SUM(J64:J76)</f>
        <v>2388261</v>
      </c>
    </row>
    <row r="78" spans="1:10" ht="15" thickBot="1" x14ac:dyDescent="0.4">
      <c r="A78" s="295" t="s">
        <v>121</v>
      </c>
      <c r="B78" s="296"/>
      <c r="C78" s="296"/>
      <c r="D78" s="296"/>
      <c r="E78" s="296"/>
      <c r="F78" s="296"/>
      <c r="G78" s="262"/>
      <c r="H78" s="250" t="s">
        <v>122</v>
      </c>
      <c r="I78" s="49" t="s">
        <v>123</v>
      </c>
      <c r="J78" s="50" t="s">
        <v>123</v>
      </c>
    </row>
    <row r="79" spans="1:10" ht="15" thickBot="1" x14ac:dyDescent="0.4">
      <c r="A79" s="297" t="s">
        <v>124</v>
      </c>
      <c r="B79" s="298"/>
      <c r="C79" s="298"/>
      <c r="D79" s="298"/>
      <c r="E79" s="298"/>
      <c r="F79" s="298"/>
      <c r="G79" s="263"/>
      <c r="H79" s="51"/>
      <c r="I79" s="52"/>
      <c r="J79" s="53"/>
    </row>
    <row r="80" spans="1:10" ht="14.5" customHeight="1" x14ac:dyDescent="0.35">
      <c r="A80" s="295" t="s">
        <v>125</v>
      </c>
      <c r="B80" s="296"/>
      <c r="C80" s="296"/>
      <c r="D80" s="296"/>
      <c r="E80" s="296"/>
      <c r="F80" s="296"/>
      <c r="G80" s="264">
        <v>11</v>
      </c>
      <c r="H80" s="34" t="s">
        <v>126</v>
      </c>
      <c r="I80" s="17">
        <v>7071138</v>
      </c>
      <c r="J80" s="45">
        <v>7071138</v>
      </c>
    </row>
    <row r="81" spans="1:10" x14ac:dyDescent="0.35">
      <c r="A81" s="295" t="s">
        <v>127</v>
      </c>
      <c r="B81" s="296"/>
      <c r="C81" s="296"/>
      <c r="D81" s="296"/>
      <c r="E81" s="296"/>
      <c r="F81" s="296"/>
      <c r="G81" s="258"/>
      <c r="H81" s="16" t="s">
        <v>128</v>
      </c>
      <c r="I81" s="17"/>
      <c r="J81" s="45">
        <v>0</v>
      </c>
    </row>
    <row r="82" spans="1:10" x14ac:dyDescent="0.35">
      <c r="A82" s="289" t="s">
        <v>61</v>
      </c>
      <c r="B82" s="290"/>
      <c r="C82" s="290"/>
      <c r="D82" s="290"/>
      <c r="E82" s="290"/>
      <c r="F82" s="290"/>
      <c r="G82" s="40"/>
      <c r="H82" s="16" t="s">
        <v>129</v>
      </c>
      <c r="I82" s="22"/>
      <c r="J82" s="45"/>
    </row>
    <row r="83" spans="1:10" x14ac:dyDescent="0.35">
      <c r="A83" s="289" t="s">
        <v>130</v>
      </c>
      <c r="B83" s="290"/>
      <c r="C83" s="290"/>
      <c r="D83" s="290"/>
      <c r="E83" s="290"/>
      <c r="F83" s="290"/>
      <c r="G83" s="40">
        <v>11</v>
      </c>
      <c r="H83" s="16" t="s">
        <v>131</v>
      </c>
      <c r="I83" s="17">
        <v>27544168</v>
      </c>
      <c r="J83" s="45">
        <v>27730002</v>
      </c>
    </row>
    <row r="84" spans="1:10" x14ac:dyDescent="0.35">
      <c r="A84" s="289" t="s">
        <v>132</v>
      </c>
      <c r="B84" s="290"/>
      <c r="C84" s="290"/>
      <c r="D84" s="290"/>
      <c r="E84" s="290"/>
      <c r="F84" s="290"/>
      <c r="G84" s="40"/>
      <c r="H84" s="16" t="s">
        <v>133</v>
      </c>
      <c r="I84" s="17"/>
      <c r="J84" s="45"/>
    </row>
    <row r="85" spans="1:10" x14ac:dyDescent="0.35">
      <c r="A85" s="289" t="s">
        <v>134</v>
      </c>
      <c r="B85" s="290"/>
      <c r="C85" s="290"/>
      <c r="D85" s="290"/>
      <c r="E85" s="290"/>
      <c r="F85" s="290"/>
      <c r="G85" s="40"/>
      <c r="H85" s="16" t="s">
        <v>135</v>
      </c>
      <c r="I85" s="17"/>
      <c r="J85" s="45"/>
    </row>
    <row r="86" spans="1:10" x14ac:dyDescent="0.35">
      <c r="A86" s="289" t="s">
        <v>136</v>
      </c>
      <c r="B86" s="290"/>
      <c r="C86" s="290"/>
      <c r="D86" s="290"/>
      <c r="E86" s="290"/>
      <c r="F86" s="290"/>
      <c r="G86" s="40">
        <v>15</v>
      </c>
      <c r="H86" s="16" t="s">
        <v>137</v>
      </c>
      <c r="I86" s="17">
        <v>861260</v>
      </c>
      <c r="J86" s="45">
        <v>861260</v>
      </c>
    </row>
    <row r="87" spans="1:10" x14ac:dyDescent="0.35">
      <c r="A87" s="295" t="s">
        <v>107</v>
      </c>
      <c r="B87" s="296"/>
      <c r="C87" s="296"/>
      <c r="D87" s="296"/>
      <c r="E87" s="296"/>
      <c r="F87" s="296"/>
      <c r="G87" s="258"/>
      <c r="H87" s="16" t="s">
        <v>138</v>
      </c>
      <c r="I87" s="17"/>
      <c r="J87" s="45"/>
    </row>
    <row r="88" spans="1:10" x14ac:dyDescent="0.35">
      <c r="A88" s="289" t="s">
        <v>139</v>
      </c>
      <c r="B88" s="290"/>
      <c r="C88" s="290"/>
      <c r="D88" s="290"/>
      <c r="E88" s="290"/>
      <c r="F88" s="290"/>
      <c r="G88" s="40"/>
      <c r="H88" s="16" t="s">
        <v>140</v>
      </c>
      <c r="I88" s="17"/>
      <c r="J88" s="45"/>
    </row>
    <row r="89" spans="1:10" x14ac:dyDescent="0.35">
      <c r="A89" s="295" t="s">
        <v>141</v>
      </c>
      <c r="B89" s="296"/>
      <c r="C89" s="296"/>
      <c r="D89" s="296"/>
      <c r="E89" s="296"/>
      <c r="F89" s="296"/>
      <c r="G89" s="258"/>
      <c r="H89" s="16" t="s">
        <v>142</v>
      </c>
      <c r="I89" s="17"/>
      <c r="J89" s="45"/>
    </row>
    <row r="90" spans="1:10" x14ac:dyDescent="0.35">
      <c r="A90" s="295" t="s">
        <v>113</v>
      </c>
      <c r="B90" s="296"/>
      <c r="C90" s="296"/>
      <c r="D90" s="296"/>
      <c r="E90" s="296"/>
      <c r="F90" s="296"/>
      <c r="G90" s="258"/>
      <c r="H90" s="16" t="s">
        <v>143</v>
      </c>
      <c r="I90" s="17"/>
      <c r="J90" s="33"/>
    </row>
    <row r="91" spans="1:10" x14ac:dyDescent="0.35">
      <c r="A91" s="289" t="s">
        <v>144</v>
      </c>
      <c r="B91" s="290"/>
      <c r="C91" s="290"/>
      <c r="D91" s="290"/>
      <c r="E91" s="290"/>
      <c r="F91" s="290"/>
      <c r="G91" s="40">
        <v>17</v>
      </c>
      <c r="H91" s="16" t="s">
        <v>145</v>
      </c>
      <c r="I91" s="17">
        <v>486798</v>
      </c>
      <c r="J91" s="33">
        <v>486798</v>
      </c>
    </row>
    <row r="92" spans="1:10" ht="15" thickBot="1" x14ac:dyDescent="0.4">
      <c r="A92" s="291" t="s">
        <v>146</v>
      </c>
      <c r="B92" s="292"/>
      <c r="C92" s="292"/>
      <c r="D92" s="292"/>
      <c r="E92" s="292"/>
      <c r="F92" s="292"/>
      <c r="G92" s="259"/>
      <c r="H92" s="54" t="s">
        <v>147</v>
      </c>
      <c r="I92" s="24">
        <f>SUM(I80:I91)-1</f>
        <v>35963363</v>
      </c>
      <c r="J92" s="55">
        <f>SUM(J80:J91)-1</f>
        <v>36149197</v>
      </c>
    </row>
    <row r="93" spans="1:10" x14ac:dyDescent="0.35">
      <c r="A93" s="287" t="s">
        <v>148</v>
      </c>
      <c r="B93" s="288"/>
      <c r="C93" s="288"/>
      <c r="D93" s="288"/>
      <c r="E93" s="288"/>
      <c r="F93" s="288"/>
      <c r="G93" s="260"/>
      <c r="H93" s="56"/>
      <c r="I93" s="57"/>
      <c r="J93" s="58"/>
    </row>
    <row r="94" spans="1:10" ht="14.5" customHeight="1" x14ac:dyDescent="0.35">
      <c r="A94" s="289" t="s">
        <v>149</v>
      </c>
      <c r="B94" s="290"/>
      <c r="C94" s="290"/>
      <c r="D94" s="290"/>
      <c r="E94" s="290"/>
      <c r="F94" s="290"/>
      <c r="G94" s="40">
        <v>18</v>
      </c>
      <c r="H94" s="16" t="s">
        <v>150</v>
      </c>
      <c r="I94" s="22">
        <v>99100</v>
      </c>
      <c r="J94" s="229">
        <v>99100</v>
      </c>
    </row>
    <row r="95" spans="1:10" x14ac:dyDescent="0.35">
      <c r="A95" s="289" t="s">
        <v>151</v>
      </c>
      <c r="B95" s="290"/>
      <c r="C95" s="290"/>
      <c r="D95" s="290"/>
      <c r="E95" s="290"/>
      <c r="F95" s="290"/>
      <c r="G95" s="40"/>
      <c r="H95" s="16" t="s">
        <v>152</v>
      </c>
      <c r="I95" s="22"/>
      <c r="J95" s="229"/>
    </row>
    <row r="96" spans="1:10" x14ac:dyDescent="0.35">
      <c r="A96" s="289" t="s">
        <v>153</v>
      </c>
      <c r="B96" s="290"/>
      <c r="C96" s="290"/>
      <c r="D96" s="290"/>
      <c r="E96" s="290"/>
      <c r="F96" s="290"/>
      <c r="G96" s="40"/>
      <c r="H96" s="19" t="s">
        <v>154</v>
      </c>
      <c r="I96" s="22"/>
      <c r="J96" s="230"/>
    </row>
    <row r="97" spans="1:10" x14ac:dyDescent="0.35">
      <c r="A97" s="289" t="s">
        <v>155</v>
      </c>
      <c r="B97" s="290"/>
      <c r="C97" s="290"/>
      <c r="D97" s="290"/>
      <c r="E97" s="290"/>
      <c r="F97" s="290"/>
      <c r="G97" s="40"/>
      <c r="H97" s="19" t="s">
        <v>156</v>
      </c>
      <c r="I97" s="22">
        <v>5873408</v>
      </c>
      <c r="J97" s="229">
        <v>5873408</v>
      </c>
    </row>
    <row r="98" spans="1:10" x14ac:dyDescent="0.35">
      <c r="A98" s="289" t="s">
        <v>157</v>
      </c>
      <c r="B98" s="290"/>
      <c r="C98" s="290"/>
      <c r="D98" s="290"/>
      <c r="E98" s="290"/>
      <c r="F98" s="290"/>
      <c r="G98" s="40"/>
      <c r="H98" s="19" t="s">
        <v>158</v>
      </c>
      <c r="I98" s="22">
        <v>-17121514</v>
      </c>
      <c r="J98" s="229">
        <v>-17318610</v>
      </c>
    </row>
    <row r="99" spans="1:10" x14ac:dyDescent="0.35">
      <c r="A99" s="289" t="s">
        <v>159</v>
      </c>
      <c r="B99" s="290"/>
      <c r="C99" s="290"/>
      <c r="D99" s="290"/>
      <c r="E99" s="290"/>
      <c r="F99" s="290"/>
      <c r="G99" s="40"/>
      <c r="H99" s="19" t="s">
        <v>160</v>
      </c>
      <c r="I99" s="22"/>
      <c r="J99" s="229"/>
    </row>
    <row r="100" spans="1:10" x14ac:dyDescent="0.35">
      <c r="A100" s="293" t="s">
        <v>161</v>
      </c>
      <c r="B100" s="294"/>
      <c r="C100" s="294"/>
      <c r="D100" s="294"/>
      <c r="E100" s="294"/>
      <c r="F100" s="294"/>
      <c r="G100" s="261"/>
      <c r="H100" s="59" t="s">
        <v>162</v>
      </c>
      <c r="I100" s="22">
        <f>SUM(I94:I99)-1</f>
        <v>-11149007</v>
      </c>
      <c r="J100" s="229">
        <f>SUM(J94:J99)+1</f>
        <v>-11346101</v>
      </c>
    </row>
    <row r="101" spans="1:10" x14ac:dyDescent="0.35">
      <c r="A101" s="289" t="s">
        <v>163</v>
      </c>
      <c r="B101" s="290"/>
      <c r="C101" s="290"/>
      <c r="D101" s="290"/>
      <c r="E101" s="290"/>
      <c r="F101" s="290"/>
      <c r="G101" s="40"/>
      <c r="H101" s="19" t="s">
        <v>164</v>
      </c>
      <c r="I101" s="22"/>
      <c r="J101" s="229"/>
    </row>
    <row r="102" spans="1:10" ht="15" thickBot="1" x14ac:dyDescent="0.4">
      <c r="A102" s="287" t="s">
        <v>165</v>
      </c>
      <c r="B102" s="288"/>
      <c r="C102" s="288"/>
      <c r="D102" s="288"/>
      <c r="E102" s="288"/>
      <c r="F102" s="288"/>
      <c r="G102" s="265"/>
      <c r="H102" s="59" t="s">
        <v>166</v>
      </c>
      <c r="I102" s="22">
        <f>I100+I101</f>
        <v>-11149007</v>
      </c>
      <c r="J102" s="229">
        <f>J100+J101</f>
        <v>-11346101</v>
      </c>
    </row>
    <row r="103" spans="1:10" ht="15" thickBot="1" x14ac:dyDescent="0.4">
      <c r="A103" s="277" t="s">
        <v>167</v>
      </c>
      <c r="B103" s="278"/>
      <c r="C103" s="278"/>
      <c r="D103" s="278"/>
      <c r="E103" s="278"/>
      <c r="F103" s="278"/>
      <c r="G103" s="252"/>
      <c r="H103" s="60"/>
      <c r="I103" s="61">
        <f>I77+I92+I102</f>
        <v>26987120</v>
      </c>
      <c r="J103" s="62">
        <f>J77+J92+J102</f>
        <v>27191357</v>
      </c>
    </row>
    <row r="104" spans="1:10" ht="15" thickBot="1" x14ac:dyDescent="0.4">
      <c r="A104" s="279" t="s">
        <v>168</v>
      </c>
      <c r="B104" s="280"/>
      <c r="C104" s="280"/>
      <c r="D104" s="280"/>
      <c r="E104" s="280"/>
      <c r="F104" s="280"/>
      <c r="G104" s="253"/>
      <c r="H104" s="63"/>
      <c r="I104" s="64">
        <f>I62-I58-I77-I92+1</f>
        <v>-12296333</v>
      </c>
      <c r="J104" s="65">
        <f>J62-J58-J77-J92+1</f>
        <v>-12500769</v>
      </c>
    </row>
    <row r="105" spans="1:10" ht="15" thickBot="1" x14ac:dyDescent="0.4">
      <c r="A105" s="281" t="s">
        <v>169</v>
      </c>
      <c r="B105" s="282"/>
      <c r="C105" s="282"/>
      <c r="D105" s="282"/>
      <c r="E105" s="282"/>
      <c r="F105" s="283"/>
      <c r="G105" s="236"/>
      <c r="H105" s="66"/>
      <c r="I105" s="67">
        <v>99100</v>
      </c>
      <c r="J105" s="67">
        <v>99100</v>
      </c>
    </row>
    <row r="106" spans="1:10" ht="15" thickBot="1" x14ac:dyDescent="0.4">
      <c r="A106" s="284" t="s">
        <v>170</v>
      </c>
      <c r="B106" s="285"/>
      <c r="C106" s="285"/>
      <c r="D106" s="285"/>
      <c r="E106" s="285"/>
      <c r="F106" s="286"/>
      <c r="G106" s="237"/>
      <c r="H106" s="68"/>
      <c r="I106" s="69">
        <f>(I104/I105)</f>
        <v>-124.08005045408679</v>
      </c>
      <c r="J106" s="69">
        <f>(J104/J105)</f>
        <v>-126.14297679112008</v>
      </c>
    </row>
    <row r="107" spans="1:10" x14ac:dyDescent="0.35">
      <c r="A107" s="3"/>
      <c r="B107" s="3"/>
      <c r="C107" s="3"/>
      <c r="D107" s="3"/>
      <c r="E107" s="3"/>
      <c r="F107" s="3"/>
      <c r="G107" s="3"/>
      <c r="H107" s="3"/>
      <c r="I107" s="70"/>
      <c r="J107" s="70"/>
    </row>
    <row r="108" spans="1:10" x14ac:dyDescent="0.35">
      <c r="A108" s="3"/>
      <c r="B108" s="3"/>
      <c r="C108" s="3"/>
      <c r="D108" s="3"/>
      <c r="E108" s="3"/>
      <c r="F108" s="3"/>
      <c r="G108" s="3"/>
      <c r="H108" s="3"/>
      <c r="I108" s="70"/>
      <c r="J108" s="71"/>
    </row>
    <row r="109" spans="1:10" x14ac:dyDescent="0.35">
      <c r="A109" s="72" t="s">
        <v>171</v>
      </c>
      <c r="B109" s="3"/>
      <c r="C109" s="276" t="s">
        <v>172</v>
      </c>
      <c r="D109" s="276"/>
      <c r="E109" s="276"/>
      <c r="F109" s="276"/>
      <c r="G109" s="238"/>
      <c r="H109" s="3"/>
      <c r="I109" s="73"/>
      <c r="J109" s="73"/>
    </row>
    <row r="110" spans="1:10" x14ac:dyDescent="0.35">
      <c r="A110" s="3"/>
      <c r="B110" s="3"/>
      <c r="C110" s="275" t="s">
        <v>173</v>
      </c>
      <c r="D110" s="275"/>
      <c r="E110" s="275"/>
      <c r="F110" s="3"/>
      <c r="G110" s="3"/>
      <c r="H110" s="3"/>
      <c r="I110" s="275" t="s">
        <v>174</v>
      </c>
      <c r="J110" s="275"/>
    </row>
    <row r="111" spans="1:10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x14ac:dyDescent="0.35">
      <c r="A112" s="74" t="s">
        <v>175</v>
      </c>
      <c r="B112" s="3"/>
      <c r="C112" s="276" t="s">
        <v>176</v>
      </c>
      <c r="D112" s="276"/>
      <c r="E112" s="276"/>
      <c r="F112" s="276"/>
      <c r="G112" s="238"/>
      <c r="H112" s="3"/>
      <c r="I112" s="73"/>
      <c r="J112" s="73"/>
    </row>
    <row r="113" spans="1:10" x14ac:dyDescent="0.35">
      <c r="A113" s="3"/>
      <c r="B113" s="3"/>
      <c r="C113" s="275" t="s">
        <v>173</v>
      </c>
      <c r="D113" s="275"/>
      <c r="E113" s="275"/>
      <c r="F113" s="3"/>
      <c r="G113" s="3"/>
      <c r="H113" s="3"/>
      <c r="I113" s="275" t="s">
        <v>174</v>
      </c>
      <c r="J113" s="275"/>
    </row>
    <row r="114" spans="1:10" x14ac:dyDescent="0.35">
      <c r="A114" s="75" t="s">
        <v>177</v>
      </c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35">
      <c r="A115" s="75" t="s">
        <v>178</v>
      </c>
      <c r="B115" s="3"/>
      <c r="C115" s="3"/>
      <c r="D115" s="3"/>
      <c r="E115" s="3"/>
      <c r="F115" s="3"/>
      <c r="G115" s="3"/>
      <c r="H115" s="3"/>
      <c r="I115" s="3"/>
      <c r="J115" s="3"/>
    </row>
  </sheetData>
  <mergeCells count="100">
    <mergeCell ref="A30:F30"/>
    <mergeCell ref="C17:J17"/>
    <mergeCell ref="A18:I18"/>
    <mergeCell ref="E20:J20"/>
    <mergeCell ref="A22:J22"/>
    <mergeCell ref="I23:J23"/>
    <mergeCell ref="A24:F24"/>
    <mergeCell ref="A25:F25"/>
    <mergeCell ref="A26:F26"/>
    <mergeCell ref="A27:F27"/>
    <mergeCell ref="A28:F28"/>
    <mergeCell ref="A29:F29"/>
    <mergeCell ref="E15:J15"/>
    <mergeCell ref="D1:J1"/>
    <mergeCell ref="B3:I3"/>
    <mergeCell ref="B5:I5"/>
    <mergeCell ref="E11:J11"/>
    <mergeCell ref="E13:J13"/>
    <mergeCell ref="A42:F42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54:F54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66:F66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78:F78"/>
    <mergeCell ref="A67:F67"/>
    <mergeCell ref="A68:F68"/>
    <mergeCell ref="A69:F69"/>
    <mergeCell ref="A70:F70"/>
    <mergeCell ref="A71:F71"/>
    <mergeCell ref="A72:F72"/>
    <mergeCell ref="A73:F73"/>
    <mergeCell ref="A74:F74"/>
    <mergeCell ref="A75:F75"/>
    <mergeCell ref="A76:F76"/>
    <mergeCell ref="A77:F77"/>
    <mergeCell ref="A90:F90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A102:F102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100:F100"/>
    <mergeCell ref="A101:F101"/>
    <mergeCell ref="I110:J110"/>
    <mergeCell ref="C112:F112"/>
    <mergeCell ref="C113:E113"/>
    <mergeCell ref="I113:J113"/>
    <mergeCell ref="A103:F103"/>
    <mergeCell ref="A104:F104"/>
    <mergeCell ref="A105:F105"/>
    <mergeCell ref="A106:F106"/>
    <mergeCell ref="C109:F109"/>
    <mergeCell ref="C110:E110"/>
  </mergeCells>
  <pageMargins left="0.59055118110236227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72"/>
  <sheetViews>
    <sheetView topLeftCell="A49" zoomScale="85" zoomScaleNormal="85" workbookViewId="0">
      <selection activeCell="A65" sqref="A65:F65"/>
    </sheetView>
  </sheetViews>
  <sheetFormatPr defaultColWidth="8.81640625" defaultRowHeight="10.5" x14ac:dyDescent="0.25"/>
  <cols>
    <col min="1" max="2" width="8.81640625" style="2"/>
    <col min="3" max="3" width="26.81640625" style="2" customWidth="1"/>
    <col min="4" max="4" width="8.81640625" style="2"/>
    <col min="5" max="5" width="12.453125" style="2" customWidth="1"/>
    <col min="6" max="6" width="11.1796875" style="2" customWidth="1"/>
    <col min="7" max="16384" width="8.81640625" style="2"/>
  </cols>
  <sheetData>
    <row r="1" spans="1:6" ht="46.5" customHeight="1" x14ac:dyDescent="0.25">
      <c r="D1" s="338" t="s">
        <v>0</v>
      </c>
      <c r="E1" s="339"/>
      <c r="F1" s="339"/>
    </row>
    <row r="2" spans="1:6" x14ac:dyDescent="0.25">
      <c r="A2" s="165" t="s">
        <v>3</v>
      </c>
      <c r="B2" s="156"/>
      <c r="C2" s="164" t="s">
        <v>382</v>
      </c>
      <c r="D2" s="156"/>
      <c r="F2" s="156"/>
    </row>
    <row r="3" spans="1:6" x14ac:dyDescent="0.25">
      <c r="A3" s="340" t="s">
        <v>5</v>
      </c>
      <c r="B3" s="340"/>
      <c r="C3" s="75" t="str">
        <f>Баланс!E9</f>
        <v xml:space="preserve">за январь-март  2021 г.  </v>
      </c>
      <c r="D3" s="156"/>
      <c r="E3" s="156"/>
      <c r="F3" s="156"/>
    </row>
    <row r="4" spans="1:6" x14ac:dyDescent="0.25">
      <c r="A4" s="340" t="s">
        <v>6</v>
      </c>
      <c r="B4" s="340"/>
      <c r="C4" s="164" t="str">
        <f>Баланс!E11</f>
        <v>организации публичного интереса по результатам за январь по 14 мая 2021 года</v>
      </c>
      <c r="D4" s="164"/>
      <c r="E4" s="164"/>
      <c r="F4" s="164"/>
    </row>
    <row r="5" spans="1:6" x14ac:dyDescent="0.25">
      <c r="A5" s="341" t="s">
        <v>7</v>
      </c>
      <c r="B5" s="341"/>
      <c r="C5" s="157" t="s">
        <v>8</v>
      </c>
      <c r="D5" s="157"/>
      <c r="E5" s="157"/>
      <c r="F5" s="157"/>
    </row>
    <row r="6" spans="1:6" x14ac:dyDescent="0.25">
      <c r="A6" s="156"/>
      <c r="B6" s="156"/>
      <c r="C6" s="156"/>
      <c r="D6" s="156"/>
      <c r="E6" s="156"/>
      <c r="F6" s="156"/>
    </row>
    <row r="7" spans="1:6" x14ac:dyDescent="0.25">
      <c r="A7" s="340" t="s">
        <v>9</v>
      </c>
      <c r="B7" s="340"/>
      <c r="C7" s="164" t="str">
        <f>Баланс!E15</f>
        <v>ежегодно не позднее 14 мая 2021  года,</v>
      </c>
      <c r="D7" s="164"/>
      <c r="E7" s="164"/>
      <c r="F7" s="164"/>
    </row>
    <row r="8" spans="1:6" x14ac:dyDescent="0.25">
      <c r="A8" s="164" t="s">
        <v>432</v>
      </c>
      <c r="B8" s="164"/>
      <c r="C8" s="164"/>
      <c r="D8" s="164"/>
      <c r="E8" s="164"/>
      <c r="F8" s="164"/>
    </row>
    <row r="9" spans="1:6" x14ac:dyDescent="0.25">
      <c r="A9" s="337" t="s">
        <v>383</v>
      </c>
      <c r="B9" s="337"/>
      <c r="C9" s="337"/>
      <c r="D9" s="337"/>
      <c r="E9" s="337"/>
      <c r="F9" s="337"/>
    </row>
    <row r="10" spans="1:6" x14ac:dyDescent="0.25">
      <c r="A10" s="164"/>
      <c r="B10" s="164"/>
      <c r="C10" s="164"/>
      <c r="D10" s="164"/>
      <c r="E10" s="164"/>
      <c r="F10" s="164"/>
    </row>
    <row r="11" spans="1:6" x14ac:dyDescent="0.25">
      <c r="A11" s="332" t="s">
        <v>13</v>
      </c>
      <c r="B11" s="332"/>
      <c r="C11" s="326" t="s">
        <v>14</v>
      </c>
      <c r="D11" s="326"/>
      <c r="E11" s="326"/>
      <c r="F11" s="326"/>
    </row>
    <row r="12" spans="1:6" x14ac:dyDescent="0.25">
      <c r="A12" s="164"/>
      <c r="B12" s="164"/>
      <c r="C12" s="158"/>
      <c r="D12" s="158"/>
      <c r="E12" s="158"/>
      <c r="F12" s="158"/>
    </row>
    <row r="13" spans="1:6" x14ac:dyDescent="0.25">
      <c r="A13" s="333" t="str">
        <f>Баланс!A22</f>
        <v>за период с 01  января по 31 марта 2021 года</v>
      </c>
      <c r="B13" s="333"/>
      <c r="C13" s="333"/>
      <c r="D13" s="164"/>
      <c r="E13" s="164"/>
      <c r="F13" s="164"/>
    </row>
    <row r="14" spans="1:6" ht="11" thickBot="1" x14ac:dyDescent="0.3">
      <c r="A14" s="164"/>
      <c r="B14" s="164"/>
      <c r="C14" s="164"/>
      <c r="D14" s="164"/>
      <c r="E14" s="164"/>
      <c r="F14" s="159" t="s">
        <v>15</v>
      </c>
    </row>
    <row r="15" spans="1:6" ht="31.5" x14ac:dyDescent="0.25">
      <c r="A15" s="173" t="s">
        <v>184</v>
      </c>
      <c r="B15" s="174"/>
      <c r="C15" s="175"/>
      <c r="D15" s="172" t="s">
        <v>17</v>
      </c>
      <c r="E15" s="172" t="s">
        <v>185</v>
      </c>
      <c r="F15" s="232" t="s">
        <v>434</v>
      </c>
    </row>
    <row r="16" spans="1:6" x14ac:dyDescent="0.25">
      <c r="A16" s="334" t="s">
        <v>20</v>
      </c>
      <c r="B16" s="334"/>
      <c r="C16" s="334"/>
      <c r="D16" s="176" t="s">
        <v>21</v>
      </c>
      <c r="E16" s="176" t="s">
        <v>22</v>
      </c>
      <c r="F16" s="177" t="s">
        <v>23</v>
      </c>
    </row>
    <row r="17" spans="1:6" x14ac:dyDescent="0.25">
      <c r="A17" s="329" t="s">
        <v>384</v>
      </c>
      <c r="B17" s="329"/>
      <c r="C17" s="329"/>
      <c r="D17" s="176" t="s">
        <v>26</v>
      </c>
      <c r="E17" s="160">
        <v>1798060</v>
      </c>
      <c r="F17" s="166">
        <v>363697</v>
      </c>
    </row>
    <row r="18" spans="1:6" x14ac:dyDescent="0.25">
      <c r="A18" s="335" t="s">
        <v>385</v>
      </c>
      <c r="B18" s="335"/>
      <c r="C18" s="335"/>
      <c r="D18" s="176" t="s">
        <v>28</v>
      </c>
      <c r="E18" s="160">
        <v>989318</v>
      </c>
      <c r="F18" s="167">
        <v>487815</v>
      </c>
    </row>
    <row r="19" spans="1:6" x14ac:dyDescent="0.25">
      <c r="A19" s="330" t="s">
        <v>386</v>
      </c>
      <c r="B19" s="330"/>
      <c r="C19" s="330"/>
      <c r="D19" s="178" t="s">
        <v>30</v>
      </c>
      <c r="E19" s="161">
        <f>E17-E18</f>
        <v>808742</v>
      </c>
      <c r="F19" s="231">
        <f>F17-F18</f>
        <v>-124118</v>
      </c>
    </row>
    <row r="20" spans="1:6" x14ac:dyDescent="0.25">
      <c r="A20" s="335" t="s">
        <v>387</v>
      </c>
      <c r="B20" s="335"/>
      <c r="C20" s="335"/>
      <c r="D20" s="176" t="s">
        <v>32</v>
      </c>
      <c r="E20" s="233">
        <v>485933</v>
      </c>
      <c r="F20" s="166">
        <v>156957</v>
      </c>
    </row>
    <row r="21" spans="1:6" x14ac:dyDescent="0.25">
      <c r="A21" s="329" t="s">
        <v>388</v>
      </c>
      <c r="B21" s="329"/>
      <c r="C21" s="329"/>
      <c r="D21" s="176" t="s">
        <v>34</v>
      </c>
      <c r="E21" s="160">
        <v>89557</v>
      </c>
      <c r="F21" s="166">
        <v>91681</v>
      </c>
    </row>
    <row r="22" spans="1:6" ht="20.5" customHeight="1" x14ac:dyDescent="0.25">
      <c r="A22" s="336" t="s">
        <v>389</v>
      </c>
      <c r="B22" s="336"/>
      <c r="C22" s="336"/>
      <c r="D22" s="178" t="s">
        <v>46</v>
      </c>
      <c r="E22" s="160">
        <f>E19-E20-E21</f>
        <v>233252</v>
      </c>
      <c r="F22" s="160">
        <f>F19-F20-F21</f>
        <v>-372756</v>
      </c>
    </row>
    <row r="23" spans="1:6" x14ac:dyDescent="0.25">
      <c r="A23" s="329" t="s">
        <v>390</v>
      </c>
      <c r="B23" s="329"/>
      <c r="C23" s="329"/>
      <c r="D23" s="176" t="s">
        <v>48</v>
      </c>
      <c r="E23" s="160">
        <v>3261</v>
      </c>
      <c r="F23" s="166">
        <v>3007</v>
      </c>
    </row>
    <row r="24" spans="1:6" x14ac:dyDescent="0.25">
      <c r="A24" s="329" t="s">
        <v>391</v>
      </c>
      <c r="B24" s="329"/>
      <c r="C24" s="329"/>
      <c r="D24" s="176" t="s">
        <v>50</v>
      </c>
      <c r="E24" s="160">
        <v>496704</v>
      </c>
      <c r="F24" s="166">
        <v>545676</v>
      </c>
    </row>
    <row r="25" spans="1:6" ht="19.5" customHeight="1" x14ac:dyDescent="0.25">
      <c r="A25" s="329" t="s">
        <v>392</v>
      </c>
      <c r="B25" s="329"/>
      <c r="C25" s="329"/>
      <c r="D25" s="176" t="s">
        <v>200</v>
      </c>
      <c r="E25" s="160">
        <v>0</v>
      </c>
      <c r="F25" s="167">
        <v>0</v>
      </c>
    </row>
    <row r="26" spans="1:6" x14ac:dyDescent="0.25">
      <c r="A26" s="329" t="s">
        <v>393</v>
      </c>
      <c r="B26" s="329"/>
      <c r="C26" s="329"/>
      <c r="D26" s="176" t="s">
        <v>202</v>
      </c>
      <c r="E26" s="160">
        <v>594591</v>
      </c>
      <c r="F26" s="166">
        <v>286946</v>
      </c>
    </row>
    <row r="27" spans="1:6" ht="15" customHeight="1" x14ac:dyDescent="0.25">
      <c r="A27" s="329" t="s">
        <v>394</v>
      </c>
      <c r="B27" s="329"/>
      <c r="C27" s="329"/>
      <c r="D27" s="176" t="s">
        <v>204</v>
      </c>
      <c r="E27" s="160">
        <v>137005</v>
      </c>
      <c r="F27" s="167">
        <v>2614007</v>
      </c>
    </row>
    <row r="28" spans="1:6" ht="21.5" customHeight="1" x14ac:dyDescent="0.25">
      <c r="A28" s="330" t="s">
        <v>395</v>
      </c>
      <c r="B28" s="330"/>
      <c r="C28" s="330"/>
      <c r="D28" s="178" t="s">
        <v>52</v>
      </c>
      <c r="E28" s="160">
        <f>E22-E24-E27+E23+E26</f>
        <v>197395</v>
      </c>
      <c r="F28" s="160">
        <f>F22-F24-F27+F23+F26</f>
        <v>-3242486</v>
      </c>
    </row>
    <row r="29" spans="1:6" x14ac:dyDescent="0.25">
      <c r="A29" s="329" t="s">
        <v>396</v>
      </c>
      <c r="B29" s="329"/>
      <c r="C29" s="329"/>
      <c r="D29" s="176" t="s">
        <v>275</v>
      </c>
      <c r="E29" s="160">
        <v>-300</v>
      </c>
      <c r="F29" s="160">
        <v>-300</v>
      </c>
    </row>
    <row r="30" spans="1:6" ht="19.5" customHeight="1" x14ac:dyDescent="0.25">
      <c r="A30" s="330" t="s">
        <v>397</v>
      </c>
      <c r="B30" s="330"/>
      <c r="C30" s="330"/>
      <c r="D30" s="178" t="s">
        <v>91</v>
      </c>
      <c r="E30" s="160">
        <f>E28+E29</f>
        <v>197095</v>
      </c>
      <c r="F30" s="160">
        <f>F28+F29</f>
        <v>-3242786</v>
      </c>
    </row>
    <row r="31" spans="1:6" ht="20.5" customHeight="1" x14ac:dyDescent="0.25">
      <c r="A31" s="329" t="s">
        <v>398</v>
      </c>
      <c r="B31" s="329"/>
      <c r="C31" s="329"/>
      <c r="D31" s="176" t="s">
        <v>399</v>
      </c>
      <c r="E31" s="160"/>
      <c r="F31" s="160"/>
    </row>
    <row r="32" spans="1:6" ht="14.5" customHeight="1" x14ac:dyDescent="0.25">
      <c r="A32" s="330" t="s">
        <v>400</v>
      </c>
      <c r="B32" s="330"/>
      <c r="C32" s="330"/>
      <c r="D32" s="178" t="s">
        <v>120</v>
      </c>
      <c r="E32" s="160">
        <f>E30</f>
        <v>197095</v>
      </c>
      <c r="F32" s="160">
        <f>F30</f>
        <v>-3242786</v>
      </c>
    </row>
    <row r="33" spans="1:6" x14ac:dyDescent="0.25">
      <c r="A33" s="329" t="s">
        <v>401</v>
      </c>
      <c r="B33" s="329"/>
      <c r="C33" s="329"/>
      <c r="D33" s="176"/>
      <c r="E33" s="160"/>
      <c r="F33" s="160"/>
    </row>
    <row r="34" spans="1:6" x14ac:dyDescent="0.25">
      <c r="A34" s="329" t="s">
        <v>402</v>
      </c>
      <c r="B34" s="329"/>
      <c r="C34" s="329"/>
      <c r="D34" s="176"/>
      <c r="E34" s="160"/>
      <c r="F34" s="160"/>
    </row>
    <row r="35" spans="1:6" x14ac:dyDescent="0.25">
      <c r="A35" s="330" t="s">
        <v>403</v>
      </c>
      <c r="B35" s="330"/>
      <c r="C35" s="330"/>
      <c r="D35" s="178" t="s">
        <v>147</v>
      </c>
      <c r="E35" s="160"/>
      <c r="F35" s="160"/>
    </row>
    <row r="36" spans="1:6" x14ac:dyDescent="0.25">
      <c r="A36" s="329" t="s">
        <v>189</v>
      </c>
      <c r="B36" s="329"/>
      <c r="C36" s="329"/>
      <c r="D36" s="176"/>
      <c r="E36" s="160"/>
      <c r="F36" s="160"/>
    </row>
    <row r="37" spans="1:6" ht="25.5" customHeight="1" x14ac:dyDescent="0.25">
      <c r="A37" s="329" t="s">
        <v>404</v>
      </c>
      <c r="B37" s="329"/>
      <c r="C37" s="329"/>
      <c r="D37" s="176" t="s">
        <v>150</v>
      </c>
      <c r="E37" s="160"/>
      <c r="F37" s="160"/>
    </row>
    <row r="38" spans="1:6" ht="33" customHeight="1" x14ac:dyDescent="0.25">
      <c r="A38" s="329" t="s">
        <v>321</v>
      </c>
      <c r="B38" s="329"/>
      <c r="C38" s="329"/>
      <c r="D38" s="176" t="s">
        <v>152</v>
      </c>
      <c r="E38" s="160"/>
      <c r="F38" s="160"/>
    </row>
    <row r="39" spans="1:6" ht="24" customHeight="1" x14ac:dyDescent="0.25">
      <c r="A39" s="329" t="s">
        <v>360</v>
      </c>
      <c r="B39" s="329"/>
      <c r="C39" s="329"/>
      <c r="D39" s="176" t="s">
        <v>154</v>
      </c>
      <c r="E39" s="160"/>
      <c r="F39" s="160"/>
    </row>
    <row r="40" spans="1:6" x14ac:dyDescent="0.25">
      <c r="A40" s="329" t="s">
        <v>405</v>
      </c>
      <c r="B40" s="329"/>
      <c r="C40" s="329"/>
      <c r="D40" s="176" t="s">
        <v>156</v>
      </c>
      <c r="E40" s="160"/>
      <c r="F40" s="160"/>
    </row>
    <row r="41" spans="1:6" x14ac:dyDescent="0.25">
      <c r="A41" s="329" t="s">
        <v>365</v>
      </c>
      <c r="B41" s="329"/>
      <c r="C41" s="329"/>
      <c r="D41" s="176" t="s">
        <v>158</v>
      </c>
      <c r="E41" s="160"/>
      <c r="F41" s="160"/>
    </row>
    <row r="42" spans="1:6" x14ac:dyDescent="0.25">
      <c r="A42" s="329" t="s">
        <v>329</v>
      </c>
      <c r="B42" s="329"/>
      <c r="C42" s="329"/>
      <c r="D42" s="176" t="s">
        <v>160</v>
      </c>
      <c r="E42" s="179"/>
      <c r="F42" s="179"/>
    </row>
    <row r="43" spans="1:6" x14ac:dyDescent="0.25">
      <c r="A43" s="329" t="s">
        <v>406</v>
      </c>
      <c r="B43" s="329"/>
      <c r="C43" s="329"/>
      <c r="D43" s="176" t="s">
        <v>407</v>
      </c>
      <c r="E43" s="179"/>
      <c r="F43" s="179"/>
    </row>
    <row r="44" spans="1:6" x14ac:dyDescent="0.25">
      <c r="A44" s="329" t="s">
        <v>408</v>
      </c>
      <c r="B44" s="329"/>
      <c r="C44" s="329"/>
      <c r="D44" s="176" t="s">
        <v>409</v>
      </c>
      <c r="E44" s="179"/>
      <c r="F44" s="179"/>
    </row>
    <row r="45" spans="1:6" ht="18.5" customHeight="1" x14ac:dyDescent="0.25">
      <c r="A45" s="329" t="s">
        <v>410</v>
      </c>
      <c r="B45" s="329"/>
      <c r="C45" s="329"/>
      <c r="D45" s="176" t="s">
        <v>411</v>
      </c>
      <c r="E45" s="179"/>
      <c r="F45" s="179"/>
    </row>
    <row r="46" spans="1:6" ht="20" customHeight="1" x14ac:dyDescent="0.25">
      <c r="A46" s="330" t="s">
        <v>412</v>
      </c>
      <c r="B46" s="330"/>
      <c r="C46" s="330"/>
      <c r="D46" s="178" t="s">
        <v>162</v>
      </c>
      <c r="E46" s="168"/>
      <c r="F46" s="168"/>
    </row>
    <row r="47" spans="1:6" ht="20.5" customHeight="1" x14ac:dyDescent="0.25">
      <c r="A47" s="329" t="s">
        <v>413</v>
      </c>
      <c r="B47" s="329"/>
      <c r="C47" s="329"/>
      <c r="D47" s="176" t="s">
        <v>414</v>
      </c>
      <c r="E47" s="179"/>
      <c r="F47" s="179"/>
    </row>
    <row r="48" spans="1:6" ht="19" customHeight="1" x14ac:dyDescent="0.25">
      <c r="A48" s="329" t="s">
        <v>321</v>
      </c>
      <c r="B48" s="329"/>
      <c r="C48" s="329"/>
      <c r="D48" s="176" t="s">
        <v>415</v>
      </c>
      <c r="E48" s="179"/>
      <c r="F48" s="179"/>
    </row>
    <row r="49" spans="1:6" ht="15.5" customHeight="1" x14ac:dyDescent="0.25">
      <c r="A49" s="329" t="s">
        <v>323</v>
      </c>
      <c r="B49" s="329"/>
      <c r="C49" s="329"/>
      <c r="D49" s="176" t="s">
        <v>416</v>
      </c>
      <c r="E49" s="179"/>
      <c r="F49" s="179"/>
    </row>
    <row r="50" spans="1:6" ht="16" customHeight="1" x14ac:dyDescent="0.25">
      <c r="A50" s="329" t="s">
        <v>410</v>
      </c>
      <c r="B50" s="329"/>
      <c r="C50" s="329"/>
      <c r="D50" s="176" t="s">
        <v>417</v>
      </c>
      <c r="E50" s="179"/>
      <c r="F50" s="179"/>
    </row>
    <row r="51" spans="1:6" ht="21" customHeight="1" x14ac:dyDescent="0.25">
      <c r="A51" s="329" t="s">
        <v>418</v>
      </c>
      <c r="B51" s="329"/>
      <c r="C51" s="329"/>
      <c r="D51" s="176" t="s">
        <v>419</v>
      </c>
      <c r="E51" s="179"/>
      <c r="F51" s="179"/>
    </row>
    <row r="52" spans="1:6" ht="30.5" customHeight="1" x14ac:dyDescent="0.25">
      <c r="A52" s="330" t="s">
        <v>420</v>
      </c>
      <c r="B52" s="330"/>
      <c r="C52" s="330"/>
      <c r="D52" s="178" t="s">
        <v>421</v>
      </c>
      <c r="E52" s="168"/>
      <c r="F52" s="168"/>
    </row>
    <row r="53" spans="1:6" ht="11" thickBot="1" x14ac:dyDescent="0.3">
      <c r="A53" s="331" t="s">
        <v>422</v>
      </c>
      <c r="B53" s="331"/>
      <c r="C53" s="331"/>
      <c r="D53" s="180" t="s">
        <v>166</v>
      </c>
      <c r="E53" s="169">
        <f>E32</f>
        <v>197095</v>
      </c>
      <c r="F53" s="169">
        <f>F32</f>
        <v>-3242786</v>
      </c>
    </row>
    <row r="54" spans="1:6" x14ac:dyDescent="0.25">
      <c r="A54" s="329" t="s">
        <v>423</v>
      </c>
      <c r="B54" s="329"/>
      <c r="C54" s="329"/>
      <c r="D54" s="178"/>
      <c r="E54" s="170">
        <v>0</v>
      </c>
      <c r="F54" s="170">
        <v>0</v>
      </c>
    </row>
    <row r="55" spans="1:6" x14ac:dyDescent="0.25">
      <c r="A55" s="329" t="s">
        <v>424</v>
      </c>
      <c r="B55" s="329"/>
      <c r="C55" s="329"/>
      <c r="D55" s="176"/>
      <c r="E55" s="170">
        <v>0</v>
      </c>
      <c r="F55" s="170">
        <v>0</v>
      </c>
    </row>
    <row r="56" spans="1:6" x14ac:dyDescent="0.25">
      <c r="A56" s="329" t="s">
        <v>425</v>
      </c>
      <c r="B56" s="329"/>
      <c r="C56" s="329"/>
      <c r="D56" s="178"/>
      <c r="E56" s="170">
        <v>0</v>
      </c>
      <c r="F56" s="170">
        <v>0</v>
      </c>
    </row>
    <row r="57" spans="1:6" ht="11" thickBot="1" x14ac:dyDescent="0.3">
      <c r="A57" s="330" t="s">
        <v>426</v>
      </c>
      <c r="B57" s="330"/>
      <c r="C57" s="330"/>
      <c r="D57" s="178" t="s">
        <v>351</v>
      </c>
      <c r="E57" s="169">
        <f>E59</f>
        <v>1988.8496468213928</v>
      </c>
      <c r="F57" s="169">
        <f>F59</f>
        <v>-32722.361251261354</v>
      </c>
    </row>
    <row r="58" spans="1:6" x14ac:dyDescent="0.25">
      <c r="A58" s="329" t="s">
        <v>189</v>
      </c>
      <c r="B58" s="329"/>
      <c r="C58" s="329"/>
      <c r="D58" s="176"/>
      <c r="E58" s="171"/>
      <c r="F58" s="171"/>
    </row>
    <row r="59" spans="1:6" ht="11" thickBot="1" x14ac:dyDescent="0.3">
      <c r="A59" s="327" t="s">
        <v>427</v>
      </c>
      <c r="B59" s="327"/>
      <c r="C59" s="327"/>
      <c r="D59" s="176"/>
      <c r="E59" s="169">
        <f>E60</f>
        <v>1988.8496468213928</v>
      </c>
      <c r="F59" s="169">
        <f>F60</f>
        <v>-32722.361251261354</v>
      </c>
    </row>
    <row r="60" spans="1:6" ht="11" thickBot="1" x14ac:dyDescent="0.3">
      <c r="A60" s="327" t="s">
        <v>428</v>
      </c>
      <c r="B60" s="327"/>
      <c r="C60" s="327"/>
      <c r="D60" s="176"/>
      <c r="E60" s="169">
        <f>E53/99.1</f>
        <v>1988.8496468213928</v>
      </c>
      <c r="F60" s="169">
        <f>F53/99.1</f>
        <v>-32722.361251261354</v>
      </c>
    </row>
    <row r="61" spans="1:6" x14ac:dyDescent="0.25">
      <c r="A61" s="327" t="s">
        <v>429</v>
      </c>
      <c r="B61" s="327"/>
      <c r="C61" s="327"/>
      <c r="D61" s="176"/>
      <c r="E61" s="170">
        <v>0</v>
      </c>
      <c r="F61" s="170">
        <v>0</v>
      </c>
    </row>
    <row r="62" spans="1:6" x14ac:dyDescent="0.25">
      <c r="A62" s="327" t="s">
        <v>430</v>
      </c>
      <c r="B62" s="327"/>
      <c r="C62" s="327"/>
      <c r="D62" s="176"/>
      <c r="E62" s="170">
        <v>0</v>
      </c>
      <c r="F62" s="170">
        <v>0</v>
      </c>
    </row>
    <row r="63" spans="1:6" x14ac:dyDescent="0.25">
      <c r="A63" s="327" t="s">
        <v>428</v>
      </c>
      <c r="B63" s="327"/>
      <c r="C63" s="327"/>
      <c r="D63" s="176"/>
      <c r="E63" s="170">
        <v>0</v>
      </c>
      <c r="F63" s="170">
        <v>0</v>
      </c>
    </row>
    <row r="64" spans="1:6" ht="11" thickBot="1" x14ac:dyDescent="0.3">
      <c r="A64" s="328" t="s">
        <v>429</v>
      </c>
      <c r="B64" s="328"/>
      <c r="C64" s="328"/>
      <c r="D64" s="181"/>
      <c r="E64" s="182">
        <v>0</v>
      </c>
      <c r="F64" s="182">
        <v>0</v>
      </c>
    </row>
    <row r="65" spans="1:6" ht="17" customHeight="1" thickBot="1" x14ac:dyDescent="0.3">
      <c r="A65" s="271" t="s">
        <v>431</v>
      </c>
      <c r="B65" s="272"/>
      <c r="C65" s="272"/>
      <c r="D65" s="273"/>
      <c r="E65" s="274">
        <f>E57</f>
        <v>1988.8496468213928</v>
      </c>
      <c r="F65" s="274">
        <f>F57</f>
        <v>-32722.361251261354</v>
      </c>
    </row>
    <row r="66" spans="1:6" x14ac:dyDescent="0.25">
      <c r="A66" s="156"/>
      <c r="B66" s="156"/>
      <c r="C66" s="325"/>
      <c r="D66" s="325"/>
      <c r="E66" s="325"/>
    </row>
    <row r="67" spans="1:6" ht="6.5" customHeight="1" x14ac:dyDescent="0.25"/>
    <row r="68" spans="1:6" x14ac:dyDescent="0.25">
      <c r="A68" s="165" t="s">
        <v>171</v>
      </c>
      <c r="B68" s="156"/>
      <c r="C68" s="326" t="s">
        <v>172</v>
      </c>
      <c r="D68" s="326"/>
      <c r="E68" s="326"/>
    </row>
    <row r="69" spans="1:6" x14ac:dyDescent="0.25">
      <c r="A69" s="156"/>
      <c r="B69" s="156"/>
      <c r="C69" s="325" t="s">
        <v>381</v>
      </c>
      <c r="D69" s="325"/>
      <c r="E69" s="325"/>
    </row>
    <row r="70" spans="1:6" x14ac:dyDescent="0.25">
      <c r="A70" s="156"/>
      <c r="B70" s="156"/>
      <c r="C70" s="156"/>
      <c r="D70" s="156"/>
      <c r="E70" s="156"/>
    </row>
    <row r="71" spans="1:6" x14ac:dyDescent="0.25">
      <c r="A71" s="162" t="s">
        <v>175</v>
      </c>
      <c r="B71" s="156"/>
      <c r="C71" s="326" t="s">
        <v>176</v>
      </c>
      <c r="D71" s="326"/>
      <c r="E71" s="326"/>
    </row>
    <row r="72" spans="1:6" x14ac:dyDescent="0.25">
      <c r="A72" s="156"/>
      <c r="B72" s="156"/>
      <c r="C72" s="325" t="s">
        <v>381</v>
      </c>
      <c r="D72" s="325"/>
      <c r="E72" s="325"/>
    </row>
  </sheetData>
  <mergeCells count="63">
    <mergeCell ref="A9:F9"/>
    <mergeCell ref="D1:F1"/>
    <mergeCell ref="A3:B3"/>
    <mergeCell ref="A4:B4"/>
    <mergeCell ref="A5:B5"/>
    <mergeCell ref="A7:B7"/>
    <mergeCell ref="A24:C24"/>
    <mergeCell ref="A11:B11"/>
    <mergeCell ref="C11:F11"/>
    <mergeCell ref="A13:C13"/>
    <mergeCell ref="A16:C16"/>
    <mergeCell ref="A17:C17"/>
    <mergeCell ref="A18:C18"/>
    <mergeCell ref="A19:C19"/>
    <mergeCell ref="A20:C20"/>
    <mergeCell ref="A21:C21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8:C48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60:C60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C69:E69"/>
    <mergeCell ref="C71:E71"/>
    <mergeCell ref="C72:E72"/>
    <mergeCell ref="A61:C61"/>
    <mergeCell ref="A62:C62"/>
    <mergeCell ref="A63:C63"/>
    <mergeCell ref="A64:C64"/>
    <mergeCell ref="C66:E66"/>
    <mergeCell ref="C68:E6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04"/>
  <sheetViews>
    <sheetView topLeftCell="A85" zoomScale="85" zoomScaleNormal="85" workbookViewId="0">
      <selection activeCell="H96" sqref="H96"/>
    </sheetView>
  </sheetViews>
  <sheetFormatPr defaultColWidth="8.81640625" defaultRowHeight="14" x14ac:dyDescent="0.3"/>
  <cols>
    <col min="1" max="2" width="8.81640625" style="183"/>
    <col min="3" max="3" width="53.08984375" style="183" customWidth="1"/>
    <col min="4" max="4" width="8.81640625" style="183"/>
    <col min="5" max="5" width="14.6328125" style="183" customWidth="1"/>
    <col min="6" max="6" width="14.81640625" style="183" customWidth="1"/>
    <col min="7" max="16384" width="8.81640625" style="183"/>
  </cols>
  <sheetData>
    <row r="1" spans="1:6" ht="43.25" customHeight="1" x14ac:dyDescent="0.3">
      <c r="C1" s="394" t="s">
        <v>0</v>
      </c>
      <c r="D1" s="394"/>
      <c r="E1" s="394"/>
      <c r="F1" s="394"/>
    </row>
    <row r="2" spans="1:6" x14ac:dyDescent="0.3">
      <c r="B2" s="395" t="s">
        <v>179</v>
      </c>
      <c r="C2" s="395"/>
      <c r="D2" s="395"/>
      <c r="E2" s="395"/>
      <c r="F2" s="395"/>
    </row>
    <row r="4" spans="1:6" x14ac:dyDescent="0.3">
      <c r="A4" s="184" t="s">
        <v>3</v>
      </c>
      <c r="B4" s="185" t="s">
        <v>180</v>
      </c>
      <c r="C4" s="186"/>
      <c r="D4" s="186"/>
      <c r="E4" s="186"/>
      <c r="F4" s="186"/>
    </row>
    <row r="5" spans="1:6" x14ac:dyDescent="0.3">
      <c r="A5" s="186"/>
      <c r="B5" s="186"/>
      <c r="C5" s="186"/>
      <c r="D5" s="186"/>
      <c r="E5" s="186"/>
      <c r="F5" s="186"/>
    </row>
    <row r="6" spans="1:6" x14ac:dyDescent="0.3">
      <c r="A6" s="184" t="s">
        <v>5</v>
      </c>
      <c r="B6" s="163" t="str">
        <f>Баланс!E9</f>
        <v xml:space="preserve">за январь-март  2021 г.  </v>
      </c>
      <c r="C6" s="186"/>
      <c r="D6" s="186"/>
      <c r="E6" s="186"/>
      <c r="F6" s="186"/>
    </row>
    <row r="7" spans="1:6" ht="5" customHeight="1" x14ac:dyDescent="0.3">
      <c r="A7" s="186"/>
      <c r="B7" s="186"/>
      <c r="C7" s="186"/>
      <c r="D7" s="186"/>
      <c r="E7" s="186"/>
      <c r="F7" s="186"/>
    </row>
    <row r="8" spans="1:6" x14ac:dyDescent="0.3">
      <c r="A8" s="184" t="s">
        <v>6</v>
      </c>
      <c r="B8" s="308" t="str">
        <f>Баланс!E11</f>
        <v>организации публичного интереса по результатам за январь по 14 мая 2021 года</v>
      </c>
      <c r="C8" s="308"/>
      <c r="D8" s="308"/>
      <c r="E8" s="308"/>
      <c r="F8" s="308"/>
    </row>
    <row r="9" spans="1:6" ht="6" customHeight="1" x14ac:dyDescent="0.3">
      <c r="A9" s="186"/>
      <c r="B9" s="186"/>
      <c r="C9" s="186"/>
      <c r="D9" s="186"/>
      <c r="E9" s="186"/>
      <c r="F9" s="186"/>
    </row>
    <row r="10" spans="1:6" x14ac:dyDescent="0.3">
      <c r="A10" s="187" t="s">
        <v>7</v>
      </c>
      <c r="B10" s="314" t="s">
        <v>8</v>
      </c>
      <c r="C10" s="314"/>
      <c r="D10" s="314"/>
      <c r="E10" s="314"/>
      <c r="F10" s="314"/>
    </row>
    <row r="11" spans="1:6" ht="4" customHeight="1" x14ac:dyDescent="0.3">
      <c r="A11" s="186"/>
      <c r="B11" s="186"/>
      <c r="C11" s="186"/>
      <c r="D11" s="186"/>
      <c r="E11" s="186"/>
      <c r="F11" s="186"/>
    </row>
    <row r="12" spans="1:6" ht="12" customHeight="1" x14ac:dyDescent="0.3">
      <c r="A12" s="184" t="s">
        <v>9</v>
      </c>
      <c r="B12" s="308" t="str">
        <f>Баланс!E15</f>
        <v>ежегодно не позднее 14 мая 2021  года,</v>
      </c>
      <c r="C12" s="308"/>
      <c r="D12" s="308"/>
      <c r="E12" s="308"/>
      <c r="F12" s="308"/>
    </row>
    <row r="13" spans="1:6" ht="4" customHeight="1" x14ac:dyDescent="0.3">
      <c r="A13" s="186"/>
      <c r="B13" s="186"/>
      <c r="C13" s="186"/>
      <c r="D13" s="186"/>
      <c r="E13" s="186"/>
      <c r="F13" s="186"/>
    </row>
    <row r="14" spans="1:6" x14ac:dyDescent="0.3">
      <c r="A14" s="185" t="s">
        <v>181</v>
      </c>
      <c r="B14" s="185"/>
      <c r="C14" s="185"/>
      <c r="D14" s="185"/>
      <c r="E14" s="185"/>
      <c r="F14" s="185"/>
    </row>
    <row r="15" spans="1:6" x14ac:dyDescent="0.3">
      <c r="A15" s="393" t="s">
        <v>182</v>
      </c>
      <c r="B15" s="393"/>
      <c r="C15" s="393"/>
      <c r="D15" s="393"/>
      <c r="E15" s="393"/>
      <c r="F15" s="393"/>
    </row>
    <row r="16" spans="1:6" ht="3.5" customHeight="1" x14ac:dyDescent="0.3">
      <c r="A16" s="186"/>
      <c r="B16" s="186"/>
      <c r="C16" s="186"/>
      <c r="D16" s="186"/>
      <c r="E16" s="186"/>
      <c r="F16" s="186"/>
    </row>
    <row r="17" spans="1:6" x14ac:dyDescent="0.3">
      <c r="A17" s="378" t="s">
        <v>183</v>
      </c>
      <c r="B17" s="379"/>
      <c r="C17" s="379"/>
      <c r="D17" s="379"/>
      <c r="E17" s="379"/>
      <c r="F17" s="379"/>
    </row>
    <row r="18" spans="1:6" ht="4.5" customHeight="1" x14ac:dyDescent="0.3"/>
    <row r="19" spans="1:6" x14ac:dyDescent="0.3">
      <c r="A19" s="380" t="str">
        <f>Баланс!A22</f>
        <v>за период с 01  января по 31 марта 2021 года</v>
      </c>
      <c r="B19" s="380"/>
      <c r="C19" s="380"/>
      <c r="D19" s="380"/>
      <c r="E19" s="380"/>
      <c r="F19" s="380"/>
    </row>
    <row r="20" spans="1:6" ht="10" customHeight="1" thickBot="1" x14ac:dyDescent="0.35">
      <c r="E20" s="188"/>
      <c r="F20" s="228" t="s">
        <v>15</v>
      </c>
    </row>
    <row r="21" spans="1:6" ht="23.5" thickBot="1" x14ac:dyDescent="0.35">
      <c r="A21" s="381" t="s">
        <v>184</v>
      </c>
      <c r="B21" s="382"/>
      <c r="C21" s="383"/>
      <c r="D21" s="224" t="s">
        <v>17</v>
      </c>
      <c r="E21" s="224" t="s">
        <v>185</v>
      </c>
      <c r="F21" s="225" t="s">
        <v>186</v>
      </c>
    </row>
    <row r="22" spans="1:6" ht="14.5" thickBot="1" x14ac:dyDescent="0.35">
      <c r="A22" s="384" t="s">
        <v>20</v>
      </c>
      <c r="B22" s="385"/>
      <c r="C22" s="385"/>
      <c r="D22" s="226" t="s">
        <v>21</v>
      </c>
      <c r="E22" s="226" t="s">
        <v>22</v>
      </c>
      <c r="F22" s="227" t="s">
        <v>23</v>
      </c>
    </row>
    <row r="23" spans="1:6" x14ac:dyDescent="0.3">
      <c r="A23" s="386" t="s">
        <v>187</v>
      </c>
      <c r="B23" s="387"/>
      <c r="C23" s="387"/>
      <c r="D23" s="387"/>
      <c r="E23" s="387"/>
      <c r="F23" s="388"/>
    </row>
    <row r="24" spans="1:6" x14ac:dyDescent="0.3">
      <c r="A24" s="372" t="s">
        <v>188</v>
      </c>
      <c r="B24" s="373"/>
      <c r="C24" s="373"/>
      <c r="D24" s="191" t="s">
        <v>26</v>
      </c>
      <c r="E24" s="192">
        <f>SUM(E26:E31)</f>
        <v>1733639</v>
      </c>
      <c r="F24" s="192">
        <f>SUM(F26:F31)</f>
        <v>1145924</v>
      </c>
    </row>
    <row r="25" spans="1:6" x14ac:dyDescent="0.3">
      <c r="A25" s="389" t="s">
        <v>189</v>
      </c>
      <c r="B25" s="390"/>
      <c r="C25" s="391"/>
      <c r="D25" s="392"/>
      <c r="E25" s="193"/>
      <c r="F25" s="206"/>
    </row>
    <row r="26" spans="1:6" x14ac:dyDescent="0.3">
      <c r="A26" s="349" t="s">
        <v>190</v>
      </c>
      <c r="B26" s="350"/>
      <c r="C26" s="351"/>
      <c r="D26" s="194" t="s">
        <v>28</v>
      </c>
      <c r="E26" s="195">
        <v>1725934</v>
      </c>
      <c r="F26" s="195">
        <v>1139529</v>
      </c>
    </row>
    <row r="27" spans="1:6" x14ac:dyDescent="0.3">
      <c r="A27" s="349" t="s">
        <v>191</v>
      </c>
      <c r="B27" s="350"/>
      <c r="C27" s="351"/>
      <c r="D27" s="194" t="s">
        <v>30</v>
      </c>
      <c r="E27" s="195" t="s">
        <v>123</v>
      </c>
      <c r="F27" s="208" t="s">
        <v>123</v>
      </c>
    </row>
    <row r="28" spans="1:6" x14ac:dyDescent="0.3">
      <c r="A28" s="349" t="s">
        <v>192</v>
      </c>
      <c r="B28" s="350"/>
      <c r="C28" s="351"/>
      <c r="D28" s="194" t="s">
        <v>32</v>
      </c>
      <c r="E28" s="195" t="s">
        <v>123</v>
      </c>
      <c r="F28" s="208" t="s">
        <v>123</v>
      </c>
    </row>
    <row r="29" spans="1:6" x14ac:dyDescent="0.3">
      <c r="A29" s="349" t="s">
        <v>193</v>
      </c>
      <c r="B29" s="350"/>
      <c r="C29" s="351"/>
      <c r="D29" s="194" t="s">
        <v>34</v>
      </c>
      <c r="E29" s="195" t="s">
        <v>123</v>
      </c>
      <c r="F29" s="208" t="s">
        <v>123</v>
      </c>
    </row>
    <row r="30" spans="1:6" x14ac:dyDescent="0.3">
      <c r="A30" s="349" t="s">
        <v>194</v>
      </c>
      <c r="B30" s="350"/>
      <c r="C30" s="351"/>
      <c r="D30" s="194" t="s">
        <v>36</v>
      </c>
      <c r="E30" s="195" t="s">
        <v>123</v>
      </c>
      <c r="F30" s="208" t="s">
        <v>123</v>
      </c>
    </row>
    <row r="31" spans="1:6" x14ac:dyDescent="0.3">
      <c r="A31" s="349" t="s">
        <v>195</v>
      </c>
      <c r="B31" s="350"/>
      <c r="C31" s="351"/>
      <c r="D31" s="194" t="s">
        <v>38</v>
      </c>
      <c r="E31" s="195">
        <v>7705</v>
      </c>
      <c r="F31" s="195">
        <v>6395</v>
      </c>
    </row>
    <row r="32" spans="1:6" x14ac:dyDescent="0.3">
      <c r="A32" s="357" t="s">
        <v>196</v>
      </c>
      <c r="B32" s="358"/>
      <c r="C32" s="358"/>
      <c r="D32" s="191" t="s">
        <v>46</v>
      </c>
      <c r="E32" s="197">
        <f>SUM(E34:E40)</f>
        <v>1651150</v>
      </c>
      <c r="F32" s="197">
        <f>SUM(F34:F40)</f>
        <v>1060341</v>
      </c>
    </row>
    <row r="33" spans="1:6" x14ac:dyDescent="0.3">
      <c r="A33" s="354" t="s">
        <v>189</v>
      </c>
      <c r="B33" s="355"/>
      <c r="C33" s="355"/>
      <c r="D33" s="194"/>
      <c r="E33" s="198"/>
      <c r="F33" s="210"/>
    </row>
    <row r="34" spans="1:6" x14ac:dyDescent="0.3">
      <c r="A34" s="349" t="s">
        <v>197</v>
      </c>
      <c r="B34" s="350"/>
      <c r="C34" s="351"/>
      <c r="D34" s="194" t="s">
        <v>48</v>
      </c>
      <c r="E34" s="195">
        <v>956927</v>
      </c>
      <c r="F34" s="195">
        <v>491641</v>
      </c>
    </row>
    <row r="35" spans="1:6" x14ac:dyDescent="0.3">
      <c r="A35" s="349" t="s">
        <v>198</v>
      </c>
      <c r="B35" s="350"/>
      <c r="C35" s="351"/>
      <c r="D35" s="194" t="s">
        <v>50</v>
      </c>
      <c r="E35" s="195" t="s">
        <v>123</v>
      </c>
      <c r="F35" s="195">
        <v>0</v>
      </c>
    </row>
    <row r="36" spans="1:6" x14ac:dyDescent="0.3">
      <c r="A36" s="349" t="s">
        <v>199</v>
      </c>
      <c r="B36" s="350"/>
      <c r="C36" s="351"/>
      <c r="D36" s="194" t="s">
        <v>200</v>
      </c>
      <c r="E36" s="195">
        <v>90017</v>
      </c>
      <c r="F36" s="195">
        <v>91672</v>
      </c>
    </row>
    <row r="37" spans="1:6" x14ac:dyDescent="0.3">
      <c r="A37" s="349" t="s">
        <v>201</v>
      </c>
      <c r="B37" s="350"/>
      <c r="C37" s="351"/>
      <c r="D37" s="199" t="s">
        <v>202</v>
      </c>
      <c r="E37" s="195" t="s">
        <v>123</v>
      </c>
      <c r="F37" s="195">
        <v>0</v>
      </c>
    </row>
    <row r="38" spans="1:6" x14ac:dyDescent="0.3">
      <c r="A38" s="349" t="s">
        <v>203</v>
      </c>
      <c r="B38" s="350"/>
      <c r="C38" s="351"/>
      <c r="D38" s="194" t="s">
        <v>204</v>
      </c>
      <c r="E38" s="195" t="s">
        <v>123</v>
      </c>
      <c r="F38" s="195">
        <v>0</v>
      </c>
    </row>
    <row r="39" spans="1:6" x14ac:dyDescent="0.3">
      <c r="A39" s="349" t="s">
        <v>205</v>
      </c>
      <c r="B39" s="350"/>
      <c r="C39" s="351"/>
      <c r="D39" s="200" t="s">
        <v>206</v>
      </c>
      <c r="E39" s="201">
        <v>387517</v>
      </c>
      <c r="F39" s="195">
        <v>340014</v>
      </c>
    </row>
    <row r="40" spans="1:6" x14ac:dyDescent="0.3">
      <c r="A40" s="349" t="s">
        <v>207</v>
      </c>
      <c r="B40" s="350"/>
      <c r="C40" s="351"/>
      <c r="D40" s="200" t="s">
        <v>208</v>
      </c>
      <c r="E40" s="201">
        <v>216689</v>
      </c>
      <c r="F40" s="195">
        <v>137014</v>
      </c>
    </row>
    <row r="41" spans="1:6" x14ac:dyDescent="0.3">
      <c r="A41" s="357" t="s">
        <v>209</v>
      </c>
      <c r="B41" s="358"/>
      <c r="C41" s="358"/>
      <c r="D41" s="202" t="s">
        <v>210</v>
      </c>
      <c r="E41" s="197">
        <f>E24-E32</f>
        <v>82489</v>
      </c>
      <c r="F41" s="197">
        <f>F24-F32</f>
        <v>85583</v>
      </c>
    </row>
    <row r="42" spans="1:6" x14ac:dyDescent="0.3">
      <c r="A42" s="369" t="s">
        <v>211</v>
      </c>
      <c r="B42" s="370"/>
      <c r="C42" s="370"/>
      <c r="D42" s="370"/>
      <c r="E42" s="370"/>
      <c r="F42" s="371"/>
    </row>
    <row r="43" spans="1:6" x14ac:dyDescent="0.3">
      <c r="A43" s="372" t="s">
        <v>212</v>
      </c>
      <c r="B43" s="373"/>
      <c r="C43" s="373"/>
      <c r="D43" s="191" t="s">
        <v>213</v>
      </c>
      <c r="E43" s="192">
        <v>0</v>
      </c>
      <c r="F43" s="211">
        <v>0</v>
      </c>
    </row>
    <row r="44" spans="1:6" x14ac:dyDescent="0.3">
      <c r="A44" s="354" t="s">
        <v>189</v>
      </c>
      <c r="B44" s="355"/>
      <c r="C44" s="355"/>
      <c r="D44" s="194"/>
      <c r="E44" s="198"/>
      <c r="F44" s="210"/>
    </row>
    <row r="45" spans="1:6" x14ac:dyDescent="0.3">
      <c r="A45" s="349" t="s">
        <v>214</v>
      </c>
      <c r="B45" s="350"/>
      <c r="C45" s="351"/>
      <c r="D45" s="199" t="s">
        <v>215</v>
      </c>
      <c r="E45" s="195" t="s">
        <v>123</v>
      </c>
      <c r="F45" s="208" t="s">
        <v>123</v>
      </c>
    </row>
    <row r="46" spans="1:6" x14ac:dyDescent="0.3">
      <c r="A46" s="349" t="s">
        <v>216</v>
      </c>
      <c r="B46" s="350"/>
      <c r="C46" s="351"/>
      <c r="D46" s="199" t="s">
        <v>217</v>
      </c>
      <c r="E46" s="201" t="s">
        <v>123</v>
      </c>
      <c r="F46" s="212" t="s">
        <v>123</v>
      </c>
    </row>
    <row r="47" spans="1:6" x14ac:dyDescent="0.3">
      <c r="A47" s="349" t="s">
        <v>218</v>
      </c>
      <c r="B47" s="350"/>
      <c r="C47" s="351"/>
      <c r="D47" s="200" t="s">
        <v>219</v>
      </c>
      <c r="E47" s="201" t="s">
        <v>123</v>
      </c>
      <c r="F47" s="212" t="s">
        <v>123</v>
      </c>
    </row>
    <row r="48" spans="1:6" ht="23" customHeight="1" x14ac:dyDescent="0.3">
      <c r="A48" s="357" t="s">
        <v>220</v>
      </c>
      <c r="B48" s="358"/>
      <c r="C48" s="358"/>
      <c r="D48" s="194" t="s">
        <v>221</v>
      </c>
      <c r="E48" s="195" t="s">
        <v>123</v>
      </c>
      <c r="F48" s="208" t="s">
        <v>123</v>
      </c>
    </row>
    <row r="49" spans="1:6" x14ac:dyDescent="0.3">
      <c r="A49" s="342" t="s">
        <v>222</v>
      </c>
      <c r="B49" s="365"/>
      <c r="C49" s="366"/>
      <c r="D49" s="200" t="s">
        <v>223</v>
      </c>
      <c r="E49" s="201" t="s">
        <v>123</v>
      </c>
      <c r="F49" s="212" t="s">
        <v>123</v>
      </c>
    </row>
    <row r="50" spans="1:6" x14ac:dyDescent="0.3">
      <c r="A50" s="342" t="s">
        <v>224</v>
      </c>
      <c r="B50" s="343"/>
      <c r="C50" s="343"/>
      <c r="D50" s="200" t="s">
        <v>225</v>
      </c>
      <c r="E50" s="201" t="s">
        <v>123</v>
      </c>
      <c r="F50" s="212" t="s">
        <v>123</v>
      </c>
    </row>
    <row r="51" spans="1:6" x14ac:dyDescent="0.3">
      <c r="A51" s="342" t="s">
        <v>226</v>
      </c>
      <c r="B51" s="343"/>
      <c r="C51" s="343"/>
      <c r="D51" s="200" t="s">
        <v>227</v>
      </c>
      <c r="E51" s="201" t="s">
        <v>123</v>
      </c>
      <c r="F51" s="212" t="s">
        <v>123</v>
      </c>
    </row>
    <row r="52" spans="1:6" x14ac:dyDescent="0.3">
      <c r="A52" s="342" t="s">
        <v>228</v>
      </c>
      <c r="B52" s="343"/>
      <c r="C52" s="343"/>
      <c r="D52" s="200" t="s">
        <v>229</v>
      </c>
      <c r="E52" s="201" t="s">
        <v>123</v>
      </c>
      <c r="F52" s="212" t="s">
        <v>123</v>
      </c>
    </row>
    <row r="53" spans="1:6" x14ac:dyDescent="0.3">
      <c r="A53" s="342" t="s">
        <v>230</v>
      </c>
      <c r="B53" s="343"/>
      <c r="C53" s="343"/>
      <c r="D53" s="200" t="s">
        <v>231</v>
      </c>
      <c r="E53" s="201" t="s">
        <v>123</v>
      </c>
      <c r="F53" s="212" t="s">
        <v>123</v>
      </c>
    </row>
    <row r="54" spans="1:6" x14ac:dyDescent="0.3">
      <c r="A54" s="342" t="s">
        <v>232</v>
      </c>
      <c r="B54" s="343"/>
      <c r="C54" s="343"/>
      <c r="D54" s="200" t="s">
        <v>233</v>
      </c>
      <c r="E54" s="201" t="s">
        <v>123</v>
      </c>
      <c r="F54" s="212" t="s">
        <v>123</v>
      </c>
    </row>
    <row r="55" spans="1:6" x14ac:dyDescent="0.3">
      <c r="A55" s="342" t="s">
        <v>194</v>
      </c>
      <c r="B55" s="365"/>
      <c r="C55" s="366"/>
      <c r="D55" s="200" t="s">
        <v>234</v>
      </c>
      <c r="E55" s="201" t="s">
        <v>123</v>
      </c>
      <c r="F55" s="212" t="s">
        <v>123</v>
      </c>
    </row>
    <row r="56" spans="1:6" x14ac:dyDescent="0.3">
      <c r="A56" s="349" t="s">
        <v>195</v>
      </c>
      <c r="B56" s="350"/>
      <c r="C56" s="351"/>
      <c r="D56" s="200" t="s">
        <v>235</v>
      </c>
      <c r="E56" s="201" t="s">
        <v>123</v>
      </c>
      <c r="F56" s="212" t="s">
        <v>123</v>
      </c>
    </row>
    <row r="57" spans="1:6" x14ac:dyDescent="0.3">
      <c r="A57" s="352" t="s">
        <v>236</v>
      </c>
      <c r="B57" s="353"/>
      <c r="C57" s="353"/>
      <c r="D57" s="202" t="s">
        <v>237</v>
      </c>
      <c r="E57" s="197">
        <f>E59+E60+E61+E74</f>
        <v>117424</v>
      </c>
      <c r="F57" s="197">
        <f>F59+F60+F61+F74</f>
        <v>45981</v>
      </c>
    </row>
    <row r="58" spans="1:6" x14ac:dyDescent="0.3">
      <c r="A58" s="354" t="s">
        <v>189</v>
      </c>
      <c r="B58" s="355"/>
      <c r="C58" s="355"/>
      <c r="D58" s="194"/>
      <c r="E58" s="198">
        <v>0</v>
      </c>
      <c r="F58" s="213">
        <v>0</v>
      </c>
    </row>
    <row r="59" spans="1:6" x14ac:dyDescent="0.3">
      <c r="A59" s="349" t="s">
        <v>238</v>
      </c>
      <c r="B59" s="350"/>
      <c r="C59" s="351"/>
      <c r="D59" s="200" t="s">
        <v>239</v>
      </c>
      <c r="E59" s="201">
        <v>22874</v>
      </c>
      <c r="F59" s="201">
        <v>19241</v>
      </c>
    </row>
    <row r="60" spans="1:6" x14ac:dyDescent="0.3">
      <c r="A60" s="349" t="s">
        <v>240</v>
      </c>
      <c r="B60" s="350"/>
      <c r="C60" s="351"/>
      <c r="D60" s="200" t="s">
        <v>241</v>
      </c>
      <c r="E60" s="201">
        <v>1639</v>
      </c>
      <c r="F60" s="201">
        <v>1000</v>
      </c>
    </row>
    <row r="61" spans="1:6" x14ac:dyDescent="0.3">
      <c r="A61" s="363" t="s">
        <v>242</v>
      </c>
      <c r="B61" s="364"/>
      <c r="C61" s="364"/>
      <c r="D61" s="194" t="s">
        <v>243</v>
      </c>
      <c r="E61" s="195"/>
      <c r="F61" s="201">
        <v>0</v>
      </c>
    </row>
    <row r="62" spans="1:6" x14ac:dyDescent="0.3">
      <c r="A62" s="376" t="s">
        <v>244</v>
      </c>
      <c r="B62" s="377"/>
      <c r="C62" s="377"/>
      <c r="D62" s="194" t="s">
        <v>245</v>
      </c>
      <c r="E62" s="195" t="s">
        <v>123</v>
      </c>
      <c r="F62" s="208" t="s">
        <v>123</v>
      </c>
    </row>
    <row r="63" spans="1:6" x14ac:dyDescent="0.3">
      <c r="A63" s="363" t="s">
        <v>246</v>
      </c>
      <c r="B63" s="364"/>
      <c r="C63" s="364"/>
      <c r="D63" s="194" t="s">
        <v>247</v>
      </c>
      <c r="E63" s="195" t="s">
        <v>123</v>
      </c>
      <c r="F63" s="208" t="s">
        <v>123</v>
      </c>
    </row>
    <row r="64" spans="1:6" x14ac:dyDescent="0.3">
      <c r="A64" s="363" t="s">
        <v>248</v>
      </c>
      <c r="B64" s="364"/>
      <c r="C64" s="364"/>
      <c r="D64" s="194" t="s">
        <v>249</v>
      </c>
      <c r="E64" s="195" t="s">
        <v>123</v>
      </c>
      <c r="F64" s="208" t="s">
        <v>123</v>
      </c>
    </row>
    <row r="65" spans="1:6" x14ac:dyDescent="0.3">
      <c r="A65" s="376" t="s">
        <v>250</v>
      </c>
      <c r="B65" s="377"/>
      <c r="C65" s="377"/>
      <c r="D65" s="194" t="s">
        <v>251</v>
      </c>
      <c r="E65" s="195" t="s">
        <v>123</v>
      </c>
      <c r="F65" s="208" t="s">
        <v>123</v>
      </c>
    </row>
    <row r="66" spans="1:6" x14ac:dyDescent="0.3">
      <c r="A66" s="374" t="s">
        <v>201</v>
      </c>
      <c r="B66" s="375"/>
      <c r="C66" s="375"/>
      <c r="D66" s="194" t="s">
        <v>252</v>
      </c>
      <c r="E66" s="195" t="s">
        <v>123</v>
      </c>
      <c r="F66" s="208" t="s">
        <v>123</v>
      </c>
    </row>
    <row r="67" spans="1:6" x14ac:dyDescent="0.3">
      <c r="A67" s="214"/>
      <c r="B67" s="215"/>
      <c r="C67" s="215"/>
      <c r="D67" s="215"/>
      <c r="E67" s="216"/>
      <c r="F67" s="217"/>
    </row>
    <row r="68" spans="1:6" ht="23" x14ac:dyDescent="0.3">
      <c r="A68" s="359" t="s">
        <v>184</v>
      </c>
      <c r="B68" s="360"/>
      <c r="C68" s="360"/>
      <c r="D68" s="189" t="s">
        <v>17</v>
      </c>
      <c r="E68" s="189" t="s">
        <v>185</v>
      </c>
      <c r="F68" s="218" t="s">
        <v>186</v>
      </c>
    </row>
    <row r="69" spans="1:6" x14ac:dyDescent="0.3">
      <c r="A69" s="361" t="s">
        <v>20</v>
      </c>
      <c r="B69" s="362"/>
      <c r="C69" s="362"/>
      <c r="D69" s="190" t="s">
        <v>21</v>
      </c>
      <c r="E69" s="190" t="s">
        <v>22</v>
      </c>
      <c r="F69" s="205" t="s">
        <v>23</v>
      </c>
    </row>
    <row r="70" spans="1:6" x14ac:dyDescent="0.3">
      <c r="A70" s="363" t="s">
        <v>253</v>
      </c>
      <c r="B70" s="364"/>
      <c r="C70" s="364"/>
      <c r="D70" s="194" t="s">
        <v>254</v>
      </c>
      <c r="E70" s="196" t="s">
        <v>123</v>
      </c>
      <c r="F70" s="208" t="s">
        <v>123</v>
      </c>
    </row>
    <row r="71" spans="1:6" x14ac:dyDescent="0.3">
      <c r="A71" s="363" t="s">
        <v>255</v>
      </c>
      <c r="B71" s="364"/>
      <c r="C71" s="364"/>
      <c r="D71" s="194" t="s">
        <v>256</v>
      </c>
      <c r="E71" s="196" t="s">
        <v>123</v>
      </c>
      <c r="F71" s="208" t="s">
        <v>123</v>
      </c>
    </row>
    <row r="72" spans="1:6" x14ac:dyDescent="0.3">
      <c r="A72" s="349" t="s">
        <v>230</v>
      </c>
      <c r="B72" s="350"/>
      <c r="C72" s="351"/>
      <c r="D72" s="194" t="s">
        <v>257</v>
      </c>
      <c r="E72" s="196" t="s">
        <v>123</v>
      </c>
      <c r="F72" s="208" t="s">
        <v>123</v>
      </c>
    </row>
    <row r="73" spans="1:6" x14ac:dyDescent="0.3">
      <c r="A73" s="349" t="s">
        <v>258</v>
      </c>
      <c r="B73" s="350"/>
      <c r="C73" s="351"/>
      <c r="D73" s="194" t="s">
        <v>259</v>
      </c>
      <c r="E73" s="196" t="s">
        <v>123</v>
      </c>
      <c r="F73" s="208" t="s">
        <v>123</v>
      </c>
    </row>
    <row r="74" spans="1:6" x14ac:dyDescent="0.3">
      <c r="A74" s="342" t="s">
        <v>207</v>
      </c>
      <c r="B74" s="365"/>
      <c r="C74" s="366"/>
      <c r="D74" s="194" t="s">
        <v>260</v>
      </c>
      <c r="E74" s="195">
        <v>92911</v>
      </c>
      <c r="F74" s="195">
        <v>25740</v>
      </c>
    </row>
    <row r="75" spans="1:6" ht="36.65" customHeight="1" x14ac:dyDescent="0.3">
      <c r="A75" s="367" t="s">
        <v>261</v>
      </c>
      <c r="B75" s="368"/>
      <c r="C75" s="368"/>
      <c r="D75" s="202" t="s">
        <v>262</v>
      </c>
      <c r="E75" s="197">
        <f>E43-E57</f>
        <v>-117424</v>
      </c>
      <c r="F75" s="197">
        <f>F43-F57</f>
        <v>-45981</v>
      </c>
    </row>
    <row r="76" spans="1:6" x14ac:dyDescent="0.3">
      <c r="A76" s="369" t="s">
        <v>263</v>
      </c>
      <c r="B76" s="370"/>
      <c r="C76" s="370"/>
      <c r="D76" s="370"/>
      <c r="E76" s="370"/>
      <c r="F76" s="371"/>
    </row>
    <row r="77" spans="1:6" x14ac:dyDescent="0.3">
      <c r="A77" s="372" t="s">
        <v>264</v>
      </c>
      <c r="B77" s="373"/>
      <c r="C77" s="373"/>
      <c r="D77" s="191" t="s">
        <v>265</v>
      </c>
      <c r="E77" s="192">
        <f>E80+E81</f>
        <v>2755</v>
      </c>
      <c r="F77" s="192">
        <f>F80+F81</f>
        <v>0</v>
      </c>
    </row>
    <row r="78" spans="1:6" x14ac:dyDescent="0.3">
      <c r="A78" s="354" t="s">
        <v>189</v>
      </c>
      <c r="B78" s="355"/>
      <c r="C78" s="355"/>
      <c r="D78" s="194"/>
      <c r="E78" s="198"/>
      <c r="F78" s="213">
        <v>0</v>
      </c>
    </row>
    <row r="79" spans="1:6" x14ac:dyDescent="0.3">
      <c r="A79" s="349" t="s">
        <v>266</v>
      </c>
      <c r="B79" s="350"/>
      <c r="C79" s="351"/>
      <c r="D79" s="194" t="s">
        <v>267</v>
      </c>
      <c r="E79" s="195"/>
      <c r="F79" s="208" t="s">
        <v>123</v>
      </c>
    </row>
    <row r="80" spans="1:6" x14ac:dyDescent="0.3">
      <c r="A80" s="349" t="s">
        <v>268</v>
      </c>
      <c r="B80" s="350"/>
      <c r="C80" s="351"/>
      <c r="D80" s="194" t="s">
        <v>269</v>
      </c>
      <c r="E80" s="195">
        <v>0</v>
      </c>
      <c r="F80" s="207">
        <v>0</v>
      </c>
    </row>
    <row r="81" spans="1:6" x14ac:dyDescent="0.3">
      <c r="A81" s="349" t="s">
        <v>270</v>
      </c>
      <c r="B81" s="350"/>
      <c r="C81" s="351"/>
      <c r="D81" s="194" t="s">
        <v>271</v>
      </c>
      <c r="E81" s="195">
        <v>2755</v>
      </c>
      <c r="F81" s="207">
        <v>0</v>
      </c>
    </row>
    <row r="82" spans="1:6" x14ac:dyDescent="0.3">
      <c r="A82" s="349" t="s">
        <v>195</v>
      </c>
      <c r="B82" s="350"/>
      <c r="C82" s="351"/>
      <c r="D82" s="199" t="s">
        <v>272</v>
      </c>
      <c r="E82" s="195"/>
      <c r="F82" s="208" t="s">
        <v>123</v>
      </c>
    </row>
    <row r="83" spans="1:6" x14ac:dyDescent="0.3">
      <c r="A83" s="352" t="s">
        <v>273</v>
      </c>
      <c r="B83" s="353"/>
      <c r="C83" s="353"/>
      <c r="D83" s="202" t="s">
        <v>52</v>
      </c>
      <c r="E83" s="197">
        <f>E86</f>
        <v>0</v>
      </c>
      <c r="F83" s="197">
        <f>F86</f>
        <v>0</v>
      </c>
    </row>
    <row r="84" spans="1:6" x14ac:dyDescent="0.3">
      <c r="A84" s="354" t="s">
        <v>189</v>
      </c>
      <c r="B84" s="355"/>
      <c r="C84" s="355"/>
      <c r="D84" s="194"/>
      <c r="E84" s="198"/>
      <c r="F84" s="213">
        <v>0</v>
      </c>
    </row>
    <row r="85" spans="1:6" x14ac:dyDescent="0.3">
      <c r="A85" s="352" t="s">
        <v>274</v>
      </c>
      <c r="B85" s="353"/>
      <c r="C85" s="353"/>
      <c r="D85" s="194" t="s">
        <v>275</v>
      </c>
      <c r="E85" s="195"/>
      <c r="F85" s="207">
        <v>0</v>
      </c>
    </row>
    <row r="86" spans="1:6" x14ac:dyDescent="0.3">
      <c r="A86" s="349" t="s">
        <v>276</v>
      </c>
      <c r="B86" s="356"/>
      <c r="C86" s="356"/>
      <c r="D86" s="194" t="s">
        <v>277</v>
      </c>
      <c r="E86" s="195">
        <v>0</v>
      </c>
      <c r="F86" s="207">
        <v>0</v>
      </c>
    </row>
    <row r="87" spans="1:6" x14ac:dyDescent="0.3">
      <c r="A87" s="349" t="s">
        <v>278</v>
      </c>
      <c r="B87" s="350"/>
      <c r="C87" s="351"/>
      <c r="D87" s="194" t="s">
        <v>279</v>
      </c>
      <c r="E87" s="195"/>
      <c r="F87" s="208" t="s">
        <v>123</v>
      </c>
    </row>
    <row r="88" spans="1:6" x14ac:dyDescent="0.3">
      <c r="A88" s="349" t="s">
        <v>280</v>
      </c>
      <c r="B88" s="350"/>
      <c r="C88" s="351"/>
      <c r="D88" s="194" t="s">
        <v>281</v>
      </c>
      <c r="E88" s="195"/>
      <c r="F88" s="208" t="s">
        <v>123</v>
      </c>
    </row>
    <row r="89" spans="1:6" x14ac:dyDescent="0.3">
      <c r="A89" s="352" t="s">
        <v>282</v>
      </c>
      <c r="B89" s="353"/>
      <c r="C89" s="353"/>
      <c r="D89" s="194" t="s">
        <v>283</v>
      </c>
      <c r="E89" s="195"/>
      <c r="F89" s="208" t="s">
        <v>123</v>
      </c>
    </row>
    <row r="90" spans="1:6" x14ac:dyDescent="0.3">
      <c r="A90" s="357" t="s">
        <v>284</v>
      </c>
      <c r="B90" s="358"/>
      <c r="C90" s="358"/>
      <c r="D90" s="202" t="s">
        <v>56</v>
      </c>
      <c r="E90" s="197">
        <f>E77-E83</f>
        <v>2755</v>
      </c>
      <c r="F90" s="209">
        <v>0</v>
      </c>
    </row>
    <row r="91" spans="1:6" x14ac:dyDescent="0.3">
      <c r="A91" s="342" t="s">
        <v>285</v>
      </c>
      <c r="B91" s="343"/>
      <c r="C91" s="343"/>
      <c r="D91" s="202" t="s">
        <v>76</v>
      </c>
      <c r="E91" s="197">
        <v>1960</v>
      </c>
      <c r="F91" s="219">
        <v>147</v>
      </c>
    </row>
    <row r="92" spans="1:6" x14ac:dyDescent="0.3">
      <c r="A92" s="342" t="s">
        <v>286</v>
      </c>
      <c r="B92" s="343"/>
      <c r="C92" s="343"/>
      <c r="D92" s="202" t="s">
        <v>287</v>
      </c>
      <c r="E92" s="203" t="s">
        <v>123</v>
      </c>
      <c r="F92" s="220" t="s">
        <v>123</v>
      </c>
    </row>
    <row r="93" spans="1:6" ht="31" customHeight="1" x14ac:dyDescent="0.3">
      <c r="A93" s="342" t="s">
        <v>288</v>
      </c>
      <c r="B93" s="343"/>
      <c r="C93" s="343"/>
      <c r="D93" s="202" t="s">
        <v>289</v>
      </c>
      <c r="E93" s="197">
        <f>E41+E75+E90+E91</f>
        <v>-30220</v>
      </c>
      <c r="F93" s="221">
        <v>39749</v>
      </c>
    </row>
    <row r="94" spans="1:6" ht="14.5" thickBot="1" x14ac:dyDescent="0.35">
      <c r="A94" s="344" t="s">
        <v>290</v>
      </c>
      <c r="B94" s="345"/>
      <c r="C94" s="345"/>
      <c r="D94" s="222" t="s">
        <v>291</v>
      </c>
      <c r="E94" s="223">
        <v>254681</v>
      </c>
      <c r="F94" s="223">
        <v>214931</v>
      </c>
    </row>
    <row r="95" spans="1:6" ht="14.5" thickBot="1" x14ac:dyDescent="0.35">
      <c r="A95" s="346" t="s">
        <v>292</v>
      </c>
      <c r="B95" s="347"/>
      <c r="C95" s="348"/>
      <c r="D95" s="266" t="s">
        <v>293</v>
      </c>
      <c r="E95" s="267">
        <f>SUM(E93:E94)</f>
        <v>224461</v>
      </c>
      <c r="F95" s="267">
        <f>SUM(F93:F94)+1</f>
        <v>254681</v>
      </c>
    </row>
    <row r="96" spans="1:6" x14ac:dyDescent="0.3">
      <c r="E96" s="188"/>
      <c r="F96" s="188"/>
    </row>
    <row r="97" spans="1:6" ht="8.5" customHeight="1" x14ac:dyDescent="0.3">
      <c r="E97" s="204"/>
      <c r="F97" s="188"/>
    </row>
    <row r="98" spans="1:6" x14ac:dyDescent="0.3">
      <c r="A98" s="72" t="s">
        <v>171</v>
      </c>
      <c r="B98" s="3"/>
      <c r="C98" s="276" t="s">
        <v>172</v>
      </c>
      <c r="D98" s="276"/>
      <c r="E98" s="276"/>
      <c r="F98" s="276"/>
    </row>
    <row r="99" spans="1:6" x14ac:dyDescent="0.3">
      <c r="A99" s="3"/>
      <c r="B99" s="3"/>
      <c r="C99" s="275" t="s">
        <v>173</v>
      </c>
      <c r="D99" s="275"/>
      <c r="E99" s="275"/>
      <c r="F99" s="3"/>
    </row>
    <row r="100" spans="1:6" ht="10" customHeight="1" x14ac:dyDescent="0.3">
      <c r="A100" s="3"/>
      <c r="B100" s="3"/>
      <c r="C100" s="3"/>
      <c r="D100" s="3"/>
      <c r="E100" s="3"/>
      <c r="F100" s="3"/>
    </row>
    <row r="101" spans="1:6" x14ac:dyDescent="0.3">
      <c r="A101" s="74" t="s">
        <v>175</v>
      </c>
      <c r="B101" s="3"/>
      <c r="C101" s="276" t="s">
        <v>176</v>
      </c>
      <c r="D101" s="276"/>
      <c r="E101" s="276"/>
      <c r="F101" s="276"/>
    </row>
    <row r="102" spans="1:6" x14ac:dyDescent="0.3">
      <c r="A102" s="3"/>
      <c r="B102" s="3"/>
      <c r="C102" s="275" t="s">
        <v>173</v>
      </c>
      <c r="D102" s="275"/>
      <c r="E102" s="275"/>
      <c r="F102" s="3"/>
    </row>
    <row r="103" spans="1:6" x14ac:dyDescent="0.3">
      <c r="A103" s="75" t="s">
        <v>177</v>
      </c>
      <c r="B103" s="3"/>
      <c r="C103" s="3"/>
      <c r="D103" s="3"/>
      <c r="E103" s="3"/>
      <c r="F103" s="3"/>
    </row>
    <row r="104" spans="1:6" x14ac:dyDescent="0.3">
      <c r="A104" s="75" t="s">
        <v>178</v>
      </c>
      <c r="B104" s="3"/>
      <c r="C104" s="3"/>
      <c r="D104" s="3"/>
      <c r="E104" s="3"/>
      <c r="F104" s="3"/>
    </row>
  </sheetData>
  <mergeCells count="86">
    <mergeCell ref="A15:F15"/>
    <mergeCell ref="C1:F1"/>
    <mergeCell ref="B2:F2"/>
    <mergeCell ref="B8:F8"/>
    <mergeCell ref="B10:F10"/>
    <mergeCell ref="B12:F12"/>
    <mergeCell ref="A30:C30"/>
    <mergeCell ref="A17:F17"/>
    <mergeCell ref="A19:F19"/>
    <mergeCell ref="A21:C21"/>
    <mergeCell ref="A22:C22"/>
    <mergeCell ref="A23:F23"/>
    <mergeCell ref="A24:C24"/>
    <mergeCell ref="A25:D25"/>
    <mergeCell ref="A26:C26"/>
    <mergeCell ref="A27:C27"/>
    <mergeCell ref="A28:C28"/>
    <mergeCell ref="A29:C29"/>
    <mergeCell ref="A42:F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54:C54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66:C66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79:C79"/>
    <mergeCell ref="A68:C68"/>
    <mergeCell ref="A69:C69"/>
    <mergeCell ref="A70:C70"/>
    <mergeCell ref="A71:C71"/>
    <mergeCell ref="A72:C72"/>
    <mergeCell ref="A73:C73"/>
    <mergeCell ref="A74:C74"/>
    <mergeCell ref="A75:C75"/>
    <mergeCell ref="A76:F76"/>
    <mergeCell ref="A77:C77"/>
    <mergeCell ref="A78:C78"/>
    <mergeCell ref="A91:C91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C101:F101"/>
    <mergeCell ref="C102:E102"/>
    <mergeCell ref="A92:C92"/>
    <mergeCell ref="A93:C93"/>
    <mergeCell ref="A94:C94"/>
    <mergeCell ref="A95:C95"/>
    <mergeCell ref="C98:F98"/>
    <mergeCell ref="C99:E9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O98"/>
  <sheetViews>
    <sheetView topLeftCell="A80" zoomScale="70" zoomScaleNormal="70" workbookViewId="0">
      <selection activeCell="A60" sqref="A60:C60"/>
    </sheetView>
  </sheetViews>
  <sheetFormatPr defaultRowHeight="14.5" x14ac:dyDescent="0.35"/>
  <cols>
    <col min="1" max="1" width="19.6328125" customWidth="1"/>
    <col min="2" max="2" width="11.36328125" customWidth="1"/>
    <col min="3" max="3" width="45.453125" customWidth="1"/>
    <col min="5" max="5" width="11.6328125" customWidth="1"/>
    <col min="6" max="6" width="12.6328125" customWidth="1"/>
    <col min="7" max="7" width="10.6328125" customWidth="1"/>
    <col min="8" max="8" width="17.6328125" customWidth="1"/>
    <col min="9" max="9" width="14" bestFit="1" customWidth="1"/>
    <col min="10" max="10" width="11.36328125" customWidth="1"/>
    <col min="11" max="11" width="14.36328125" customWidth="1"/>
    <col min="12" max="12" width="17.36328125" customWidth="1"/>
  </cols>
  <sheetData>
    <row r="2" spans="1:15" ht="32.25" customHeight="1" x14ac:dyDescent="0.35">
      <c r="A2" s="76"/>
      <c r="B2" s="76"/>
      <c r="C2" s="76"/>
      <c r="D2" s="76"/>
      <c r="E2" s="425" t="s">
        <v>0</v>
      </c>
      <c r="F2" s="425"/>
      <c r="G2" s="425"/>
      <c r="H2" s="425"/>
      <c r="I2" s="425"/>
      <c r="J2" s="77"/>
      <c r="K2" s="77"/>
      <c r="L2" s="77"/>
      <c r="O2" s="426"/>
    </row>
    <row r="3" spans="1:15" x14ac:dyDescent="0.35">
      <c r="O3" s="426"/>
    </row>
    <row r="4" spans="1:15" ht="12" customHeight="1" x14ac:dyDescent="0.35">
      <c r="C4" s="427" t="s">
        <v>294</v>
      </c>
      <c r="D4" s="427"/>
      <c r="E4" s="427"/>
      <c r="F4" s="427"/>
      <c r="G4" s="427"/>
      <c r="H4" s="427"/>
      <c r="I4" s="427"/>
      <c r="J4" s="427"/>
      <c r="K4" s="427"/>
    </row>
    <row r="5" spans="1:15" ht="12" customHeight="1" x14ac:dyDescent="0.35">
      <c r="C5" s="78"/>
      <c r="D5" s="78"/>
      <c r="E5" s="78"/>
      <c r="F5" s="78"/>
      <c r="G5" s="78"/>
      <c r="H5" s="78"/>
      <c r="I5" s="78"/>
      <c r="J5" s="78"/>
      <c r="K5" s="78"/>
    </row>
    <row r="6" spans="1:15" ht="12" customHeight="1" x14ac:dyDescent="0.35">
      <c r="C6" s="428" t="str">
        <f>Баланс!B5</f>
        <v xml:space="preserve">отчетный период  январь-март  2021 г. </v>
      </c>
      <c r="D6" s="428"/>
      <c r="E6" s="428"/>
      <c r="F6" s="428"/>
      <c r="G6" s="428"/>
      <c r="H6" s="428"/>
      <c r="I6" s="428"/>
      <c r="J6" s="78"/>
      <c r="K6" s="78"/>
    </row>
    <row r="7" spans="1:15" ht="12" customHeight="1" x14ac:dyDescent="0.35"/>
    <row r="8" spans="1:15" ht="12" customHeight="1" x14ac:dyDescent="0.35">
      <c r="A8" s="79" t="s">
        <v>3</v>
      </c>
      <c r="B8" s="80" t="s">
        <v>295</v>
      </c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5" ht="12" customHeight="1" x14ac:dyDescent="0.3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5" ht="12" customHeight="1" x14ac:dyDescent="0.35">
      <c r="A10" s="79" t="s">
        <v>5</v>
      </c>
      <c r="B10" s="234" t="str">
        <f>Баланс!E9</f>
        <v xml:space="preserve">за январь-март  2021 г.  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5" ht="12" customHeight="1" x14ac:dyDescent="0.3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5" ht="12" customHeight="1" x14ac:dyDescent="0.35">
      <c r="A12" s="79" t="s">
        <v>6</v>
      </c>
      <c r="B12" s="429" t="str">
        <f>Баланс!E11</f>
        <v>организации публичного интереса по результатам за январь по 14 мая 2021 года</v>
      </c>
      <c r="C12" s="429"/>
      <c r="D12" s="429"/>
      <c r="E12" s="429"/>
      <c r="F12" s="429"/>
      <c r="G12" s="429"/>
      <c r="H12" s="76"/>
      <c r="I12" s="76"/>
      <c r="J12" s="76"/>
      <c r="K12" s="76"/>
      <c r="L12" s="76"/>
    </row>
    <row r="13" spans="1:15" ht="12" customHeight="1" x14ac:dyDescent="0.3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5" ht="12" customHeight="1" x14ac:dyDescent="0.35">
      <c r="A14" s="79" t="s">
        <v>7</v>
      </c>
      <c r="B14" s="413" t="str">
        <f>[1]ОДДС!$B$11</f>
        <v>АО "Казахстанская фондовая биржа"</v>
      </c>
      <c r="C14" s="413"/>
      <c r="D14" s="413"/>
      <c r="E14" s="413"/>
      <c r="F14" s="413"/>
      <c r="G14" s="413"/>
      <c r="H14" s="413"/>
      <c r="I14" s="413"/>
      <c r="J14" s="413"/>
      <c r="K14" s="413"/>
      <c r="L14" s="413"/>
    </row>
    <row r="15" spans="1:15" ht="12" customHeight="1" x14ac:dyDescent="0.3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15" ht="12" customHeight="1" x14ac:dyDescent="0.35">
      <c r="A16" s="79" t="s">
        <v>9</v>
      </c>
      <c r="B16" s="413" t="str">
        <f>Баланс!E15</f>
        <v>ежегодно не позднее 14 мая 2021  года,</v>
      </c>
      <c r="C16" s="413"/>
      <c r="D16" s="413"/>
      <c r="E16" s="413"/>
      <c r="F16" s="413"/>
      <c r="G16" s="413"/>
      <c r="H16" s="76"/>
      <c r="I16" s="76"/>
      <c r="J16" s="76"/>
      <c r="K16" s="76"/>
      <c r="L16" s="76"/>
    </row>
    <row r="17" spans="1:12" ht="12" customHeight="1" x14ac:dyDescent="0.3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1:12" ht="12" customHeight="1" x14ac:dyDescent="0.35">
      <c r="A18" s="413" t="s">
        <v>296</v>
      </c>
      <c r="B18" s="413"/>
      <c r="C18" s="413"/>
      <c r="D18" s="413"/>
      <c r="E18" s="413"/>
      <c r="F18" s="413"/>
      <c r="G18" s="413"/>
      <c r="H18" s="413"/>
      <c r="I18" s="413"/>
      <c r="J18" s="413"/>
      <c r="K18" s="413"/>
      <c r="L18" s="413"/>
    </row>
    <row r="19" spans="1:12" ht="12" customHeight="1" x14ac:dyDescent="0.35">
      <c r="A19" s="413" t="s">
        <v>297</v>
      </c>
      <c r="B19" s="413"/>
      <c r="C19" s="413"/>
      <c r="D19" s="413"/>
      <c r="E19" s="80"/>
      <c r="F19" s="80"/>
      <c r="G19" s="80"/>
      <c r="H19" s="80"/>
      <c r="I19" s="80"/>
      <c r="J19" s="80"/>
      <c r="K19" s="80"/>
      <c r="L19" s="80"/>
    </row>
    <row r="20" spans="1:12" ht="4.25" customHeight="1" x14ac:dyDescent="0.35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</row>
    <row r="21" spans="1:12" ht="12" customHeight="1" x14ac:dyDescent="0.35">
      <c r="A21" s="76"/>
      <c r="B21" s="76"/>
      <c r="C21" s="80" t="s">
        <v>13</v>
      </c>
      <c r="D21" s="76"/>
      <c r="E21" s="76"/>
      <c r="F21" s="76"/>
      <c r="G21" s="76"/>
      <c r="H21" s="80"/>
      <c r="I21" s="80"/>
      <c r="J21" s="80"/>
      <c r="K21" s="80"/>
      <c r="L21" s="80"/>
    </row>
    <row r="22" spans="1:12" x14ac:dyDescent="0.35">
      <c r="A22" s="414" t="s">
        <v>14</v>
      </c>
      <c r="B22" s="414"/>
      <c r="C22" s="414"/>
      <c r="D22" s="414"/>
      <c r="E22" s="414"/>
      <c r="F22" s="414"/>
      <c r="G22" s="414"/>
      <c r="H22" s="80"/>
      <c r="I22" s="80"/>
      <c r="J22" s="80"/>
      <c r="K22" s="80"/>
      <c r="L22" s="80"/>
    </row>
    <row r="23" spans="1:12" ht="9.65" customHeight="1" x14ac:dyDescent="0.35">
      <c r="A23" s="81"/>
      <c r="B23" s="81"/>
      <c r="C23" s="81"/>
      <c r="D23" s="81"/>
      <c r="E23" s="81"/>
      <c r="F23" s="81"/>
      <c r="G23" s="81"/>
      <c r="H23" s="80"/>
      <c r="I23" s="80"/>
      <c r="J23" s="80"/>
      <c r="K23" s="80"/>
      <c r="L23" s="82" t="s">
        <v>298</v>
      </c>
    </row>
    <row r="24" spans="1:12" hidden="1" x14ac:dyDescent="0.35">
      <c r="K24" s="83" t="s">
        <v>15</v>
      </c>
    </row>
    <row r="25" spans="1:12" x14ac:dyDescent="0.35">
      <c r="A25" s="415" t="s">
        <v>299</v>
      </c>
      <c r="B25" s="415"/>
      <c r="C25" s="415"/>
      <c r="D25" s="418" t="s">
        <v>17</v>
      </c>
      <c r="E25" s="420" t="s">
        <v>300</v>
      </c>
      <c r="F25" s="420"/>
      <c r="G25" s="420"/>
      <c r="H25" s="420"/>
      <c r="I25" s="420"/>
      <c r="J25" s="420"/>
      <c r="K25" s="421" t="s">
        <v>301</v>
      </c>
      <c r="L25" s="423" t="s">
        <v>302</v>
      </c>
    </row>
    <row r="26" spans="1:12" ht="69" x14ac:dyDescent="0.35">
      <c r="A26" s="416"/>
      <c r="B26" s="417"/>
      <c r="C26" s="417"/>
      <c r="D26" s="419"/>
      <c r="E26" s="84" t="s">
        <v>149</v>
      </c>
      <c r="F26" s="84" t="s">
        <v>151</v>
      </c>
      <c r="G26" s="84" t="s">
        <v>303</v>
      </c>
      <c r="H26" s="84" t="s">
        <v>155</v>
      </c>
      <c r="I26" s="84" t="s">
        <v>304</v>
      </c>
      <c r="J26" s="85" t="s">
        <v>159</v>
      </c>
      <c r="K26" s="422"/>
      <c r="L26" s="424"/>
    </row>
    <row r="27" spans="1:12" ht="15" thickBot="1" x14ac:dyDescent="0.4">
      <c r="A27" s="409" t="s">
        <v>20</v>
      </c>
      <c r="B27" s="409"/>
      <c r="C27" s="409"/>
      <c r="D27" s="86" t="s">
        <v>21</v>
      </c>
      <c r="E27" s="86" t="s">
        <v>22</v>
      </c>
      <c r="F27" s="86" t="s">
        <v>23</v>
      </c>
      <c r="G27" s="87" t="s">
        <v>305</v>
      </c>
      <c r="H27" s="87" t="s">
        <v>306</v>
      </c>
      <c r="I27" s="87" t="s">
        <v>307</v>
      </c>
      <c r="J27" s="87" t="s">
        <v>308</v>
      </c>
      <c r="K27" s="87" t="s">
        <v>309</v>
      </c>
      <c r="L27" s="87" t="s">
        <v>310</v>
      </c>
    </row>
    <row r="28" spans="1:12" ht="15" thickBot="1" x14ac:dyDescent="0.4">
      <c r="A28" s="406" t="s">
        <v>311</v>
      </c>
      <c r="B28" s="406"/>
      <c r="C28" s="406"/>
      <c r="D28" s="88" t="s">
        <v>26</v>
      </c>
      <c r="E28" s="89">
        <f>99100000/1000</f>
        <v>99100</v>
      </c>
      <c r="F28" s="90" t="s">
        <v>123</v>
      </c>
      <c r="G28" s="90" t="s">
        <v>123</v>
      </c>
      <c r="H28" s="91">
        <v>5873945</v>
      </c>
      <c r="I28" s="91">
        <v>-15902085</v>
      </c>
      <c r="J28" s="91" t="s">
        <v>123</v>
      </c>
      <c r="K28" s="91" t="s">
        <v>123</v>
      </c>
      <c r="L28" s="92">
        <f>E28+H28+I28</f>
        <v>-9929040</v>
      </c>
    </row>
    <row r="29" spans="1:12" ht="15" thickBot="1" x14ac:dyDescent="0.4">
      <c r="A29" s="410" t="s">
        <v>312</v>
      </c>
      <c r="B29" s="410"/>
      <c r="C29" s="410"/>
      <c r="D29" s="93" t="s">
        <v>28</v>
      </c>
      <c r="E29" s="94" t="s">
        <v>123</v>
      </c>
      <c r="F29" s="95" t="s">
        <v>123</v>
      </c>
      <c r="G29" s="95" t="s">
        <v>123</v>
      </c>
      <c r="H29" s="96" t="s">
        <v>123</v>
      </c>
      <c r="I29" s="96" t="s">
        <v>123</v>
      </c>
      <c r="J29" s="96" t="s">
        <v>123</v>
      </c>
      <c r="K29" s="96" t="s">
        <v>123</v>
      </c>
      <c r="L29" s="97" t="s">
        <v>123</v>
      </c>
    </row>
    <row r="30" spans="1:12" ht="15" thickBot="1" x14ac:dyDescent="0.4">
      <c r="A30" s="407" t="s">
        <v>313</v>
      </c>
      <c r="B30" s="407"/>
      <c r="C30" s="407"/>
      <c r="D30" s="98" t="s">
        <v>52</v>
      </c>
      <c r="E30" s="89">
        <f>99100000/1000</f>
        <v>99100</v>
      </c>
      <c r="F30" s="99" t="s">
        <v>123</v>
      </c>
      <c r="G30" s="99" t="s">
        <v>123</v>
      </c>
      <c r="H30" s="91">
        <f>H28</f>
        <v>5873945</v>
      </c>
      <c r="I30" s="91">
        <f>I28</f>
        <v>-15902085</v>
      </c>
      <c r="J30" s="100" t="s">
        <v>123</v>
      </c>
      <c r="K30" s="100" t="s">
        <v>123</v>
      </c>
      <c r="L30" s="92">
        <f>E30+H30+I30</f>
        <v>-9929040</v>
      </c>
    </row>
    <row r="31" spans="1:12" x14ac:dyDescent="0.35">
      <c r="A31" s="411" t="s">
        <v>314</v>
      </c>
      <c r="B31" s="411"/>
      <c r="C31" s="411"/>
      <c r="D31" s="101" t="s">
        <v>91</v>
      </c>
      <c r="E31" s="99" t="s">
        <v>123</v>
      </c>
      <c r="F31" s="99" t="s">
        <v>123</v>
      </c>
      <c r="G31" s="99" t="s">
        <v>123</v>
      </c>
      <c r="H31" s="100">
        <v>-537</v>
      </c>
      <c r="I31" s="100">
        <f>I32</f>
        <v>-1416525</v>
      </c>
      <c r="J31" s="100" t="s">
        <v>123</v>
      </c>
      <c r="K31" s="100" t="s">
        <v>123</v>
      </c>
      <c r="L31" s="97">
        <f>H31+I31</f>
        <v>-1417062</v>
      </c>
    </row>
    <row r="32" spans="1:12" x14ac:dyDescent="0.35">
      <c r="A32" s="407" t="s">
        <v>315</v>
      </c>
      <c r="B32" s="407"/>
      <c r="C32" s="407"/>
      <c r="D32" s="102" t="s">
        <v>95</v>
      </c>
      <c r="E32" s="95" t="s">
        <v>123</v>
      </c>
      <c r="F32" s="95" t="s">
        <v>123</v>
      </c>
      <c r="G32" s="95" t="s">
        <v>123</v>
      </c>
      <c r="H32" s="96" t="s">
        <v>123</v>
      </c>
      <c r="I32" s="96">
        <v>-1416525</v>
      </c>
      <c r="J32" s="96" t="s">
        <v>123</v>
      </c>
      <c r="K32" s="96" t="s">
        <v>123</v>
      </c>
      <c r="L32" s="97">
        <f>I32</f>
        <v>-1416525</v>
      </c>
    </row>
    <row r="33" spans="1:12" x14ac:dyDescent="0.35">
      <c r="A33" s="406" t="s">
        <v>316</v>
      </c>
      <c r="B33" s="406"/>
      <c r="C33" s="406"/>
      <c r="D33" s="103" t="s">
        <v>114</v>
      </c>
      <c r="E33" s="99" t="s">
        <v>123</v>
      </c>
      <c r="F33" s="99" t="s">
        <v>123</v>
      </c>
      <c r="G33" s="99" t="s">
        <v>123</v>
      </c>
      <c r="H33" s="100">
        <v>-537</v>
      </c>
      <c r="I33" s="100" t="s">
        <v>123</v>
      </c>
      <c r="J33" s="100" t="s">
        <v>123</v>
      </c>
      <c r="K33" s="100" t="s">
        <v>123</v>
      </c>
      <c r="L33" s="100">
        <f>H33</f>
        <v>-537</v>
      </c>
    </row>
    <row r="34" spans="1:12" x14ac:dyDescent="0.35">
      <c r="A34" s="398" t="s">
        <v>189</v>
      </c>
      <c r="B34" s="399"/>
      <c r="C34" s="400"/>
      <c r="D34" s="412"/>
      <c r="E34" s="95" t="s">
        <v>123</v>
      </c>
      <c r="F34" s="95" t="s">
        <v>123</v>
      </c>
      <c r="G34" s="95" t="s">
        <v>123</v>
      </c>
      <c r="H34" s="95" t="s">
        <v>123</v>
      </c>
      <c r="I34" s="96" t="s">
        <v>123</v>
      </c>
      <c r="J34" s="95" t="s">
        <v>123</v>
      </c>
      <c r="K34" s="95" t="s">
        <v>123</v>
      </c>
      <c r="L34" s="97" t="s">
        <v>123</v>
      </c>
    </row>
    <row r="35" spans="1:12" ht="28.5" customHeight="1" x14ac:dyDescent="0.35">
      <c r="A35" s="398" t="s">
        <v>317</v>
      </c>
      <c r="B35" s="399"/>
      <c r="C35" s="400"/>
      <c r="D35" s="104" t="s">
        <v>116</v>
      </c>
      <c r="E35" s="105" t="s">
        <v>123</v>
      </c>
      <c r="F35" s="106" t="s">
        <v>123</v>
      </c>
      <c r="G35" s="106" t="s">
        <v>123</v>
      </c>
      <c r="H35" s="96" t="s">
        <v>123</v>
      </c>
      <c r="I35" s="96" t="s">
        <v>123</v>
      </c>
      <c r="J35" s="96" t="s">
        <v>123</v>
      </c>
      <c r="K35" s="96" t="s">
        <v>123</v>
      </c>
      <c r="L35" s="97" t="s">
        <v>123</v>
      </c>
    </row>
    <row r="36" spans="1:12" ht="27.65" customHeight="1" thickBot="1" x14ac:dyDescent="0.4">
      <c r="A36" s="398" t="s">
        <v>318</v>
      </c>
      <c r="B36" s="399"/>
      <c r="C36" s="400"/>
      <c r="D36" s="107" t="s">
        <v>118</v>
      </c>
      <c r="E36" s="108" t="s">
        <v>123</v>
      </c>
      <c r="F36" s="108" t="s">
        <v>123</v>
      </c>
      <c r="G36" s="108" t="s">
        <v>123</v>
      </c>
      <c r="H36" s="108" t="s">
        <v>123</v>
      </c>
      <c r="I36" s="109" t="s">
        <v>123</v>
      </c>
      <c r="J36" s="108" t="s">
        <v>123</v>
      </c>
      <c r="K36" s="108" t="s">
        <v>123</v>
      </c>
      <c r="L36" s="110" t="s">
        <v>123</v>
      </c>
    </row>
    <row r="37" spans="1:12" ht="22.5" customHeight="1" x14ac:dyDescent="0.35">
      <c r="A37" s="407" t="s">
        <v>319</v>
      </c>
      <c r="B37" s="407"/>
      <c r="C37" s="407"/>
      <c r="D37" s="111" t="s">
        <v>320</v>
      </c>
      <c r="E37" s="112" t="s">
        <v>123</v>
      </c>
      <c r="F37" s="113" t="s">
        <v>123</v>
      </c>
      <c r="G37" s="113" t="s">
        <v>123</v>
      </c>
      <c r="H37" s="100">
        <v>-537</v>
      </c>
      <c r="I37" s="114">
        <v>0</v>
      </c>
      <c r="J37" s="114" t="s">
        <v>123</v>
      </c>
      <c r="K37" s="114" t="s">
        <v>123</v>
      </c>
      <c r="L37" s="100">
        <f>H37</f>
        <v>-537</v>
      </c>
    </row>
    <row r="38" spans="1:12" ht="28.25" customHeight="1" x14ac:dyDescent="0.35">
      <c r="A38" s="407" t="s">
        <v>321</v>
      </c>
      <c r="B38" s="407"/>
      <c r="C38" s="407"/>
      <c r="D38" s="104" t="s">
        <v>322</v>
      </c>
      <c r="E38" s="105" t="s">
        <v>123</v>
      </c>
      <c r="F38" s="106" t="s">
        <v>123</v>
      </c>
      <c r="G38" s="106" t="s">
        <v>123</v>
      </c>
      <c r="H38" s="96" t="s">
        <v>123</v>
      </c>
      <c r="I38" s="96" t="s">
        <v>123</v>
      </c>
      <c r="J38" s="96" t="s">
        <v>123</v>
      </c>
      <c r="K38" s="96" t="s">
        <v>123</v>
      </c>
      <c r="L38" s="97" t="s">
        <v>123</v>
      </c>
    </row>
    <row r="39" spans="1:12" x14ac:dyDescent="0.35">
      <c r="A39" s="407" t="s">
        <v>323</v>
      </c>
      <c r="B39" s="407"/>
      <c r="C39" s="407"/>
      <c r="D39" s="104" t="s">
        <v>324</v>
      </c>
      <c r="E39" s="105" t="s">
        <v>123</v>
      </c>
      <c r="F39" s="106" t="s">
        <v>123</v>
      </c>
      <c r="G39" s="106" t="s">
        <v>123</v>
      </c>
      <c r="H39" s="96" t="s">
        <v>123</v>
      </c>
      <c r="I39" s="96" t="s">
        <v>123</v>
      </c>
      <c r="J39" s="96" t="s">
        <v>123</v>
      </c>
      <c r="K39" s="96" t="s">
        <v>123</v>
      </c>
      <c r="L39" s="97" t="s">
        <v>123</v>
      </c>
    </row>
    <row r="40" spans="1:12" x14ac:dyDescent="0.35">
      <c r="A40" s="407" t="s">
        <v>325</v>
      </c>
      <c r="B40" s="407"/>
      <c r="C40" s="407"/>
      <c r="D40" s="104" t="s">
        <v>326</v>
      </c>
      <c r="E40" s="95" t="s">
        <v>123</v>
      </c>
      <c r="F40" s="95" t="s">
        <v>123</v>
      </c>
      <c r="G40" s="95" t="s">
        <v>123</v>
      </c>
      <c r="H40" s="95" t="s">
        <v>123</v>
      </c>
      <c r="I40" s="96" t="s">
        <v>123</v>
      </c>
      <c r="J40" s="95" t="s">
        <v>123</v>
      </c>
      <c r="K40" s="95" t="s">
        <v>123</v>
      </c>
      <c r="L40" s="97" t="s">
        <v>123</v>
      </c>
    </row>
    <row r="41" spans="1:12" x14ac:dyDescent="0.35">
      <c r="A41" s="407" t="s">
        <v>327</v>
      </c>
      <c r="B41" s="407"/>
      <c r="C41" s="407"/>
      <c r="D41" s="104" t="s">
        <v>328</v>
      </c>
      <c r="E41" s="95" t="s">
        <v>123</v>
      </c>
      <c r="F41" s="95" t="s">
        <v>123</v>
      </c>
      <c r="G41" s="95" t="s">
        <v>123</v>
      </c>
      <c r="H41" s="95" t="s">
        <v>123</v>
      </c>
      <c r="I41" s="96" t="s">
        <v>123</v>
      </c>
      <c r="J41" s="96" t="s">
        <v>123</v>
      </c>
      <c r="K41" s="96" t="s">
        <v>123</v>
      </c>
      <c r="L41" s="97" t="s">
        <v>123</v>
      </c>
    </row>
    <row r="42" spans="1:12" x14ac:dyDescent="0.35">
      <c r="A42" s="407" t="s">
        <v>329</v>
      </c>
      <c r="B42" s="407"/>
      <c r="C42" s="407"/>
      <c r="D42" s="115" t="s">
        <v>330</v>
      </c>
      <c r="E42" s="116" t="s">
        <v>123</v>
      </c>
      <c r="F42" s="117" t="s">
        <v>123</v>
      </c>
      <c r="G42" s="117" t="s">
        <v>123</v>
      </c>
      <c r="H42" s="118" t="s">
        <v>123</v>
      </c>
      <c r="I42" s="118" t="s">
        <v>123</v>
      </c>
      <c r="J42" s="118" t="s">
        <v>123</v>
      </c>
      <c r="K42" s="118" t="s">
        <v>123</v>
      </c>
      <c r="L42" s="119" t="s">
        <v>123</v>
      </c>
    </row>
    <row r="43" spans="1:12" ht="21.65" customHeight="1" x14ac:dyDescent="0.35">
      <c r="A43" s="407" t="s">
        <v>331</v>
      </c>
      <c r="B43" s="407"/>
      <c r="C43" s="407"/>
      <c r="D43" s="104" t="s">
        <v>332</v>
      </c>
      <c r="E43" s="116" t="s">
        <v>123</v>
      </c>
      <c r="F43" s="116" t="s">
        <v>123</v>
      </c>
      <c r="G43" s="116" t="s">
        <v>123</v>
      </c>
      <c r="H43" s="116" t="s">
        <v>123</v>
      </c>
      <c r="I43" s="116" t="s">
        <v>123</v>
      </c>
      <c r="J43" s="116" t="s">
        <v>123</v>
      </c>
      <c r="K43" s="116" t="s">
        <v>123</v>
      </c>
      <c r="L43" s="97" t="s">
        <v>123</v>
      </c>
    </row>
    <row r="44" spans="1:12" x14ac:dyDescent="0.35">
      <c r="A44" s="406" t="s">
        <v>333</v>
      </c>
      <c r="B44" s="406"/>
      <c r="C44" s="406"/>
      <c r="D44" s="120" t="s">
        <v>120</v>
      </c>
      <c r="E44" s="121" t="s">
        <v>123</v>
      </c>
      <c r="F44" s="122" t="s">
        <v>123</v>
      </c>
      <c r="G44" s="122" t="s">
        <v>123</v>
      </c>
      <c r="H44" s="100">
        <v>0</v>
      </c>
      <c r="I44" s="100">
        <v>0</v>
      </c>
      <c r="J44" s="100" t="s">
        <v>123</v>
      </c>
      <c r="K44" s="100" t="s">
        <v>123</v>
      </c>
      <c r="L44" s="97" t="s">
        <v>123</v>
      </c>
    </row>
    <row r="45" spans="1:12" x14ac:dyDescent="0.35">
      <c r="A45" s="398" t="s">
        <v>189</v>
      </c>
      <c r="B45" s="399"/>
      <c r="C45" s="400"/>
      <c r="D45" s="104"/>
      <c r="E45" s="105" t="s">
        <v>123</v>
      </c>
      <c r="F45" s="106" t="s">
        <v>123</v>
      </c>
      <c r="G45" s="106" t="s">
        <v>123</v>
      </c>
      <c r="H45" s="96" t="s">
        <v>123</v>
      </c>
      <c r="I45" s="96" t="s">
        <v>123</v>
      </c>
      <c r="J45" s="96" t="s">
        <v>123</v>
      </c>
      <c r="K45" s="96" t="s">
        <v>123</v>
      </c>
      <c r="L45" s="97" t="s">
        <v>123</v>
      </c>
    </row>
    <row r="46" spans="1:12" x14ac:dyDescent="0.35">
      <c r="A46" s="398" t="s">
        <v>334</v>
      </c>
      <c r="B46" s="399"/>
      <c r="C46" s="400"/>
      <c r="D46" s="104" t="s">
        <v>126</v>
      </c>
      <c r="E46" s="105" t="s">
        <v>123</v>
      </c>
      <c r="F46" s="106" t="s">
        <v>123</v>
      </c>
      <c r="G46" s="106" t="s">
        <v>123</v>
      </c>
      <c r="H46" s="96" t="s">
        <v>123</v>
      </c>
      <c r="I46" s="96" t="s">
        <v>123</v>
      </c>
      <c r="J46" s="96" t="s">
        <v>123</v>
      </c>
      <c r="K46" s="96" t="s">
        <v>123</v>
      </c>
      <c r="L46" s="97" t="s">
        <v>123</v>
      </c>
    </row>
    <row r="47" spans="1:12" x14ac:dyDescent="0.35">
      <c r="A47" s="398" t="s">
        <v>189</v>
      </c>
      <c r="B47" s="399"/>
      <c r="C47" s="400"/>
      <c r="D47" s="104"/>
      <c r="E47" s="105" t="s">
        <v>123</v>
      </c>
      <c r="F47" s="106" t="s">
        <v>123</v>
      </c>
      <c r="G47" s="106" t="s">
        <v>123</v>
      </c>
      <c r="H47" s="96" t="s">
        <v>123</v>
      </c>
      <c r="I47" s="96" t="s">
        <v>123</v>
      </c>
      <c r="J47" s="96" t="s">
        <v>123</v>
      </c>
      <c r="K47" s="96" t="s">
        <v>123</v>
      </c>
      <c r="L47" s="97" t="s">
        <v>123</v>
      </c>
    </row>
    <row r="48" spans="1:12" x14ac:dyDescent="0.35">
      <c r="A48" s="402" t="s">
        <v>335</v>
      </c>
      <c r="B48" s="402"/>
      <c r="C48" s="402"/>
      <c r="D48" s="104"/>
      <c r="E48" s="105" t="s">
        <v>123</v>
      </c>
      <c r="F48" s="106" t="s">
        <v>123</v>
      </c>
      <c r="G48" s="106" t="s">
        <v>123</v>
      </c>
      <c r="H48" s="96" t="s">
        <v>123</v>
      </c>
      <c r="I48" s="96" t="s">
        <v>123</v>
      </c>
      <c r="J48" s="96" t="s">
        <v>123</v>
      </c>
      <c r="K48" s="96" t="s">
        <v>123</v>
      </c>
      <c r="L48" s="97" t="s">
        <v>123</v>
      </c>
    </row>
    <row r="49" spans="1:12" x14ac:dyDescent="0.35">
      <c r="A49" s="402" t="s">
        <v>336</v>
      </c>
      <c r="B49" s="402"/>
      <c r="C49" s="402"/>
      <c r="D49" s="104"/>
      <c r="E49" s="105" t="s">
        <v>123</v>
      </c>
      <c r="F49" s="106" t="s">
        <v>123</v>
      </c>
      <c r="G49" s="106" t="s">
        <v>123</v>
      </c>
      <c r="H49" s="96" t="s">
        <v>123</v>
      </c>
      <c r="I49" s="96" t="s">
        <v>123</v>
      </c>
      <c r="J49" s="96" t="s">
        <v>123</v>
      </c>
      <c r="K49" s="96" t="s">
        <v>123</v>
      </c>
      <c r="L49" s="97" t="s">
        <v>123</v>
      </c>
    </row>
    <row r="50" spans="1:12" x14ac:dyDescent="0.35">
      <c r="A50" s="402" t="s">
        <v>337</v>
      </c>
      <c r="B50" s="402"/>
      <c r="C50" s="402"/>
      <c r="D50" s="104"/>
      <c r="E50" s="105" t="s">
        <v>123</v>
      </c>
      <c r="F50" s="106" t="s">
        <v>123</v>
      </c>
      <c r="G50" s="106" t="s">
        <v>123</v>
      </c>
      <c r="H50" s="96" t="s">
        <v>123</v>
      </c>
      <c r="I50" s="96" t="s">
        <v>123</v>
      </c>
      <c r="J50" s="96" t="s">
        <v>123</v>
      </c>
      <c r="K50" s="96" t="s">
        <v>123</v>
      </c>
      <c r="L50" s="97" t="s">
        <v>123</v>
      </c>
    </row>
    <row r="51" spans="1:12" x14ac:dyDescent="0.35">
      <c r="A51" s="402" t="s">
        <v>338</v>
      </c>
      <c r="B51" s="402"/>
      <c r="C51" s="402"/>
      <c r="D51" s="104" t="s">
        <v>128</v>
      </c>
      <c r="E51" s="105" t="s">
        <v>123</v>
      </c>
      <c r="F51" s="106" t="s">
        <v>123</v>
      </c>
      <c r="G51" s="106" t="s">
        <v>123</v>
      </c>
      <c r="H51" s="96" t="s">
        <v>123</v>
      </c>
      <c r="I51" s="96" t="s">
        <v>123</v>
      </c>
      <c r="J51" s="96" t="s">
        <v>123</v>
      </c>
      <c r="K51" s="96" t="s">
        <v>123</v>
      </c>
      <c r="L51" s="97" t="s">
        <v>123</v>
      </c>
    </row>
    <row r="52" spans="1:12" x14ac:dyDescent="0.35">
      <c r="A52" s="402" t="s">
        <v>339</v>
      </c>
      <c r="B52" s="402"/>
      <c r="C52" s="402"/>
      <c r="D52" s="104" t="s">
        <v>129</v>
      </c>
      <c r="E52" s="105" t="s">
        <v>123</v>
      </c>
      <c r="F52" s="106" t="s">
        <v>123</v>
      </c>
      <c r="G52" s="106" t="s">
        <v>123</v>
      </c>
      <c r="H52" s="96" t="s">
        <v>123</v>
      </c>
      <c r="I52" s="96" t="s">
        <v>123</v>
      </c>
      <c r="J52" s="96" t="s">
        <v>123</v>
      </c>
      <c r="K52" s="96" t="s">
        <v>123</v>
      </c>
      <c r="L52" s="97" t="s">
        <v>123</v>
      </c>
    </row>
    <row r="53" spans="1:12" x14ac:dyDescent="0.35">
      <c r="A53" s="402" t="s">
        <v>340</v>
      </c>
      <c r="B53" s="402"/>
      <c r="C53" s="402"/>
      <c r="D53" s="104" t="s">
        <v>131</v>
      </c>
      <c r="E53" s="105" t="s">
        <v>123</v>
      </c>
      <c r="F53" s="106" t="s">
        <v>123</v>
      </c>
      <c r="G53" s="106" t="s">
        <v>123</v>
      </c>
      <c r="H53" s="96" t="s">
        <v>123</v>
      </c>
      <c r="I53" s="96" t="s">
        <v>123</v>
      </c>
      <c r="J53" s="96" t="s">
        <v>123</v>
      </c>
      <c r="K53" s="96" t="s">
        <v>123</v>
      </c>
      <c r="L53" s="97" t="s">
        <v>123</v>
      </c>
    </row>
    <row r="54" spans="1:12" ht="23.75" customHeight="1" x14ac:dyDescent="0.35">
      <c r="A54" s="402" t="s">
        <v>341</v>
      </c>
      <c r="B54" s="402"/>
      <c r="C54" s="402"/>
      <c r="D54" s="104" t="s">
        <v>133</v>
      </c>
      <c r="E54" s="105" t="s">
        <v>123</v>
      </c>
      <c r="F54" s="106" t="s">
        <v>123</v>
      </c>
      <c r="G54" s="106" t="s">
        <v>123</v>
      </c>
      <c r="H54" s="96" t="s">
        <v>123</v>
      </c>
      <c r="I54" s="96" t="s">
        <v>123</v>
      </c>
      <c r="J54" s="96" t="s">
        <v>123</v>
      </c>
      <c r="K54" s="96" t="s">
        <v>123</v>
      </c>
      <c r="L54" s="97" t="s">
        <v>123</v>
      </c>
    </row>
    <row r="55" spans="1:12" x14ac:dyDescent="0.35">
      <c r="A55" s="402" t="s">
        <v>342</v>
      </c>
      <c r="B55" s="402"/>
      <c r="C55" s="402"/>
      <c r="D55" s="104" t="s">
        <v>135</v>
      </c>
      <c r="E55" s="105" t="s">
        <v>123</v>
      </c>
      <c r="F55" s="106" t="s">
        <v>123</v>
      </c>
      <c r="G55" s="106" t="s">
        <v>123</v>
      </c>
      <c r="H55" s="96" t="s">
        <v>123</v>
      </c>
      <c r="I55" s="96" t="s">
        <v>123</v>
      </c>
      <c r="J55" s="96" t="s">
        <v>123</v>
      </c>
      <c r="K55" s="96" t="s">
        <v>123</v>
      </c>
      <c r="L55" s="97" t="s">
        <v>123</v>
      </c>
    </row>
    <row r="56" spans="1:12" x14ac:dyDescent="0.35">
      <c r="A56" s="402" t="s">
        <v>343</v>
      </c>
      <c r="B56" s="402"/>
      <c r="C56" s="402"/>
      <c r="D56" s="104" t="s">
        <v>137</v>
      </c>
      <c r="E56" s="105" t="s">
        <v>123</v>
      </c>
      <c r="F56" s="106" t="s">
        <v>123</v>
      </c>
      <c r="G56" s="106" t="s">
        <v>123</v>
      </c>
      <c r="H56" s="96" t="s">
        <v>123</v>
      </c>
      <c r="I56" s="96" t="s">
        <v>123</v>
      </c>
      <c r="J56" s="96" t="s">
        <v>123</v>
      </c>
      <c r="K56" s="96" t="s">
        <v>123</v>
      </c>
      <c r="L56" s="97" t="s">
        <v>123</v>
      </c>
    </row>
    <row r="57" spans="1:12" x14ac:dyDescent="0.35">
      <c r="A57" s="402" t="s">
        <v>344</v>
      </c>
      <c r="B57" s="402"/>
      <c r="C57" s="402"/>
      <c r="D57" s="104" t="s">
        <v>138</v>
      </c>
      <c r="E57" s="105" t="s">
        <v>123</v>
      </c>
      <c r="F57" s="106" t="s">
        <v>123</v>
      </c>
      <c r="G57" s="106" t="s">
        <v>123</v>
      </c>
      <c r="H57" s="96" t="s">
        <v>123</v>
      </c>
      <c r="I57" s="96" t="s">
        <v>123</v>
      </c>
      <c r="J57" s="96" t="s">
        <v>123</v>
      </c>
      <c r="K57" s="96" t="s">
        <v>123</v>
      </c>
      <c r="L57" s="97" t="s">
        <v>123</v>
      </c>
    </row>
    <row r="58" spans="1:12" ht="22.5" customHeight="1" x14ac:dyDescent="0.35">
      <c r="A58" s="402" t="s">
        <v>345</v>
      </c>
      <c r="B58" s="402"/>
      <c r="C58" s="402"/>
      <c r="D58" s="104" t="s">
        <v>140</v>
      </c>
      <c r="E58" s="105" t="s">
        <v>123</v>
      </c>
      <c r="F58" s="106" t="s">
        <v>123</v>
      </c>
      <c r="G58" s="106" t="s">
        <v>123</v>
      </c>
      <c r="H58" s="96" t="s">
        <v>123</v>
      </c>
      <c r="I58" s="96" t="s">
        <v>123</v>
      </c>
      <c r="J58" s="96" t="s">
        <v>123</v>
      </c>
      <c r="K58" s="96" t="s">
        <v>123</v>
      </c>
      <c r="L58" s="97" t="s">
        <v>123</v>
      </c>
    </row>
    <row r="59" spans="1:12" ht="24" customHeight="1" x14ac:dyDescent="0.35">
      <c r="A59" s="402" t="s">
        <v>346</v>
      </c>
      <c r="B59" s="402"/>
      <c r="C59" s="402"/>
      <c r="D59" s="104" t="s">
        <v>142</v>
      </c>
      <c r="E59" s="105" t="s">
        <v>123</v>
      </c>
      <c r="F59" s="106" t="s">
        <v>123</v>
      </c>
      <c r="G59" s="106" t="s">
        <v>123</v>
      </c>
      <c r="H59" s="96">
        <v>0</v>
      </c>
      <c r="I59" s="96">
        <v>0</v>
      </c>
      <c r="J59" s="96" t="s">
        <v>123</v>
      </c>
      <c r="K59" s="96" t="s">
        <v>123</v>
      </c>
      <c r="L59" s="97" t="s">
        <v>123</v>
      </c>
    </row>
    <row r="60" spans="1:12" ht="27" customHeight="1" thickBot="1" x14ac:dyDescent="0.4">
      <c r="A60" s="408" t="s">
        <v>347</v>
      </c>
      <c r="B60" s="408"/>
      <c r="C60" s="408"/>
      <c r="D60" s="120" t="s">
        <v>147</v>
      </c>
      <c r="E60" s="89">
        <f>99100000/1000</f>
        <v>99100</v>
      </c>
      <c r="F60" s="121" t="s">
        <v>123</v>
      </c>
      <c r="G60" s="121" t="s">
        <v>123</v>
      </c>
      <c r="H60" s="121">
        <f>H30+H31+H44+H59</f>
        <v>5873408</v>
      </c>
      <c r="I60" s="121">
        <f>I30+I31+I44+I59</f>
        <v>-17318610</v>
      </c>
      <c r="J60" s="121" t="s">
        <v>123</v>
      </c>
      <c r="K60" s="121" t="s">
        <v>123</v>
      </c>
      <c r="L60" s="97">
        <f>E60+H60+I60+1</f>
        <v>-11346101</v>
      </c>
    </row>
    <row r="61" spans="1:12" x14ac:dyDescent="0.35">
      <c r="A61" s="402" t="s">
        <v>312</v>
      </c>
      <c r="B61" s="402"/>
      <c r="C61" s="402"/>
      <c r="D61" s="104" t="s">
        <v>348</v>
      </c>
      <c r="E61" s="105" t="s">
        <v>123</v>
      </c>
      <c r="F61" s="106" t="s">
        <v>123</v>
      </c>
      <c r="G61" s="106" t="s">
        <v>123</v>
      </c>
      <c r="H61" s="94" t="s">
        <v>123</v>
      </c>
      <c r="I61" s="94" t="s">
        <v>123</v>
      </c>
      <c r="J61" s="94" t="s">
        <v>123</v>
      </c>
      <c r="K61" s="94" t="s">
        <v>123</v>
      </c>
      <c r="L61" s="97" t="s">
        <v>123</v>
      </c>
    </row>
    <row r="62" spans="1:12" ht="15" thickBot="1" x14ac:dyDescent="0.4">
      <c r="A62" s="403" t="s">
        <v>349</v>
      </c>
      <c r="B62" s="404"/>
      <c r="C62" s="405"/>
      <c r="D62" s="123" t="s">
        <v>166</v>
      </c>
      <c r="E62" s="89">
        <f>99100000/1000</f>
        <v>99100</v>
      </c>
      <c r="F62" s="89" t="s">
        <v>123</v>
      </c>
      <c r="G62" s="89" t="s">
        <v>123</v>
      </c>
      <c r="H62" s="89">
        <f>H60</f>
        <v>5873408</v>
      </c>
      <c r="I62" s="89">
        <f>I60</f>
        <v>-17318610</v>
      </c>
      <c r="J62" s="89" t="s">
        <v>123</v>
      </c>
      <c r="K62" s="89" t="s">
        <v>123</v>
      </c>
      <c r="L62" s="110">
        <f>L60</f>
        <v>-11346101</v>
      </c>
    </row>
    <row r="63" spans="1:12" x14ac:dyDescent="0.35">
      <c r="A63" s="403" t="s">
        <v>350</v>
      </c>
      <c r="B63" s="404"/>
      <c r="C63" s="405"/>
      <c r="D63" s="124" t="s">
        <v>351</v>
      </c>
      <c r="E63" s="125">
        <v>0</v>
      </c>
      <c r="F63" s="125" t="s">
        <v>123</v>
      </c>
      <c r="G63" s="125" t="s">
        <v>123</v>
      </c>
      <c r="H63" s="126">
        <v>0</v>
      </c>
      <c r="I63" s="126">
        <f>I64</f>
        <v>197095</v>
      </c>
      <c r="J63" s="127" t="s">
        <v>123</v>
      </c>
      <c r="K63" s="127" t="s">
        <v>123</v>
      </c>
      <c r="L63" s="128">
        <f>H63+I63</f>
        <v>197095</v>
      </c>
    </row>
    <row r="64" spans="1:12" x14ac:dyDescent="0.35">
      <c r="A64" s="398" t="s">
        <v>315</v>
      </c>
      <c r="B64" s="399"/>
      <c r="C64" s="400"/>
      <c r="D64" s="104" t="s">
        <v>352</v>
      </c>
      <c r="E64" s="129" t="s">
        <v>123</v>
      </c>
      <c r="F64" s="130" t="s">
        <v>123</v>
      </c>
      <c r="G64" s="130" t="s">
        <v>123</v>
      </c>
      <c r="H64" s="131" t="s">
        <v>123</v>
      </c>
      <c r="I64" s="131">
        <v>197095</v>
      </c>
      <c r="J64" s="131" t="s">
        <v>123</v>
      </c>
      <c r="K64" s="131" t="s">
        <v>123</v>
      </c>
      <c r="L64" s="132">
        <f>I64</f>
        <v>197095</v>
      </c>
    </row>
    <row r="65" spans="1:12" x14ac:dyDescent="0.35">
      <c r="A65" s="406" t="s">
        <v>353</v>
      </c>
      <c r="B65" s="406"/>
      <c r="C65" s="406"/>
      <c r="D65" s="120" t="s">
        <v>354</v>
      </c>
      <c r="E65" s="133" t="s">
        <v>123</v>
      </c>
      <c r="F65" s="134" t="s">
        <v>123</v>
      </c>
      <c r="G65" s="134" t="s">
        <v>123</v>
      </c>
      <c r="H65" s="135">
        <v>0</v>
      </c>
      <c r="I65" s="136" t="s">
        <v>123</v>
      </c>
      <c r="J65" s="135" t="s">
        <v>123</v>
      </c>
      <c r="K65" s="135" t="s">
        <v>123</v>
      </c>
      <c r="L65" s="132">
        <f>H65</f>
        <v>0</v>
      </c>
    </row>
    <row r="66" spans="1:12" x14ac:dyDescent="0.35">
      <c r="A66" s="398" t="s">
        <v>189</v>
      </c>
      <c r="B66" s="399"/>
      <c r="C66" s="400"/>
      <c r="D66" s="115"/>
      <c r="E66" s="116" t="s">
        <v>123</v>
      </c>
      <c r="F66" s="117" t="s">
        <v>123</v>
      </c>
      <c r="G66" s="117" t="s">
        <v>123</v>
      </c>
      <c r="H66" s="137"/>
      <c r="I66" s="137"/>
      <c r="J66" s="137"/>
      <c r="K66" s="137"/>
      <c r="L66" s="138"/>
    </row>
    <row r="67" spans="1:12" ht="27" customHeight="1" x14ac:dyDescent="0.35">
      <c r="A67" s="398" t="s">
        <v>317</v>
      </c>
      <c r="B67" s="399"/>
      <c r="C67" s="400"/>
      <c r="D67" s="104" t="s">
        <v>355</v>
      </c>
      <c r="E67" s="105" t="s">
        <v>123</v>
      </c>
      <c r="F67" s="106" t="s">
        <v>123</v>
      </c>
      <c r="G67" s="106" t="s">
        <v>123</v>
      </c>
      <c r="H67" s="131"/>
      <c r="I67" s="131"/>
      <c r="J67" s="131"/>
      <c r="K67" s="131"/>
      <c r="L67" s="132"/>
    </row>
    <row r="68" spans="1:12" ht="28.5" customHeight="1" x14ac:dyDescent="0.35">
      <c r="A68" s="398" t="s">
        <v>318</v>
      </c>
      <c r="B68" s="399"/>
      <c r="C68" s="400"/>
      <c r="D68" s="115" t="s">
        <v>356</v>
      </c>
      <c r="E68" s="116" t="s">
        <v>123</v>
      </c>
      <c r="F68" s="117" t="s">
        <v>123</v>
      </c>
      <c r="G68" s="117" t="s">
        <v>123</v>
      </c>
      <c r="H68" s="137"/>
      <c r="I68" s="137"/>
      <c r="J68" s="137"/>
      <c r="K68" s="137"/>
      <c r="L68" s="138"/>
    </row>
    <row r="69" spans="1:12" ht="21.65" customHeight="1" x14ac:dyDescent="0.35">
      <c r="A69" s="407" t="s">
        <v>319</v>
      </c>
      <c r="B69" s="407"/>
      <c r="C69" s="407"/>
      <c r="D69" s="115" t="s">
        <v>357</v>
      </c>
      <c r="E69" s="139" t="s">
        <v>123</v>
      </c>
      <c r="F69" s="139" t="s">
        <v>123</v>
      </c>
      <c r="G69" s="139" t="s">
        <v>123</v>
      </c>
      <c r="H69" s="140">
        <v>0</v>
      </c>
      <c r="I69" s="140" t="s">
        <v>123</v>
      </c>
      <c r="J69" s="140" t="s">
        <v>123</v>
      </c>
      <c r="K69" s="140" t="s">
        <v>123</v>
      </c>
      <c r="L69" s="138">
        <v>0</v>
      </c>
    </row>
    <row r="70" spans="1:12" ht="34.5" customHeight="1" x14ac:dyDescent="0.35">
      <c r="A70" s="398" t="s">
        <v>321</v>
      </c>
      <c r="B70" s="399"/>
      <c r="C70" s="400"/>
      <c r="D70" s="104" t="s">
        <v>358</v>
      </c>
      <c r="E70" s="105" t="s">
        <v>123</v>
      </c>
      <c r="F70" s="106" t="s">
        <v>123</v>
      </c>
      <c r="G70" s="106" t="s">
        <v>123</v>
      </c>
      <c r="H70" s="96"/>
      <c r="I70" s="96"/>
      <c r="J70" s="96"/>
      <c r="K70" s="96"/>
      <c r="L70" s="97"/>
    </row>
    <row r="71" spans="1:12" x14ac:dyDescent="0.35">
      <c r="A71" s="398" t="s">
        <v>323</v>
      </c>
      <c r="B71" s="399"/>
      <c r="C71" s="400"/>
      <c r="D71" s="104" t="s">
        <v>359</v>
      </c>
      <c r="E71" s="105" t="s">
        <v>123</v>
      </c>
      <c r="F71" s="106" t="s">
        <v>123</v>
      </c>
      <c r="G71" s="106" t="s">
        <v>123</v>
      </c>
      <c r="H71" s="96"/>
      <c r="I71" s="96"/>
      <c r="J71" s="96"/>
      <c r="K71" s="96"/>
      <c r="L71" s="97"/>
    </row>
    <row r="72" spans="1:12" x14ac:dyDescent="0.35">
      <c r="A72" s="398" t="s">
        <v>360</v>
      </c>
      <c r="B72" s="399"/>
      <c r="C72" s="400"/>
      <c r="D72" s="104" t="s">
        <v>361</v>
      </c>
      <c r="E72" s="105" t="s">
        <v>123</v>
      </c>
      <c r="F72" s="106" t="s">
        <v>123</v>
      </c>
      <c r="G72" s="106" t="s">
        <v>123</v>
      </c>
      <c r="H72" s="96"/>
      <c r="I72" s="96"/>
      <c r="J72" s="96"/>
      <c r="K72" s="96"/>
      <c r="L72" s="97"/>
    </row>
    <row r="73" spans="1:12" x14ac:dyDescent="0.35">
      <c r="A73" s="398" t="s">
        <v>327</v>
      </c>
      <c r="B73" s="399"/>
      <c r="C73" s="400"/>
      <c r="D73" s="104" t="s">
        <v>362</v>
      </c>
      <c r="E73" s="105" t="s">
        <v>123</v>
      </c>
      <c r="F73" s="106" t="s">
        <v>123</v>
      </c>
      <c r="G73" s="106" t="s">
        <v>123</v>
      </c>
      <c r="H73" s="96"/>
      <c r="I73" s="96"/>
      <c r="J73" s="96"/>
      <c r="K73" s="96"/>
      <c r="L73" s="97"/>
    </row>
    <row r="74" spans="1:12" x14ac:dyDescent="0.35">
      <c r="A74" s="402" t="s">
        <v>363</v>
      </c>
      <c r="B74" s="402"/>
      <c r="C74" s="402"/>
      <c r="D74" s="104" t="s">
        <v>364</v>
      </c>
      <c r="E74" s="105" t="s">
        <v>123</v>
      </c>
      <c r="F74" s="106" t="s">
        <v>123</v>
      </c>
      <c r="G74" s="106" t="s">
        <v>123</v>
      </c>
      <c r="H74" s="96"/>
      <c r="I74" s="96"/>
      <c r="J74" s="96"/>
      <c r="K74" s="96"/>
      <c r="L74" s="97"/>
    </row>
    <row r="75" spans="1:12" x14ac:dyDescent="0.35">
      <c r="A75" s="402" t="s">
        <v>365</v>
      </c>
      <c r="B75" s="402"/>
      <c r="C75" s="402"/>
      <c r="D75" s="104" t="s">
        <v>366</v>
      </c>
      <c r="E75" s="105" t="s">
        <v>123</v>
      </c>
      <c r="F75" s="106" t="s">
        <v>123</v>
      </c>
      <c r="G75" s="106" t="s">
        <v>123</v>
      </c>
      <c r="H75" s="96"/>
      <c r="I75" s="96"/>
      <c r="J75" s="96"/>
      <c r="K75" s="96"/>
      <c r="L75" s="97"/>
    </row>
    <row r="76" spans="1:12" x14ac:dyDescent="0.35">
      <c r="A76" s="403" t="s">
        <v>367</v>
      </c>
      <c r="B76" s="404"/>
      <c r="C76" s="405"/>
      <c r="D76" s="120" t="s">
        <v>368</v>
      </c>
      <c r="E76" s="121">
        <v>0</v>
      </c>
      <c r="F76" s="121" t="s">
        <v>123</v>
      </c>
      <c r="G76" s="121" t="s">
        <v>123</v>
      </c>
      <c r="H76" s="121">
        <v>0</v>
      </c>
      <c r="I76" s="121"/>
      <c r="J76" s="121"/>
      <c r="K76" s="121"/>
      <c r="L76" s="97"/>
    </row>
    <row r="77" spans="1:12" x14ac:dyDescent="0.35">
      <c r="A77" s="398" t="s">
        <v>189</v>
      </c>
      <c r="B77" s="399"/>
      <c r="C77" s="400"/>
      <c r="D77" s="104"/>
      <c r="E77" s="105" t="s">
        <v>123</v>
      </c>
      <c r="F77" s="106" t="s">
        <v>123</v>
      </c>
      <c r="G77" s="106" t="s">
        <v>123</v>
      </c>
      <c r="H77" s="96"/>
      <c r="I77" s="96"/>
      <c r="J77" s="96"/>
      <c r="K77" s="96"/>
      <c r="L77" s="97"/>
    </row>
    <row r="78" spans="1:12" x14ac:dyDescent="0.35">
      <c r="A78" s="398" t="s">
        <v>369</v>
      </c>
      <c r="B78" s="399"/>
      <c r="C78" s="400"/>
      <c r="D78" s="104" t="s">
        <v>370</v>
      </c>
      <c r="E78" s="105" t="s">
        <v>123</v>
      </c>
      <c r="F78" s="106" t="s">
        <v>123</v>
      </c>
      <c r="G78" s="106" t="s">
        <v>123</v>
      </c>
      <c r="H78" s="96"/>
      <c r="I78" s="96"/>
      <c r="J78" s="96"/>
      <c r="K78" s="96"/>
      <c r="L78" s="97"/>
    </row>
    <row r="79" spans="1:12" x14ac:dyDescent="0.35">
      <c r="A79" s="398" t="s">
        <v>189</v>
      </c>
      <c r="B79" s="399"/>
      <c r="C79" s="400"/>
      <c r="D79" s="104"/>
      <c r="E79" s="105" t="s">
        <v>123</v>
      </c>
      <c r="F79" s="106" t="s">
        <v>123</v>
      </c>
      <c r="G79" s="106" t="s">
        <v>123</v>
      </c>
      <c r="H79" s="96"/>
      <c r="I79" s="96"/>
      <c r="J79" s="96"/>
      <c r="K79" s="96"/>
      <c r="L79" s="97"/>
    </row>
    <row r="80" spans="1:12" x14ac:dyDescent="0.35">
      <c r="A80" s="398" t="s">
        <v>335</v>
      </c>
      <c r="B80" s="399"/>
      <c r="C80" s="400"/>
      <c r="D80" s="104"/>
      <c r="E80" s="105" t="s">
        <v>123</v>
      </c>
      <c r="F80" s="106" t="s">
        <v>123</v>
      </c>
      <c r="G80" s="106" t="s">
        <v>123</v>
      </c>
      <c r="H80" s="96"/>
      <c r="I80" s="96"/>
      <c r="J80" s="96"/>
      <c r="K80" s="96"/>
      <c r="L80" s="97"/>
    </row>
    <row r="81" spans="1:12" x14ac:dyDescent="0.35">
      <c r="A81" s="398" t="s">
        <v>336</v>
      </c>
      <c r="B81" s="399"/>
      <c r="C81" s="400"/>
      <c r="D81" s="104"/>
      <c r="E81" s="105" t="s">
        <v>123</v>
      </c>
      <c r="F81" s="106" t="s">
        <v>123</v>
      </c>
      <c r="G81" s="106" t="s">
        <v>123</v>
      </c>
      <c r="H81" s="96"/>
      <c r="I81" s="96"/>
      <c r="J81" s="96"/>
      <c r="K81" s="96"/>
      <c r="L81" s="97"/>
    </row>
    <row r="82" spans="1:12" x14ac:dyDescent="0.35">
      <c r="A82" s="398" t="s">
        <v>337</v>
      </c>
      <c r="B82" s="399"/>
      <c r="C82" s="400"/>
      <c r="D82" s="104"/>
      <c r="E82" s="105" t="s">
        <v>123</v>
      </c>
      <c r="F82" s="106" t="s">
        <v>123</v>
      </c>
      <c r="G82" s="106" t="s">
        <v>123</v>
      </c>
      <c r="H82" s="96"/>
      <c r="I82" s="96"/>
      <c r="J82" s="141"/>
      <c r="K82" s="96"/>
      <c r="L82" s="97"/>
    </row>
    <row r="83" spans="1:12" x14ac:dyDescent="0.35">
      <c r="A83" s="402" t="s">
        <v>338</v>
      </c>
      <c r="B83" s="402"/>
      <c r="C83" s="402"/>
      <c r="D83" s="104" t="s">
        <v>371</v>
      </c>
      <c r="E83" s="105" t="s">
        <v>123</v>
      </c>
      <c r="F83" s="106" t="s">
        <v>123</v>
      </c>
      <c r="G83" s="106" t="s">
        <v>123</v>
      </c>
      <c r="H83" s="96"/>
      <c r="I83" s="96"/>
      <c r="J83" s="96"/>
      <c r="K83" s="96"/>
      <c r="L83" s="97"/>
    </row>
    <row r="84" spans="1:12" x14ac:dyDescent="0.35">
      <c r="A84" s="398" t="s">
        <v>339</v>
      </c>
      <c r="B84" s="399"/>
      <c r="C84" s="400"/>
      <c r="D84" s="104" t="s">
        <v>372</v>
      </c>
      <c r="E84" s="105" t="s">
        <v>123</v>
      </c>
      <c r="F84" s="106" t="s">
        <v>123</v>
      </c>
      <c r="G84" s="106" t="s">
        <v>123</v>
      </c>
      <c r="H84" s="96"/>
      <c r="I84" s="96"/>
      <c r="J84" s="96"/>
      <c r="K84" s="96"/>
      <c r="L84" s="97"/>
    </row>
    <row r="85" spans="1:12" x14ac:dyDescent="0.35">
      <c r="A85" s="398" t="s">
        <v>340</v>
      </c>
      <c r="B85" s="399"/>
      <c r="C85" s="400"/>
      <c r="D85" s="104" t="s">
        <v>373</v>
      </c>
      <c r="E85" s="105" t="s">
        <v>123</v>
      </c>
      <c r="F85" s="106" t="s">
        <v>123</v>
      </c>
      <c r="G85" s="106" t="s">
        <v>123</v>
      </c>
      <c r="H85" s="96"/>
      <c r="I85" s="96"/>
      <c r="J85" s="96"/>
      <c r="K85" s="96"/>
      <c r="L85" s="97"/>
    </row>
    <row r="86" spans="1:12" ht="22.5" customHeight="1" x14ac:dyDescent="0.35">
      <c r="A86" s="398" t="s">
        <v>341</v>
      </c>
      <c r="B86" s="399"/>
      <c r="C86" s="400"/>
      <c r="D86" s="104" t="s">
        <v>374</v>
      </c>
      <c r="E86" s="105" t="s">
        <v>123</v>
      </c>
      <c r="F86" s="106" t="s">
        <v>123</v>
      </c>
      <c r="G86" s="106" t="s">
        <v>123</v>
      </c>
      <c r="H86" s="96"/>
      <c r="I86" s="96"/>
      <c r="J86" s="96"/>
      <c r="K86" s="96"/>
      <c r="L86" s="97"/>
    </row>
    <row r="87" spans="1:12" ht="15" thickBot="1" x14ac:dyDescent="0.4">
      <c r="A87" s="398" t="s">
        <v>342</v>
      </c>
      <c r="B87" s="398"/>
      <c r="C87" s="398"/>
      <c r="D87" s="142" t="s">
        <v>375</v>
      </c>
      <c r="E87" s="143" t="s">
        <v>123</v>
      </c>
      <c r="F87" s="144" t="s">
        <v>123</v>
      </c>
      <c r="G87" s="144" t="s">
        <v>123</v>
      </c>
      <c r="H87" s="109"/>
      <c r="I87" s="109"/>
      <c r="J87" s="109"/>
      <c r="K87" s="109"/>
      <c r="L87" s="110"/>
    </row>
    <row r="88" spans="1:12" x14ac:dyDescent="0.35">
      <c r="A88" s="398" t="s">
        <v>343</v>
      </c>
      <c r="B88" s="399"/>
      <c r="C88" s="400"/>
      <c r="D88" s="88" t="s">
        <v>376</v>
      </c>
      <c r="E88" s="145" t="s">
        <v>123</v>
      </c>
      <c r="F88" s="146" t="s">
        <v>123</v>
      </c>
      <c r="G88" s="146" t="s">
        <v>123</v>
      </c>
      <c r="H88" s="147"/>
      <c r="I88" s="147"/>
      <c r="J88" s="147"/>
      <c r="K88" s="147"/>
      <c r="L88" s="92"/>
    </row>
    <row r="89" spans="1:12" x14ac:dyDescent="0.35">
      <c r="A89" s="398" t="s">
        <v>344</v>
      </c>
      <c r="B89" s="399"/>
      <c r="C89" s="400"/>
      <c r="D89" s="104" t="s">
        <v>377</v>
      </c>
      <c r="E89" s="105" t="s">
        <v>123</v>
      </c>
      <c r="F89" s="106" t="s">
        <v>123</v>
      </c>
      <c r="G89" s="106" t="s">
        <v>123</v>
      </c>
      <c r="H89" s="96"/>
      <c r="I89" s="96"/>
      <c r="J89" s="96"/>
      <c r="K89" s="96"/>
      <c r="L89" s="97"/>
    </row>
    <row r="90" spans="1:12" ht="30" customHeight="1" x14ac:dyDescent="0.35">
      <c r="A90" s="398" t="s">
        <v>345</v>
      </c>
      <c r="B90" s="399"/>
      <c r="C90" s="400"/>
      <c r="D90" s="104" t="s">
        <v>378</v>
      </c>
      <c r="E90" s="105" t="s">
        <v>123</v>
      </c>
      <c r="F90" s="106" t="s">
        <v>123</v>
      </c>
      <c r="G90" s="106" t="s">
        <v>123</v>
      </c>
      <c r="H90" s="96" t="s">
        <v>123</v>
      </c>
      <c r="I90" s="96" t="s">
        <v>123</v>
      </c>
      <c r="J90" s="96" t="s">
        <v>123</v>
      </c>
      <c r="K90" s="96" t="s">
        <v>123</v>
      </c>
      <c r="L90" s="97" t="s">
        <v>123</v>
      </c>
    </row>
    <row r="91" spans="1:12" x14ac:dyDescent="0.35">
      <c r="A91" s="398" t="s">
        <v>346</v>
      </c>
      <c r="B91" s="399"/>
      <c r="C91" s="400"/>
      <c r="D91" s="104" t="s">
        <v>379</v>
      </c>
      <c r="E91" s="105">
        <v>0</v>
      </c>
      <c r="F91" s="106" t="s">
        <v>123</v>
      </c>
      <c r="G91" s="106" t="s">
        <v>123</v>
      </c>
      <c r="H91" s="96">
        <v>0</v>
      </c>
      <c r="I91" s="96">
        <v>0</v>
      </c>
      <c r="J91" s="96" t="s">
        <v>123</v>
      </c>
      <c r="K91" s="96" t="s">
        <v>123</v>
      </c>
      <c r="L91" s="97" t="s">
        <v>123</v>
      </c>
    </row>
    <row r="92" spans="1:12" ht="27.65" customHeight="1" thickBot="1" x14ac:dyDescent="0.4">
      <c r="A92" s="401" t="s">
        <v>440</v>
      </c>
      <c r="B92" s="401"/>
      <c r="C92" s="401"/>
      <c r="D92" s="268" t="s">
        <v>380</v>
      </c>
      <c r="E92" s="269">
        <f>E62+E63+E91</f>
        <v>99100</v>
      </c>
      <c r="F92" s="269" t="s">
        <v>123</v>
      </c>
      <c r="G92" s="269" t="s">
        <v>123</v>
      </c>
      <c r="H92" s="269">
        <f>H62+H63+H91</f>
        <v>5873408</v>
      </c>
      <c r="I92" s="269">
        <f>I62+I63+I91</f>
        <v>-17121515</v>
      </c>
      <c r="J92" s="269" t="s">
        <v>123</v>
      </c>
      <c r="K92" s="269" t="s">
        <v>123</v>
      </c>
      <c r="L92" s="270">
        <f>E92+H92+I92</f>
        <v>-11149007</v>
      </c>
    </row>
    <row r="93" spans="1:12" x14ac:dyDescent="0.35">
      <c r="H93" s="148"/>
      <c r="I93" s="148"/>
      <c r="K93" s="149"/>
    </row>
    <row r="94" spans="1:12" x14ac:dyDescent="0.35">
      <c r="A94" s="150" t="s">
        <v>171</v>
      </c>
      <c r="B94" s="151"/>
      <c r="C94" s="396" t="s">
        <v>172</v>
      </c>
      <c r="D94" s="396"/>
      <c r="E94" s="396"/>
      <c r="F94" s="151"/>
      <c r="G94" s="152"/>
      <c r="H94" s="151"/>
      <c r="I94" s="153"/>
      <c r="K94" s="148"/>
    </row>
    <row r="95" spans="1:12" x14ac:dyDescent="0.35">
      <c r="A95" s="151"/>
      <c r="B95" s="151"/>
      <c r="C95" s="397" t="s">
        <v>381</v>
      </c>
      <c r="D95" s="397"/>
      <c r="E95" s="397"/>
      <c r="F95" s="151"/>
      <c r="G95" s="154" t="s">
        <v>174</v>
      </c>
      <c r="H95" s="151"/>
      <c r="I95" s="151"/>
      <c r="J95" s="149"/>
    </row>
    <row r="96" spans="1:12" x14ac:dyDescent="0.35">
      <c r="A96" s="151"/>
      <c r="B96" s="151"/>
      <c r="C96" s="151"/>
      <c r="D96" s="151"/>
      <c r="E96" s="151"/>
      <c r="F96" s="151"/>
      <c r="G96" s="151"/>
      <c r="H96" s="151"/>
      <c r="I96" s="151"/>
    </row>
    <row r="97" spans="1:9" x14ac:dyDescent="0.35">
      <c r="A97" s="155" t="s">
        <v>175</v>
      </c>
      <c r="B97" s="151"/>
      <c r="C97" s="396" t="s">
        <v>176</v>
      </c>
      <c r="D97" s="396"/>
      <c r="E97" s="396"/>
      <c r="F97" s="151"/>
      <c r="G97" s="152"/>
      <c r="H97" s="151"/>
      <c r="I97" s="151"/>
    </row>
    <row r="98" spans="1:9" x14ac:dyDescent="0.35">
      <c r="A98" s="151"/>
      <c r="B98" s="151"/>
      <c r="C98" s="397" t="s">
        <v>381</v>
      </c>
      <c r="D98" s="397"/>
      <c r="E98" s="397"/>
      <c r="F98" s="151"/>
      <c r="G98" s="154" t="s">
        <v>174</v>
      </c>
      <c r="H98" s="151"/>
      <c r="I98" s="151"/>
    </row>
  </sheetData>
  <mergeCells count="85">
    <mergeCell ref="B14:L14"/>
    <mergeCell ref="E2:I2"/>
    <mergeCell ref="O2:O3"/>
    <mergeCell ref="C4:K4"/>
    <mergeCell ref="C6:I6"/>
    <mergeCell ref="B12:G12"/>
    <mergeCell ref="B16:G16"/>
    <mergeCell ref="A18:L18"/>
    <mergeCell ref="A19:D19"/>
    <mergeCell ref="A22:G22"/>
    <mergeCell ref="A25:C26"/>
    <mergeCell ref="D25:D26"/>
    <mergeCell ref="E25:J25"/>
    <mergeCell ref="K25:K26"/>
    <mergeCell ref="L25:L26"/>
    <mergeCell ref="A38:C38"/>
    <mergeCell ref="A27:C27"/>
    <mergeCell ref="A28:C28"/>
    <mergeCell ref="A29:C29"/>
    <mergeCell ref="A30:C30"/>
    <mergeCell ref="A31:C31"/>
    <mergeCell ref="A32:C32"/>
    <mergeCell ref="A33:C33"/>
    <mergeCell ref="A34:D34"/>
    <mergeCell ref="A35:C35"/>
    <mergeCell ref="A36:C36"/>
    <mergeCell ref="A37:C37"/>
    <mergeCell ref="A50:C50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62:C62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74:C74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86:C86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C94:E94"/>
    <mergeCell ref="C95:E95"/>
    <mergeCell ref="C97:E97"/>
    <mergeCell ref="C98:E98"/>
    <mergeCell ref="A87:C87"/>
    <mergeCell ref="A88:C88"/>
    <mergeCell ref="A89:C89"/>
    <mergeCell ref="A90:C90"/>
    <mergeCell ref="A91:C91"/>
    <mergeCell ref="A92:C92"/>
  </mergeCells>
  <pageMargins left="0.70866141732283472" right="0.70866141732283472" top="0" bottom="0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Капитал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2021-05-19T10:41:58Z</dcterms:modified>
</cp:coreProperties>
</file>