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Баланс" sheetId="2" r:id="rId1"/>
    <sheet name="ОПиУ" sheetId="3" r:id="rId2"/>
    <sheet name="ОДДС" sheetId="4" r:id="rId3"/>
    <sheet name="Капитал" sheetId="5" r:id="rId4"/>
  </sheets>
  <calcPr calcId="152511" refMode="R1C1"/>
</workbook>
</file>

<file path=xl/calcChain.xml><?xml version="1.0" encoding="utf-8"?>
<calcChain xmlns="http://schemas.openxmlformats.org/spreadsheetml/2006/main">
  <c r="K105" i="5" l="1"/>
  <c r="H105" i="5"/>
  <c r="H65" i="5"/>
  <c r="I70" i="2"/>
  <c r="I38" i="2" l="1"/>
  <c r="H38" i="2"/>
  <c r="H73" i="2" l="1"/>
  <c r="I32" i="5" l="1"/>
  <c r="K36" i="5"/>
  <c r="K34" i="5"/>
  <c r="I34" i="5"/>
  <c r="I65" i="5"/>
  <c r="H34" i="5" l="1"/>
  <c r="K31" i="5"/>
  <c r="K29" i="5"/>
  <c r="I29" i="5"/>
  <c r="I31" i="5"/>
  <c r="K33" i="5"/>
  <c r="H31" i="5"/>
  <c r="I67" i="5" l="1"/>
  <c r="I105" i="5" s="1"/>
  <c r="H32" i="5"/>
  <c r="F73" i="4"/>
  <c r="F57" i="4"/>
  <c r="E57" i="4"/>
  <c r="F33" i="4"/>
  <c r="H86" i="2"/>
  <c r="I87" i="2"/>
  <c r="I89" i="2" s="1"/>
  <c r="I56" i="2"/>
  <c r="I39" i="2"/>
  <c r="K32" i="5" l="1"/>
  <c r="K65" i="5"/>
  <c r="B16" i="5" l="1"/>
  <c r="B14" i="5"/>
  <c r="B12" i="5"/>
  <c r="K76" i="5"/>
  <c r="I74" i="5"/>
  <c r="I72" i="5" s="1"/>
  <c r="H74" i="5"/>
  <c r="K73" i="5"/>
  <c r="E65" i="5"/>
  <c r="E67" i="5" s="1"/>
  <c r="K30" i="5"/>
  <c r="F81" i="4"/>
  <c r="E81" i="4"/>
  <c r="F75" i="4"/>
  <c r="E75" i="4"/>
  <c r="E73" i="4"/>
  <c r="E33" i="4"/>
  <c r="F25" i="4"/>
  <c r="F42" i="4" s="1"/>
  <c r="E25" i="4"/>
  <c r="F20" i="3"/>
  <c r="F25" i="3" s="1"/>
  <c r="E20" i="3"/>
  <c r="H87" i="2"/>
  <c r="H89" i="2" s="1"/>
  <c r="I80" i="2"/>
  <c r="I90" i="2" s="1"/>
  <c r="H80" i="2"/>
  <c r="H70" i="2"/>
  <c r="I57" i="2"/>
  <c r="H56" i="2"/>
  <c r="H39" i="2"/>
  <c r="H57" i="2" s="1"/>
  <c r="E25" i="3" l="1"/>
  <c r="E31" i="3" s="1"/>
  <c r="F31" i="3"/>
  <c r="F33" i="3" s="1"/>
  <c r="F35" i="3" s="1"/>
  <c r="F51" i="3" s="1"/>
  <c r="H90" i="2"/>
  <c r="H72" i="5"/>
  <c r="K74" i="5"/>
  <c r="K72" i="5" s="1"/>
  <c r="H67" i="5"/>
  <c r="E42" i="4"/>
  <c r="F88" i="4"/>
  <c r="E88" i="4"/>
  <c r="E90" i="4" s="1"/>
  <c r="E92" i="4" s="1"/>
  <c r="H91" i="2"/>
  <c r="H93" i="2" s="1"/>
  <c r="I91" i="2"/>
  <c r="I93" i="2" s="1"/>
  <c r="F90" i="4"/>
  <c r="F92" i="4" s="1"/>
  <c r="F58" i="3" l="1"/>
  <c r="F57" i="3" s="1"/>
  <c r="F55" i="3" s="1"/>
  <c r="F63" i="3" s="1"/>
  <c r="E33" i="3"/>
  <c r="E35" i="3" s="1"/>
  <c r="E51" i="3" s="1"/>
  <c r="E58" i="3" s="1"/>
  <c r="E57" i="3" s="1"/>
  <c r="E55" i="3" s="1"/>
  <c r="E63" i="3" s="1"/>
  <c r="K67" i="5"/>
</calcChain>
</file>

<file path=xl/sharedStrings.xml><?xml version="1.0" encoding="utf-8"?>
<sst xmlns="http://schemas.openxmlformats.org/spreadsheetml/2006/main" count="809" uniqueCount="242">
  <si>
    <t>Отчет составлен в соответствии с требованиями к содержанию и раскрытию информации МСФО  для предприятий МСБ
Республики Казахстан</t>
  </si>
  <si>
    <t>Форма</t>
  </si>
  <si>
    <t>БУХГАЛТЕРСКИЙ БАЛАНС</t>
  </si>
  <si>
    <t>Индекс:</t>
  </si>
  <si>
    <t>№ 1 - Б (баланс)</t>
  </si>
  <si>
    <t>Периодичность:</t>
  </si>
  <si>
    <t>Представляют:</t>
  </si>
  <si>
    <t>Куда представляется:</t>
  </si>
  <si>
    <t>Срок представления:</t>
  </si>
  <si>
    <t>Примечание:</t>
  </si>
  <si>
    <t xml:space="preserve">пояснение по заполнению отчета приведено в приложении к форме, предназначенной для </t>
  </si>
  <si>
    <t>сбора административных данных "Бухгалтерский баланс".</t>
  </si>
  <si>
    <t>Наименование организации</t>
  </si>
  <si>
    <t>Акционерное Общество "Phystech II"</t>
  </si>
  <si>
    <t>тысячах тенге</t>
  </si>
  <si>
    <t>АКТИВЫ</t>
  </si>
  <si>
    <t>Код
строки</t>
  </si>
  <si>
    <t>На конец отчетного периода</t>
  </si>
  <si>
    <t>На начало отчетного периода</t>
  </si>
  <si>
    <t>I. Краткосрочные активы</t>
  </si>
  <si>
    <t>Денежные средства и их эквиваленты</t>
  </si>
  <si>
    <t>Финансовые активы, имеющиеся в наличии для продажи</t>
  </si>
  <si>
    <t>-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</si>
  <si>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</si>
  <si>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</si>
  <si>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</si>
  <si>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</si>
  <si>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</si>
  <si>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Текущие налоговые активы,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</si>
  <si>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</si>
  <si>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</si>
  <si>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</si>
  <si>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</si>
  <si>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</si>
  <si>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</si>
  <si>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</si>
  <si>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</si>
  <si>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</si>
  <si>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</si>
  <si>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</si>
  <si>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</si>
  <si>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</si>
  <si>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</si>
  <si>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</si>
  <si>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</si>
  <si>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</si>
  <si>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</si>
  <si>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</si>
  <si>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</si>
  <si>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</si>
  <si>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</si>
  <si>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</si>
  <si>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</si>
  <si>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</si>
  <si>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</si>
  <si>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</si>
  <si>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</si>
  <si>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</si>
  <si>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</si>
  <si>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</si>
  <si>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</si>
  <si>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</si>
  <si>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</si>
  <si>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</si>
  <si>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</si>
  <si>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</si>
  <si>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</si>
  <si>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</si>
  <si>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</si>
  <si>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</si>
  <si>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</si>
  <si>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</si>
  <si>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</si>
  <si>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 строка 301 + строка 400 + строка 500)</t>
  </si>
  <si>
    <t>Чистые активы</t>
  </si>
  <si>
    <t>Колличество простых акций, шт.</t>
  </si>
  <si>
    <t>Балансовая стоиомость простой акции в тенге:</t>
  </si>
  <si>
    <t>Руководитель</t>
  </si>
  <si>
    <t>Дарибеков А. М.</t>
  </si>
  <si>
    <t>(фамилия, имя, отчество (при его наличии)</t>
  </si>
  <si>
    <t>(подпись)</t>
  </si>
  <si>
    <t>Главный бухгалтер</t>
  </si>
  <si>
    <t>Муршудова М. М.</t>
  </si>
  <si>
    <t>за период с января по 30 июня 2018 года</t>
  </si>
  <si>
    <t>полугодие</t>
  </si>
  <si>
    <t>АО "Казахстанская фондовая биржа"</t>
  </si>
  <si>
    <t>ежегодно не позднее 14 августа года, следующего за отчетным</t>
  </si>
  <si>
    <t xml:space="preserve">отчетный период  январь-июнь  2 018 г. </t>
  </si>
  <si>
    <t>№2 - ОПУ</t>
  </si>
  <si>
    <r>
      <rPr>
        <b/>
        <sz val="9"/>
        <rFont val="Arial"/>
        <family val="2"/>
        <charset val="204"/>
      </rPr>
      <t>Примечание</t>
    </r>
    <r>
      <rPr>
        <sz val="9"/>
        <rFont val="Arial"/>
        <family val="2"/>
        <charset val="204"/>
      </rPr>
      <t xml:space="preserve">: пояснение по заполнению отчета приведено в приложении к форме, предназначенной для сбора </t>
    </r>
  </si>
  <si>
    <t>административных данных "Отчет о прибылях и убытках"</t>
  </si>
  <si>
    <t>Наименование показателей</t>
  </si>
  <si>
    <t>За отчетный период</t>
  </si>
  <si>
    <t>За предыдущий период</t>
  </si>
  <si>
    <t xml:space="preserve">Выручка </t>
  </si>
  <si>
    <t>Себестоимость реализованных товаров и услуг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</si>
  <si>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</si>
  <si>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</si>
  <si>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</si>
  <si>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</si>
  <si>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</si>
  <si>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</si>
  <si>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</si>
  <si>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</si>
  <si>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</si>
  <si>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</si>
  <si>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 xml:space="preserve">Прочие неоперационные расходы 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</si>
  <si>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</si>
  <si>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</si>
  <si>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</si>
  <si>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 xml:space="preserve">Прибыль (убыток) после налогообложения от прекращенной деятельности </t>
  </si>
  <si>
    <t>Прибыль за год (строка 200 + строка 201) относимая на: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</si>
  <si>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</si>
  <si>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</si>
  <si>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</si>
  <si>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</si>
  <si>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</si>
  <si>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</si>
  <si>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</si>
  <si>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</si>
  <si>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</si>
  <si>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</si>
  <si>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</si>
  <si>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</si>
  <si>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</si>
  <si>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</si>
  <si>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</si>
  <si>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</si>
  <si>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</si>
  <si>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собственников материнской организации</t>
  </si>
  <si>
    <t>доля неконтролирующих собственников</t>
  </si>
  <si>
    <t>Прибыль на акцию:</t>
  </si>
  <si>
    <t>Базовая прибыль на акцию:</t>
  </si>
  <si>
    <t xml:space="preserve">         от продолжающейся деятельности</t>
  </si>
  <si>
    <t xml:space="preserve">         от прекращенной деятельности</t>
  </si>
  <si>
    <t>Разводненная прибыль на акцию:</t>
  </si>
  <si>
    <t xml:space="preserve">  Базовая и разводненная прибыль на одну акцию,тенге</t>
  </si>
  <si>
    <t>ОТЧЕТ О ДВИЖЕНИИ ДЕНЕЖНЫХ СРЕДСТВ (Прямой метод)</t>
  </si>
  <si>
    <t>№ 3 - ДДС - П</t>
  </si>
  <si>
    <t>Примечание: пояснение по заполнению отчета приведено в приложении к форме, предназначенной для сбора административных</t>
  </si>
  <si>
    <t>данных "Отчет о движении денежных средств (прямой метод)"</t>
  </si>
  <si>
    <t xml:space="preserve">Наименование организации   Акционерное Общество "Phystech II"  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</si>
  <si>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</si>
  <si>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</si>
  <si>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 xml:space="preserve">            реализация товаров и услуг</t>
  </si>
  <si>
    <t xml:space="preserve">            прочая выручка</t>
  </si>
  <si>
    <t xml:space="preserve">            авансы, полученные от покупателей, заказчиков</t>
  </si>
  <si>
    <t xml:space="preserve">            поступления по договорам страхования</t>
  </si>
  <si>
    <t xml:space="preserve">            полученные вознаграждения</t>
  </si>
  <si>
    <t xml:space="preserve">            прочие поступления</t>
  </si>
  <si>
    <t>2. Выбытие денежных средств, всего (сумма строк с 021 по 027)</t>
  </si>
  <si>
    <t xml:space="preserve">            платежи поставщикам за товары и услуги</t>
  </si>
  <si>
    <t xml:space="preserve">            авансы, выданные поставщикам товаров и услуг</t>
  </si>
  <si>
    <t xml:space="preserve">            выплаты по оплате труда</t>
  </si>
  <si>
    <t xml:space="preserve">            выплата вознаграждения</t>
  </si>
  <si>
    <t xml:space="preserve">            выплаты по договорам страхования</t>
  </si>
  <si>
    <t xml:space="preserve">            подоходный налог и другие платежи в бюджет</t>
  </si>
  <si>
    <t xml:space="preserve">            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</si>
  <si>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</si>
  <si>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</si>
  <si>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</si>
  <si>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 xml:space="preserve">            реализация основных средств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</si>
  <si>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</si>
  <si>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</si>
  <si>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</si>
  <si>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 реализация долговых инструментов других организаций</t>
  </si>
  <si>
    <t xml:space="preserve">            возмещение при потере контроля над дочерними организациями</t>
  </si>
  <si>
    <t xml:space="preserve">            реализация прочих финансовых активов</t>
  </si>
  <si>
    <t xml:space="preserve">            фьючерсные и форвардные контракты, опционы и свопы</t>
  </si>
  <si>
    <t xml:space="preserve">            полученные дивиденды</t>
  </si>
  <si>
    <t>2. Выбытие денежных средств, всего (сумма строк с 061 по 071)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</si>
  <si>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</si>
  <si>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</si>
  <si>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</si>
  <si>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</si>
  <si>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 приобретение долговых инструментов других организаций</t>
  </si>
  <si>
    <t xml:space="preserve">            приобретение контроля над дочерними организациями</t>
  </si>
  <si>
    <t xml:space="preserve">            приобретение прочих финансовых активов</t>
  </si>
  <si>
    <t xml:space="preserve">            предоставление займов</t>
  </si>
  <si>
    <t xml:space="preserve"> 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</si>
  <si>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</si>
  <si>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</si>
  <si>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</si>
  <si>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 xml:space="preserve">            эмиссия акций и других финансовых инструментов</t>
  </si>
  <si>
    <t xml:space="preserve">            получение займов</t>
  </si>
  <si>
    <t xml:space="preserve">            полученные вознаграждения </t>
  </si>
  <si>
    <t>2. Выбытие денежных средств, всего (сумма строк с 101 по 105)</t>
  </si>
  <si>
    <t xml:space="preserve">            погашение займов</t>
  </si>
  <si>
    <t xml:space="preserve">            выплата вознаграждения </t>
  </si>
  <si>
    <t xml:space="preserve">            выплата дивидендов</t>
  </si>
  <si>
    <t xml:space="preserve">            выплаты собственникам по акциям организации</t>
  </si>
  <si>
    <t xml:space="preserve">            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</si>
  <si>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</si>
  <si>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</si>
  <si>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 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</si>
  <si>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</si>
  <si>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</si>
  <si>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ОТЧЕТ ОБ ИЗМЕНЕНИЯХ В КАПИТАЛЕ</t>
  </si>
  <si>
    <t>№ 5 - ИК</t>
  </si>
  <si>
    <t xml:space="preserve">Примечание: пояснение по заполнению отчета приведено в приложении к форме, предназначенной для сбора административных  данных "Отчет об  </t>
  </si>
  <si>
    <t>изменениях в капитале"</t>
  </si>
  <si>
    <t>Наименование компонентов</t>
  </si>
  <si>
    <t>Капитал материнской организации</t>
  </si>
  <si>
    <t>Доля неконтроли- рующих собственников</t>
  </si>
  <si>
    <t>Итого капитал</t>
  </si>
  <si>
    <t xml:space="preserve">Выкупленные собственные долевые инструменты </t>
  </si>
  <si>
    <t>Нераспределен- ная прибыль</t>
  </si>
  <si>
    <t>Сальдо на 1 января предыдущего года</t>
  </si>
  <si>
    <t>Изменение в капитале</t>
  </si>
  <si>
    <t>Пересчитанное сальдо   (строка 010+/-строка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</si>
  <si>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</si>
  <si>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</si>
  <si>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</si>
  <si>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</si>
  <si>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</si>
  <si>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</si>
  <si>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</si>
  <si>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</si>
  <si>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</si>
  <si>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</si>
  <si>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</si>
  <si>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</si>
  <si>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</si>
  <si>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</si>
  <si>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</si>
  <si>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</si>
  <si>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</si>
  <si>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</si>
  <si>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</si>
  <si>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</si>
  <si>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Прочие операции</t>
  </si>
  <si>
    <t>Сальдо на 1 января отчетного года  (строка 100 + строка 200 + строка 300 + строка 319)</t>
  </si>
  <si>
    <t>Изменение в учетной политике</t>
  </si>
  <si>
    <t>Пересчитанное сальдо (строка 400+/- 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</si>
  <si>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</si>
  <si>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</si>
  <si>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</si>
  <si>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</si>
  <si>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(cумма строк с 710 по 718)</t>
  </si>
  <si>
    <t>Вознаграждения работников акциями</t>
  </si>
  <si>
    <t>Сальдо на 31 декабря отчетного года (строка 500 + строка 600 + строка 700 + строка 719)</t>
  </si>
  <si>
    <t>организации публичного интереса по результатам за января по 30 июня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</si>
</sst>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_ ;[Red]\-#,##0\ "/>
    <numFmt numFmtId="165" formatCode="000"/>
    <numFmt numFmtId="166" formatCode="#,##0.000_ ;[Red]\-#,##0.000\ "/>
    <numFmt numFmtId="167" formatCode="#,##0,"/>
    <numFmt numFmtId="168" formatCode="[=0]&quot;&quot;;General"/>
    <numFmt numFmtId="169" formatCode="#,##0.00,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6"/>
      <name val="Arial"/>
      <family val="2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i/>
      <u/>
      <sz val="8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82">
    <xf numFmtId="0" fontId="0" fillId="0" borderId="0" xfId="0"/>
    <xf numFmtId="0" fontId="3" fillId="0" borderId="0" xfId="1"/>
    <xf numFmtId="0" fontId="7" fillId="0" borderId="0" xfId="1" applyNumberFormat="1" applyFont="1" applyAlignment="1">
      <alignment horizontal="right"/>
    </xf>
    <xf numFmtId="0" fontId="9" fillId="0" borderId="0" xfId="1" applyFont="1" applyAlignment="1">
      <alignment horizontal="left" indent="5"/>
    </xf>
    <xf numFmtId="0" fontId="4" fillId="0" borderId="0" xfId="1" applyFont="1" applyAlignment="1">
      <alignment horizontal="left"/>
    </xf>
    <xf numFmtId="0" fontId="9" fillId="0" borderId="0" xfId="1" applyNumberFormat="1" applyFont="1" applyAlignment="1">
      <alignment horizontal="left" vertical="top" indent="5"/>
    </xf>
    <xf numFmtId="0" fontId="9" fillId="0" borderId="0" xfId="1" applyFont="1" applyAlignment="1"/>
    <xf numFmtId="0" fontId="4" fillId="0" borderId="0" xfId="1" applyFont="1" applyAlignment="1">
      <alignment horizontal="left" indent="5"/>
    </xf>
    <xf numFmtId="0" fontId="9" fillId="0" borderId="5" xfId="2" applyNumberFormat="1" applyFont="1" applyBorder="1" applyAlignment="1">
      <alignment horizontal="center" vertical="top" wrapText="1"/>
    </xf>
    <xf numFmtId="0" fontId="9" fillId="0" borderId="6" xfId="2" applyNumberFormat="1" applyFont="1" applyBorder="1" applyAlignment="1">
      <alignment horizontal="center" vertical="top" wrapText="1"/>
    </xf>
    <xf numFmtId="1" fontId="12" fillId="0" borderId="3" xfId="2" applyNumberFormat="1" applyFont="1" applyBorder="1" applyAlignment="1">
      <alignment horizontal="center" vertical="center"/>
    </xf>
    <xf numFmtId="1" fontId="12" fillId="0" borderId="14" xfId="2" applyNumberFormat="1" applyFont="1" applyBorder="1" applyAlignment="1">
      <alignment horizontal="center" vertical="center"/>
    </xf>
    <xf numFmtId="0" fontId="3" fillId="0" borderId="7" xfId="2" applyFont="1" applyBorder="1" applyAlignment="1">
      <alignment horizontal="left"/>
    </xf>
    <xf numFmtId="164" fontId="3" fillId="0" borderId="17" xfId="2" applyNumberFormat="1" applyFont="1" applyBorder="1" applyAlignment="1">
      <alignment horizontal="left"/>
    </xf>
    <xf numFmtId="165" fontId="4" fillId="0" borderId="1" xfId="2" applyNumberFormat="1" applyFont="1" applyBorder="1" applyAlignment="1">
      <alignment horizontal="center" vertical="center"/>
    </xf>
    <xf numFmtId="164" fontId="4" fillId="2" borderId="1" xfId="2" applyNumberFormat="1" applyFont="1" applyFill="1" applyBorder="1" applyAlignment="1">
      <alignment horizontal="right" vertical="center"/>
    </xf>
    <xf numFmtId="164" fontId="4" fillId="2" borderId="18" xfId="2" applyNumberFormat="1" applyFont="1" applyFill="1" applyBorder="1" applyAlignment="1">
      <alignment horizontal="right" vertical="center"/>
    </xf>
    <xf numFmtId="164" fontId="4" fillId="2" borderId="1" xfId="2" applyNumberFormat="1" applyFont="1" applyFill="1" applyBorder="1" applyAlignment="1">
      <alignment horizontal="right" vertical="top"/>
    </xf>
    <xf numFmtId="164" fontId="4" fillId="2" borderId="18" xfId="2" applyNumberFormat="1" applyFont="1" applyFill="1" applyBorder="1" applyAlignment="1">
      <alignment horizontal="right" vertical="top"/>
    </xf>
    <xf numFmtId="165" fontId="4" fillId="0" borderId="7" xfId="2" applyNumberFormat="1" applyFont="1" applyBorder="1" applyAlignment="1">
      <alignment horizontal="center" vertical="center"/>
    </xf>
    <xf numFmtId="164" fontId="4" fillId="2" borderId="7" xfId="2" applyNumberFormat="1" applyFont="1" applyFill="1" applyBorder="1" applyAlignment="1">
      <alignment horizontal="right" vertical="top"/>
    </xf>
    <xf numFmtId="164" fontId="4" fillId="2" borderId="17" xfId="2" applyNumberFormat="1" applyFont="1" applyFill="1" applyBorder="1" applyAlignment="1">
      <alignment horizontal="right" vertical="top"/>
    </xf>
    <xf numFmtId="1" fontId="9" fillId="3" borderId="1" xfId="2" applyNumberFormat="1" applyFont="1" applyFill="1" applyBorder="1" applyAlignment="1">
      <alignment horizontal="center" vertical="top"/>
    </xf>
    <xf numFmtId="164" fontId="9" fillId="3" borderId="1" xfId="2" applyNumberFormat="1" applyFont="1" applyFill="1" applyBorder="1" applyAlignment="1">
      <alignment horizontal="right" vertical="center"/>
    </xf>
    <xf numFmtId="164" fontId="9" fillId="3" borderId="18" xfId="2" applyNumberFormat="1" applyFont="1" applyFill="1" applyBorder="1" applyAlignment="1">
      <alignment horizontal="right" vertical="center"/>
    </xf>
    <xf numFmtId="1" fontId="4" fillId="0" borderId="3" xfId="2" applyNumberFormat="1" applyFont="1" applyBorder="1" applyAlignment="1">
      <alignment horizontal="center" vertical="center"/>
    </xf>
    <xf numFmtId="164" fontId="4" fillId="0" borderId="3" xfId="2" applyNumberFormat="1" applyFont="1" applyBorder="1" applyAlignment="1">
      <alignment horizontal="right" vertical="center"/>
    </xf>
    <xf numFmtId="164" fontId="4" fillId="0" borderId="14" xfId="2" applyNumberFormat="1" applyFont="1" applyBorder="1" applyAlignment="1">
      <alignment horizontal="right" vertical="center"/>
    </xf>
    <xf numFmtId="0" fontId="3" fillId="0" borderId="8" xfId="2" applyFont="1" applyBorder="1" applyAlignment="1">
      <alignment horizontal="left"/>
    </xf>
    <xf numFmtId="164" fontId="3" fillId="0" borderId="8" xfId="2" applyNumberFormat="1" applyFont="1" applyBorder="1" applyAlignment="1">
      <alignment horizontal="left"/>
    </xf>
    <xf numFmtId="164" fontId="3" fillId="0" borderId="20" xfId="2" applyNumberFormat="1" applyFont="1" applyBorder="1" applyAlignment="1">
      <alignment horizontal="left"/>
    </xf>
    <xf numFmtId="1" fontId="4" fillId="0" borderId="1" xfId="2" applyNumberFormat="1" applyFont="1" applyBorder="1" applyAlignment="1">
      <alignment horizontal="center" vertical="center"/>
    </xf>
    <xf numFmtId="164" fontId="4" fillId="2" borderId="3" xfId="2" applyNumberFormat="1" applyFont="1" applyFill="1" applyBorder="1" applyAlignment="1">
      <alignment horizontal="right" vertical="center"/>
    </xf>
    <xf numFmtId="164" fontId="4" fillId="2" borderId="14" xfId="2" applyNumberFormat="1" applyFont="1" applyFill="1" applyBorder="1" applyAlignment="1">
      <alignment horizontal="right" vertical="center"/>
    </xf>
    <xf numFmtId="164" fontId="4" fillId="4" borderId="14" xfId="2" applyNumberFormat="1" applyFont="1" applyFill="1" applyBorder="1" applyAlignment="1">
      <alignment horizontal="right" vertical="center"/>
    </xf>
    <xf numFmtId="1" fontId="4" fillId="0" borderId="8" xfId="2" applyNumberFormat="1" applyFont="1" applyBorder="1" applyAlignment="1">
      <alignment horizontal="center" vertical="center"/>
    </xf>
    <xf numFmtId="164" fontId="4" fillId="2" borderId="8" xfId="2" applyNumberFormat="1" applyFont="1" applyFill="1" applyBorder="1" applyAlignment="1">
      <alignment horizontal="right" vertical="center"/>
    </xf>
    <xf numFmtId="164" fontId="4" fillId="2" borderId="20" xfId="2" applyNumberFormat="1" applyFont="1" applyFill="1" applyBorder="1" applyAlignment="1">
      <alignment horizontal="right" vertical="center"/>
    </xf>
    <xf numFmtId="1" fontId="9" fillId="3" borderId="1" xfId="2" applyNumberFormat="1" applyFont="1" applyFill="1" applyBorder="1" applyAlignment="1">
      <alignment horizontal="center" vertical="center"/>
    </xf>
    <xf numFmtId="0" fontId="9" fillId="5" borderId="22" xfId="2" applyNumberFormat="1" applyFont="1" applyFill="1" applyBorder="1" applyAlignment="1">
      <alignment horizontal="center" vertical="center"/>
    </xf>
    <xf numFmtId="164" fontId="9" fillId="5" borderId="22" xfId="2" applyNumberFormat="1" applyFont="1" applyFill="1" applyBorder="1" applyAlignment="1">
      <alignment horizontal="right" vertical="center"/>
    </xf>
    <xf numFmtId="164" fontId="9" fillId="5" borderId="23" xfId="2" applyNumberFormat="1" applyFont="1" applyFill="1" applyBorder="1" applyAlignment="1">
      <alignment horizontal="right" vertical="center"/>
    </xf>
    <xf numFmtId="0" fontId="4" fillId="0" borderId="26" xfId="2" applyNumberFormat="1" applyFont="1" applyBorder="1" applyAlignment="1">
      <alignment horizontal="center" vertical="top" wrapText="1"/>
    </xf>
    <xf numFmtId="0" fontId="4" fillId="0" borderId="27" xfId="2" applyNumberFormat="1" applyFont="1" applyBorder="1" applyAlignment="1">
      <alignment horizontal="center" vertical="top" wrapText="1"/>
    </xf>
    <xf numFmtId="1" fontId="12" fillId="0" borderId="1" xfId="2" applyNumberFormat="1" applyFont="1" applyBorder="1" applyAlignment="1">
      <alignment horizontal="center" vertical="center"/>
    </xf>
    <xf numFmtId="1" fontId="12" fillId="0" borderId="18" xfId="2" applyNumberFormat="1" applyFont="1" applyBorder="1" applyAlignment="1">
      <alignment horizontal="center" vertical="center"/>
    </xf>
    <xf numFmtId="0" fontId="4" fillId="0" borderId="7" xfId="2" applyNumberFormat="1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left"/>
    </xf>
    <xf numFmtId="1" fontId="4" fillId="0" borderId="1" xfId="2" applyNumberFormat="1" applyFont="1" applyBorder="1" applyAlignment="1">
      <alignment horizontal="center"/>
    </xf>
    <xf numFmtId="1" fontId="4" fillId="0" borderId="7" xfId="2" applyNumberFormat="1" applyFont="1" applyBorder="1" applyAlignment="1">
      <alignment horizontal="center"/>
    </xf>
    <xf numFmtId="164" fontId="4" fillId="2" borderId="7" xfId="2" applyNumberFormat="1" applyFont="1" applyFill="1" applyBorder="1" applyAlignment="1">
      <alignment horizontal="right" vertical="center"/>
    </xf>
    <xf numFmtId="164" fontId="4" fillId="2" borderId="17" xfId="2" applyNumberFormat="1" applyFont="1" applyFill="1" applyBorder="1" applyAlignment="1">
      <alignment horizontal="right" vertical="center"/>
    </xf>
    <xf numFmtId="0" fontId="3" fillId="0" borderId="7" xfId="2" applyNumberFormat="1" applyFont="1" applyBorder="1" applyAlignment="1">
      <alignment horizontal="left" vertical="top"/>
    </xf>
    <xf numFmtId="164" fontId="3" fillId="0" borderId="7" xfId="2" applyNumberFormat="1" applyFont="1" applyBorder="1" applyAlignment="1">
      <alignment horizontal="left" vertical="top"/>
    </xf>
    <xf numFmtId="164" fontId="3" fillId="0" borderId="17" xfId="2" applyNumberFormat="1" applyFont="1" applyBorder="1" applyAlignment="1">
      <alignment horizontal="left" vertical="top"/>
    </xf>
    <xf numFmtId="164" fontId="6" fillId="3" borderId="1" xfId="2" applyNumberFormat="1" applyFont="1" applyFill="1" applyBorder="1" applyAlignment="1">
      <alignment horizontal="right" vertical="center"/>
    </xf>
    <xf numFmtId="164" fontId="6" fillId="3" borderId="18" xfId="2" applyNumberFormat="1" applyFont="1" applyFill="1" applyBorder="1" applyAlignment="1">
      <alignment horizontal="right" vertical="center"/>
    </xf>
    <xf numFmtId="0" fontId="3" fillId="0" borderId="8" xfId="2" applyNumberFormat="1" applyFont="1" applyBorder="1" applyAlignment="1">
      <alignment horizontal="left" vertical="top"/>
    </xf>
    <xf numFmtId="1" fontId="4" fillId="0" borderId="7" xfId="2" applyNumberFormat="1" applyFont="1" applyBorder="1" applyAlignment="1">
      <alignment horizontal="center" vertical="center"/>
    </xf>
    <xf numFmtId="1" fontId="4" fillId="3" borderId="1" xfId="2" applyNumberFormat="1" applyFont="1" applyFill="1" applyBorder="1" applyAlignment="1">
      <alignment horizontal="center" vertical="center"/>
    </xf>
    <xf numFmtId="0" fontId="9" fillId="6" borderId="1" xfId="2" applyNumberFormat="1" applyFont="1" applyFill="1" applyBorder="1" applyAlignment="1">
      <alignment horizontal="center" vertical="center"/>
    </xf>
    <xf numFmtId="164" fontId="9" fillId="6" borderId="1" xfId="2" applyNumberFormat="1" applyFont="1" applyFill="1" applyBorder="1" applyAlignment="1">
      <alignment horizontal="right" vertical="center"/>
    </xf>
    <xf numFmtId="164" fontId="9" fillId="6" borderId="18" xfId="2" applyNumberFormat="1" applyFont="1" applyFill="1" applyBorder="1" applyAlignment="1">
      <alignment horizontal="right" vertical="center"/>
    </xf>
    <xf numFmtId="0" fontId="13" fillId="7" borderId="31" xfId="0" applyNumberFormat="1" applyFont="1" applyFill="1" applyBorder="1" applyAlignment="1">
      <alignment horizontal="center" vertical="center"/>
    </xf>
    <xf numFmtId="164" fontId="14" fillId="7" borderId="32" xfId="1" applyNumberFormat="1" applyFont="1" applyFill="1" applyBorder="1" applyAlignment="1">
      <alignment horizontal="right" vertical="center"/>
    </xf>
    <xf numFmtId="164" fontId="14" fillId="7" borderId="33" xfId="1" applyNumberFormat="1" applyFont="1" applyFill="1" applyBorder="1" applyAlignment="1">
      <alignment horizontal="right" vertical="center"/>
    </xf>
    <xf numFmtId="0" fontId="13" fillId="8" borderId="2" xfId="0" applyNumberFormat="1" applyFont="1" applyFill="1" applyBorder="1" applyAlignment="1">
      <alignment horizontal="center" vertical="center"/>
    </xf>
    <xf numFmtId="164" fontId="0" fillId="8" borderId="6" xfId="0" applyNumberFormat="1" applyFont="1" applyFill="1" applyBorder="1" applyAlignment="1">
      <alignment horizontal="right"/>
    </xf>
    <xf numFmtId="0" fontId="13" fillId="9" borderId="2" xfId="0" applyNumberFormat="1" applyFont="1" applyFill="1" applyBorder="1" applyAlignment="1">
      <alignment horizontal="center" vertical="center"/>
    </xf>
    <xf numFmtId="166" fontId="10" fillId="9" borderId="6" xfId="0" applyNumberFormat="1" applyFont="1" applyFill="1" applyBorder="1" applyAlignment="1">
      <alignment horizontal="right"/>
    </xf>
    <xf numFmtId="0" fontId="9" fillId="0" borderId="0" xfId="2" applyNumberFormat="1" applyFont="1" applyBorder="1" applyAlignment="1">
      <alignment horizontal="left" vertical="center"/>
    </xf>
    <xf numFmtId="0" fontId="9" fillId="0" borderId="0" xfId="2" applyNumberFormat="1" applyFont="1" applyBorder="1" applyAlignment="1">
      <alignment horizontal="center" vertical="center"/>
    </xf>
    <xf numFmtId="167" fontId="9" fillId="0" borderId="0" xfId="2" applyNumberFormat="1" applyFont="1" applyBorder="1" applyAlignment="1">
      <alignment horizontal="right" vertical="center"/>
    </xf>
    <xf numFmtId="0" fontId="9" fillId="0" borderId="0" xfId="1" applyFont="1" applyAlignment="1">
      <alignment horizontal="left"/>
    </xf>
    <xf numFmtId="0" fontId="3" fillId="0" borderId="9" xfId="1" applyFont="1" applyBorder="1" applyAlignment="1">
      <alignment horizontal="left"/>
    </xf>
    <xf numFmtId="0" fontId="9" fillId="0" borderId="0" xfId="1" applyNumberFormat="1" applyFont="1" applyAlignment="1">
      <alignment horizontal="left"/>
    </xf>
    <xf numFmtId="0" fontId="9" fillId="0" borderId="0" xfId="3" applyFont="1" applyAlignment="1">
      <alignment horizontal="left"/>
    </xf>
    <xf numFmtId="0" fontId="3" fillId="0" borderId="0" xfId="3"/>
    <xf numFmtId="0" fontId="4" fillId="0" borderId="0" xfId="3" applyFont="1" applyAlignment="1">
      <alignment horizontal="left"/>
    </xf>
    <xf numFmtId="0" fontId="4" fillId="0" borderId="0" xfId="3" applyNumberFormat="1" applyFont="1" applyAlignment="1">
      <alignment horizontal="left" wrapText="1"/>
    </xf>
    <xf numFmtId="0" fontId="9" fillId="2" borderId="0" xfId="3" applyNumberFormat="1" applyFont="1" applyFill="1" applyBorder="1" applyAlignment="1">
      <alignment horizontal="left" wrapText="1"/>
    </xf>
    <xf numFmtId="0" fontId="4" fillId="0" borderId="0" xfId="3" applyFont="1" applyAlignment="1">
      <alignment horizontal="right"/>
    </xf>
    <xf numFmtId="0" fontId="16" fillId="0" borderId="35" xfId="4" applyNumberFormat="1" applyFont="1" applyBorder="1" applyAlignment="1">
      <alignment horizontal="centerContinuous" vertical="center" wrapText="1"/>
    </xf>
    <xf numFmtId="0" fontId="16" fillId="0" borderId="36" xfId="4" applyNumberFormat="1" applyFont="1" applyBorder="1" applyAlignment="1">
      <alignment horizontal="centerContinuous" vertical="center" wrapText="1"/>
    </xf>
    <xf numFmtId="0" fontId="16" fillId="0" borderId="37" xfId="4" applyNumberFormat="1" applyFont="1" applyBorder="1" applyAlignment="1">
      <alignment horizontal="centerContinuous" vertical="center" wrapText="1"/>
    </xf>
    <xf numFmtId="0" fontId="4" fillId="0" borderId="26" xfId="4" applyNumberFormat="1" applyFont="1" applyBorder="1" applyAlignment="1">
      <alignment horizontal="center" vertical="top" wrapText="1"/>
    </xf>
    <xf numFmtId="0" fontId="4" fillId="0" borderId="27" xfId="4" applyNumberFormat="1" applyFont="1" applyBorder="1" applyAlignment="1">
      <alignment horizontal="center" vertical="top" wrapText="1"/>
    </xf>
    <xf numFmtId="1" fontId="12" fillId="0" borderId="1" xfId="4" applyNumberFormat="1" applyFont="1" applyBorder="1" applyAlignment="1">
      <alignment horizontal="center" vertical="center" wrapText="1"/>
    </xf>
    <xf numFmtId="1" fontId="12" fillId="0" borderId="18" xfId="4" applyNumberFormat="1" applyFont="1" applyBorder="1" applyAlignment="1">
      <alignment horizontal="center" vertical="center" wrapText="1"/>
    </xf>
    <xf numFmtId="165" fontId="4" fillId="0" borderId="1" xfId="4" applyNumberFormat="1" applyFont="1" applyBorder="1" applyAlignment="1">
      <alignment horizontal="center" vertical="center" wrapText="1"/>
    </xf>
    <xf numFmtId="164" fontId="4" fillId="2" borderId="1" xfId="4" applyNumberFormat="1" applyFont="1" applyFill="1" applyBorder="1" applyAlignment="1">
      <alignment horizontal="right" vertical="center" wrapText="1"/>
    </xf>
    <xf numFmtId="164" fontId="0" fillId="0" borderId="18" xfId="0" applyNumberFormat="1" applyBorder="1"/>
    <xf numFmtId="164" fontId="4" fillId="2" borderId="1" xfId="4" applyNumberFormat="1" applyFont="1" applyFill="1" applyBorder="1" applyAlignment="1">
      <alignment horizontal="right" vertical="top" wrapText="1"/>
    </xf>
    <xf numFmtId="165" fontId="9" fillId="0" borderId="1" xfId="4" applyNumberFormat="1" applyFont="1" applyBorder="1" applyAlignment="1">
      <alignment horizontal="center" vertical="center" wrapText="1"/>
    </xf>
    <xf numFmtId="164" fontId="9" fillId="0" borderId="1" xfId="4" applyNumberFormat="1" applyFont="1" applyBorder="1" applyAlignment="1">
      <alignment horizontal="right" vertical="center" wrapText="1"/>
    </xf>
    <xf numFmtId="165" fontId="4" fillId="0" borderId="1" xfId="4" applyNumberFormat="1" applyFont="1" applyBorder="1" applyAlignment="1">
      <alignment horizontal="center" vertical="top" wrapText="1"/>
    </xf>
    <xf numFmtId="164" fontId="9" fillId="0" borderId="18" xfId="4" applyNumberFormat="1" applyFont="1" applyBorder="1" applyAlignment="1">
      <alignment horizontal="right" vertical="center" wrapText="1"/>
    </xf>
    <xf numFmtId="164" fontId="0" fillId="0" borderId="18" xfId="0" applyNumberFormat="1" applyBorder="1" applyAlignment="1">
      <alignment horizontal="right"/>
    </xf>
    <xf numFmtId="1" fontId="9" fillId="0" borderId="1" xfId="4" applyNumberFormat="1" applyFont="1" applyBorder="1" applyAlignment="1">
      <alignment horizontal="center" vertical="center" wrapText="1"/>
    </xf>
    <xf numFmtId="164" fontId="2" fillId="0" borderId="18" xfId="0" applyNumberFormat="1" applyFont="1" applyBorder="1"/>
    <xf numFmtId="1" fontId="4" fillId="0" borderId="1" xfId="4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right"/>
    </xf>
    <xf numFmtId="0" fontId="4" fillId="0" borderId="1" xfId="4" applyNumberFormat="1" applyFont="1" applyBorder="1" applyAlignment="1">
      <alignment horizontal="center" vertical="center" wrapText="1"/>
    </xf>
    <xf numFmtId="164" fontId="4" fillId="0" borderId="1" xfId="4" applyNumberFormat="1" applyFont="1" applyBorder="1" applyAlignment="1">
      <alignment horizontal="right" vertical="center" wrapText="1"/>
    </xf>
    <xf numFmtId="164" fontId="1" fillId="0" borderId="18" xfId="0" applyNumberFormat="1" applyFont="1" applyBorder="1" applyAlignment="1">
      <alignment horizontal="right"/>
    </xf>
    <xf numFmtId="164" fontId="4" fillId="2" borderId="18" xfId="4" applyNumberFormat="1" applyFont="1" applyFill="1" applyBorder="1" applyAlignment="1">
      <alignment horizontal="right" vertical="center" wrapText="1"/>
    </xf>
    <xf numFmtId="1" fontId="9" fillId="0" borderId="22" xfId="4" applyNumberFormat="1" applyFont="1" applyBorder="1" applyAlignment="1">
      <alignment horizontal="center" vertical="center" wrapText="1"/>
    </xf>
    <xf numFmtId="164" fontId="9" fillId="0" borderId="22" xfId="4" applyNumberFormat="1" applyFont="1" applyBorder="1" applyAlignment="1">
      <alignment horizontal="right" vertical="center" wrapText="1"/>
    </xf>
    <xf numFmtId="164" fontId="2" fillId="0" borderId="23" xfId="0" applyNumberFormat="1" applyFont="1" applyBorder="1"/>
    <xf numFmtId="0" fontId="9" fillId="0" borderId="1" xfId="4" applyNumberFormat="1" applyFont="1" applyBorder="1" applyAlignment="1">
      <alignment horizontal="center" vertical="center" wrapText="1"/>
    </xf>
    <xf numFmtId="168" fontId="4" fillId="0" borderId="1" xfId="4" applyNumberFormat="1" applyFont="1" applyBorder="1" applyAlignment="1">
      <alignment horizontal="right" vertical="center" wrapText="1"/>
    </xf>
    <xf numFmtId="168" fontId="4" fillId="0" borderId="18" xfId="4" applyNumberFormat="1" applyFont="1" applyBorder="1" applyAlignment="1">
      <alignment horizontal="right" vertical="center" wrapText="1"/>
    </xf>
    <xf numFmtId="3" fontId="2" fillId="0" borderId="1" xfId="0" applyNumberFormat="1" applyFont="1" applyBorder="1"/>
    <xf numFmtId="3" fontId="2" fillId="0" borderId="18" xfId="0" applyNumberFormat="1" applyFont="1" applyBorder="1"/>
    <xf numFmtId="0" fontId="0" fillId="0" borderId="1" xfId="0" applyBorder="1"/>
    <xf numFmtId="0" fontId="4" fillId="0" borderId="18" xfId="4" applyNumberFormat="1" applyFont="1" applyBorder="1" applyAlignment="1">
      <alignment horizontal="right" vertical="center" wrapText="1"/>
    </xf>
    <xf numFmtId="3" fontId="0" fillId="0" borderId="1" xfId="0" applyNumberFormat="1" applyBorder="1"/>
    <xf numFmtId="3" fontId="0" fillId="0" borderId="18" xfId="0" applyNumberFormat="1" applyBorder="1"/>
    <xf numFmtId="0" fontId="4" fillId="0" borderId="22" xfId="4" applyNumberFormat="1" applyFont="1" applyBorder="1" applyAlignment="1">
      <alignment horizontal="center" vertical="center" wrapText="1"/>
    </xf>
    <xf numFmtId="0" fontId="0" fillId="0" borderId="22" xfId="0" applyBorder="1"/>
    <xf numFmtId="168" fontId="4" fillId="0" borderId="23" xfId="4" applyNumberFormat="1" applyFont="1" applyBorder="1" applyAlignment="1">
      <alignment horizontal="right" vertical="center" wrapText="1"/>
    </xf>
    <xf numFmtId="0" fontId="2" fillId="7" borderId="39" xfId="0" applyFont="1" applyFill="1" applyBorder="1"/>
    <xf numFmtId="0" fontId="2" fillId="7" borderId="5" xfId="0" applyFont="1" applyFill="1" applyBorder="1"/>
    <xf numFmtId="0" fontId="2" fillId="7" borderId="40" xfId="0" applyFont="1" applyFill="1" applyBorder="1"/>
    <xf numFmtId="3" fontId="2" fillId="7" borderId="2" xfId="0" applyNumberFormat="1" applyFont="1" applyFill="1" applyBorder="1"/>
    <xf numFmtId="3" fontId="2" fillId="7" borderId="34" xfId="0" applyNumberFormat="1" applyFont="1" applyFill="1" applyBorder="1"/>
    <xf numFmtId="0" fontId="9" fillId="0" borderId="0" xfId="3" applyNumberFormat="1" applyFont="1" applyAlignment="1">
      <alignment horizontal="left"/>
    </xf>
    <xf numFmtId="0" fontId="9" fillId="0" borderId="0" xfId="5" applyFont="1" applyAlignment="1">
      <alignment horizontal="left"/>
    </xf>
    <xf numFmtId="0" fontId="4" fillId="0" borderId="0" xfId="5" applyFont="1" applyAlignment="1">
      <alignment horizontal="left"/>
    </xf>
    <xf numFmtId="0" fontId="3" fillId="0" borderId="0" xfId="5"/>
    <xf numFmtId="0" fontId="9" fillId="0" borderId="0" xfId="5" applyNumberFormat="1" applyFont="1" applyAlignment="1">
      <alignment horizontal="left" vertical="top"/>
    </xf>
    <xf numFmtId="0" fontId="3" fillId="0" borderId="0" xfId="5" applyNumberFormat="1" applyAlignment="1">
      <alignment horizontal="left"/>
    </xf>
    <xf numFmtId="0" fontId="4" fillId="0" borderId="1" xfId="5" applyNumberFormat="1" applyFont="1" applyBorder="1" applyAlignment="1">
      <alignment horizontal="center" vertical="top" wrapText="1"/>
    </xf>
    <xf numFmtId="1" fontId="12" fillId="0" borderId="1" xfId="5" applyNumberFormat="1" applyFont="1" applyBorder="1" applyAlignment="1">
      <alignment horizontal="center" vertical="center"/>
    </xf>
    <xf numFmtId="165" fontId="9" fillId="0" borderId="1" xfId="5" applyNumberFormat="1" applyFont="1" applyBorder="1" applyAlignment="1">
      <alignment horizontal="center" vertical="center"/>
    </xf>
    <xf numFmtId="164" fontId="9" fillId="0" borderId="1" xfId="5" applyNumberFormat="1" applyFont="1" applyBorder="1" applyAlignment="1">
      <alignment horizontal="right" vertical="center"/>
    </xf>
    <xf numFmtId="164" fontId="4" fillId="0" borderId="1" xfId="5" applyNumberFormat="1" applyFont="1" applyBorder="1" applyAlignment="1">
      <alignment horizontal="right"/>
    </xf>
    <xf numFmtId="165" fontId="4" fillId="0" borderId="1" xfId="5" applyNumberFormat="1" applyFont="1" applyBorder="1" applyAlignment="1">
      <alignment horizontal="center" vertical="center"/>
    </xf>
    <xf numFmtId="164" fontId="4" fillId="2" borderId="1" xfId="5" applyNumberFormat="1" applyFont="1" applyFill="1" applyBorder="1" applyAlignment="1">
      <alignment horizontal="right" vertical="center"/>
    </xf>
    <xf numFmtId="0" fontId="4" fillId="0" borderId="1" xfId="5" applyNumberFormat="1" applyFont="1" applyBorder="1" applyAlignment="1">
      <alignment horizontal="center" vertical="center"/>
    </xf>
    <xf numFmtId="164" fontId="9" fillId="0" borderId="3" xfId="5" applyNumberFormat="1" applyFont="1" applyBorder="1" applyAlignment="1">
      <alignment horizontal="right" vertical="center"/>
    </xf>
    <xf numFmtId="164" fontId="4" fillId="0" borderId="1" xfId="5" applyNumberFormat="1" applyFont="1" applyBorder="1" applyAlignment="1">
      <alignment horizontal="right" vertical="top"/>
    </xf>
    <xf numFmtId="165" fontId="4" fillId="0" borderId="1" xfId="5" applyNumberFormat="1" applyFont="1" applyBorder="1" applyAlignment="1">
      <alignment horizontal="center" vertical="top"/>
    </xf>
    <xf numFmtId="165" fontId="4" fillId="0" borderId="3" xfId="5" applyNumberFormat="1" applyFont="1" applyBorder="1" applyAlignment="1">
      <alignment horizontal="center" vertical="center"/>
    </xf>
    <xf numFmtId="164" fontId="4" fillId="2" borderId="3" xfId="5" applyNumberFormat="1" applyFont="1" applyFill="1" applyBorder="1" applyAlignment="1">
      <alignment horizontal="right" vertical="center"/>
    </xf>
    <xf numFmtId="165" fontId="9" fillId="0" borderId="3" xfId="5" applyNumberFormat="1" applyFont="1" applyBorder="1" applyAlignment="1">
      <alignment horizontal="center" vertical="center"/>
    </xf>
    <xf numFmtId="1" fontId="9" fillId="0" borderId="3" xfId="5" applyNumberFormat="1" applyFont="1" applyBorder="1" applyAlignment="1">
      <alignment horizontal="center" vertical="center"/>
    </xf>
    <xf numFmtId="164" fontId="4" fillId="2" borderId="1" xfId="5" applyNumberFormat="1" applyFont="1" applyFill="1" applyBorder="1" applyAlignment="1">
      <alignment horizontal="right" vertical="top"/>
    </xf>
    <xf numFmtId="1" fontId="4" fillId="0" borderId="1" xfId="5" applyNumberFormat="1" applyFont="1" applyBorder="1" applyAlignment="1">
      <alignment horizontal="center" vertical="center"/>
    </xf>
    <xf numFmtId="164" fontId="9" fillId="2" borderId="3" xfId="5" applyNumberFormat="1" applyFont="1" applyFill="1" applyBorder="1" applyAlignment="1">
      <alignment horizontal="right" vertical="center"/>
    </xf>
    <xf numFmtId="0" fontId="3" fillId="0" borderId="9" xfId="5" applyBorder="1"/>
    <xf numFmtId="0" fontId="15" fillId="0" borderId="0" xfId="5" applyNumberFormat="1" applyFont="1" applyAlignment="1">
      <alignment horizontal="center" vertical="top"/>
    </xf>
    <xf numFmtId="0" fontId="9" fillId="0" borderId="0" xfId="5" applyNumberFormat="1" applyFont="1" applyAlignment="1">
      <alignment horizontal="left"/>
    </xf>
    <xf numFmtId="0" fontId="3" fillId="0" borderId="9" xfId="5" applyFont="1" applyBorder="1" applyAlignment="1">
      <alignment horizontal="left"/>
    </xf>
    <xf numFmtId="0" fontId="3" fillId="0" borderId="0" xfId="6"/>
    <xf numFmtId="0" fontId="6" fillId="0" borderId="0" xfId="6" applyNumberFormat="1" applyFont="1" applyAlignment="1">
      <alignment horizontal="center" vertical="center" wrapText="1"/>
    </xf>
    <xf numFmtId="0" fontId="8" fillId="0" borderId="0" xfId="6" applyNumberFormat="1" applyFont="1" applyAlignment="1">
      <alignment horizontal="center" vertical="center"/>
    </xf>
    <xf numFmtId="0" fontId="9" fillId="0" borderId="0" xfId="6" applyFont="1" applyAlignment="1">
      <alignment horizontal="left"/>
    </xf>
    <xf numFmtId="0" fontId="4" fillId="0" borderId="0" xfId="6" applyFont="1" applyAlignment="1">
      <alignment horizontal="left"/>
    </xf>
    <xf numFmtId="0" fontId="9" fillId="2" borderId="0" xfId="6" applyNumberFormat="1" applyFont="1" applyFill="1" applyBorder="1" applyAlignment="1">
      <alignment horizontal="left" wrapText="1"/>
    </xf>
    <xf numFmtId="0" fontId="18" fillId="0" borderId="0" xfId="0" applyFont="1"/>
    <xf numFmtId="0" fontId="4" fillId="0" borderId="1" xfId="8" applyNumberFormat="1" applyFont="1" applyBorder="1" applyAlignment="1">
      <alignment horizontal="center" vertical="center" wrapText="1"/>
    </xf>
    <xf numFmtId="0" fontId="4" fillId="0" borderId="1" xfId="8" applyNumberFormat="1" applyFont="1" applyBorder="1" applyAlignment="1">
      <alignment horizontal="center" wrapText="1"/>
    </xf>
    <xf numFmtId="1" fontId="12" fillId="0" borderId="1" xfId="8" applyNumberFormat="1" applyFont="1" applyBorder="1" applyAlignment="1">
      <alignment horizontal="center" vertical="center"/>
    </xf>
    <xf numFmtId="1" fontId="3" fillId="0" borderId="1" xfId="8" applyNumberFormat="1" applyFont="1" applyBorder="1" applyAlignment="1">
      <alignment horizontal="center"/>
    </xf>
    <xf numFmtId="165" fontId="4" fillId="0" borderId="38" xfId="8" applyNumberFormat="1" applyFont="1" applyBorder="1" applyAlignment="1">
      <alignment horizontal="center" vertical="center"/>
    </xf>
    <xf numFmtId="164" fontId="9" fillId="2" borderId="26" xfId="8" applyNumberFormat="1" applyFont="1" applyFill="1" applyBorder="1" applyAlignment="1">
      <alignment horizontal="right" vertical="center"/>
    </xf>
    <xf numFmtId="164" fontId="9" fillId="2" borderId="50" xfId="8" applyNumberFormat="1" applyFont="1" applyFill="1" applyBorder="1" applyAlignment="1">
      <alignment horizontal="right" vertical="center"/>
    </xf>
    <xf numFmtId="164" fontId="9" fillId="2" borderId="26" xfId="8" applyNumberFormat="1" applyFont="1" applyFill="1" applyBorder="1" applyAlignment="1">
      <alignment vertical="center"/>
    </xf>
    <xf numFmtId="164" fontId="9" fillId="0" borderId="27" xfId="8" applyNumberFormat="1" applyFont="1" applyBorder="1" applyAlignment="1">
      <alignment vertical="center"/>
    </xf>
    <xf numFmtId="165" fontId="4" fillId="0" borderId="19" xfId="8" applyNumberFormat="1" applyFont="1" applyBorder="1" applyAlignment="1">
      <alignment horizontal="center" vertical="center"/>
    </xf>
    <xf numFmtId="164" fontId="4" fillId="2" borderId="1" xfId="8" applyNumberFormat="1" applyFont="1" applyFill="1" applyBorder="1" applyAlignment="1">
      <alignment horizontal="right" vertical="center"/>
    </xf>
    <xf numFmtId="164" fontId="4" fillId="2" borderId="41" xfId="8" applyNumberFormat="1" applyFont="1" applyFill="1" applyBorder="1" applyAlignment="1">
      <alignment horizontal="right" vertical="center"/>
    </xf>
    <xf numFmtId="164" fontId="4" fillId="2" borderId="1" xfId="8" applyNumberFormat="1" applyFont="1" applyFill="1" applyBorder="1" applyAlignment="1">
      <alignment vertical="center"/>
    </xf>
    <xf numFmtId="164" fontId="9" fillId="0" borderId="18" xfId="8" applyNumberFormat="1" applyFont="1" applyBorder="1" applyAlignment="1">
      <alignment vertical="center"/>
    </xf>
    <xf numFmtId="1" fontId="9" fillId="0" borderId="19" xfId="8" applyNumberFormat="1" applyFont="1" applyBorder="1" applyAlignment="1">
      <alignment horizontal="center" vertical="center"/>
    </xf>
    <xf numFmtId="164" fontId="9" fillId="0" borderId="1" xfId="8" applyNumberFormat="1" applyFont="1" applyBorder="1" applyAlignment="1">
      <alignment horizontal="right" vertical="center"/>
    </xf>
    <xf numFmtId="164" fontId="9" fillId="0" borderId="41" xfId="8" applyNumberFormat="1" applyFont="1" applyBorder="1" applyAlignment="1">
      <alignment horizontal="right" vertical="center"/>
    </xf>
    <xf numFmtId="164" fontId="0" fillId="0" borderId="0" xfId="0" applyNumberFormat="1"/>
    <xf numFmtId="164" fontId="9" fillId="0" borderId="1" xfId="8" applyNumberFormat="1" applyFont="1" applyBorder="1" applyAlignment="1">
      <alignment vertical="center"/>
    </xf>
    <xf numFmtId="1" fontId="4" fillId="0" borderId="51" xfId="8" applyNumberFormat="1" applyFont="1" applyBorder="1" applyAlignment="1">
      <alignment horizontal="center" vertical="top" wrapText="1"/>
    </xf>
    <xf numFmtId="164" fontId="9" fillId="2" borderId="1" xfId="8" applyNumberFormat="1" applyFont="1" applyFill="1" applyBorder="1" applyAlignment="1">
      <alignment vertical="center"/>
    </xf>
    <xf numFmtId="1" fontId="4" fillId="0" borderId="51" xfId="8" applyNumberFormat="1" applyFont="1" applyBorder="1" applyAlignment="1">
      <alignment horizontal="center" vertical="center" wrapText="1"/>
    </xf>
    <xf numFmtId="1" fontId="9" fillId="0" borderId="51" xfId="8" applyNumberFormat="1" applyFont="1" applyBorder="1" applyAlignment="1">
      <alignment horizontal="center" vertical="center" wrapText="1"/>
    </xf>
    <xf numFmtId="164" fontId="9" fillId="2" borderId="41" xfId="8" applyNumberFormat="1" applyFont="1" applyFill="1" applyBorder="1" applyAlignment="1">
      <alignment horizontal="right" vertical="center"/>
    </xf>
    <xf numFmtId="1" fontId="4" fillId="0" borderId="52" xfId="8" applyNumberFormat="1" applyFont="1" applyBorder="1" applyAlignment="1">
      <alignment horizontal="center" vertical="center"/>
    </xf>
    <xf numFmtId="164" fontId="4" fillId="2" borderId="3" xfId="8" applyNumberFormat="1" applyFont="1" applyFill="1" applyBorder="1" applyAlignment="1">
      <alignment horizontal="right" vertical="center"/>
    </xf>
    <xf numFmtId="164" fontId="4" fillId="2" borderId="43" xfId="8" applyNumberFormat="1" applyFont="1" applyFill="1" applyBorder="1" applyAlignment="1">
      <alignment horizontal="right" vertical="center"/>
    </xf>
    <xf numFmtId="1" fontId="4" fillId="2" borderId="53" xfId="8" applyNumberFormat="1" applyFont="1" applyFill="1" applyBorder="1" applyAlignment="1">
      <alignment horizontal="center" vertical="center"/>
    </xf>
    <xf numFmtId="0" fontId="4" fillId="2" borderId="54" xfId="8" applyNumberFormat="1" applyFont="1" applyFill="1" applyBorder="1" applyAlignment="1">
      <alignment horizontal="right" vertical="center"/>
    </xf>
    <xf numFmtId="0" fontId="4" fillId="2" borderId="22" xfId="8" applyNumberFormat="1" applyFont="1" applyFill="1" applyBorder="1" applyAlignment="1">
      <alignment vertical="center"/>
    </xf>
    <xf numFmtId="0" fontId="9" fillId="0" borderId="23" xfId="8" applyNumberFormat="1" applyFont="1" applyBorder="1" applyAlignment="1">
      <alignment vertical="center"/>
    </xf>
    <xf numFmtId="1" fontId="4" fillId="0" borderId="38" xfId="8" applyNumberFormat="1" applyFont="1" applyBorder="1" applyAlignment="1">
      <alignment horizontal="center" vertical="center" wrapText="1"/>
    </xf>
    <xf numFmtId="164" fontId="4" fillId="2" borderId="26" xfId="8" applyNumberFormat="1" applyFont="1" applyFill="1" applyBorder="1" applyAlignment="1">
      <alignment horizontal="right" vertical="center" wrapText="1"/>
    </xf>
    <xf numFmtId="164" fontId="4" fillId="2" borderId="50" xfId="8" applyNumberFormat="1" applyFont="1" applyFill="1" applyBorder="1" applyAlignment="1">
      <alignment horizontal="right" vertical="center" wrapText="1"/>
    </xf>
    <xf numFmtId="164" fontId="4" fillId="2" borderId="26" xfId="8" applyNumberFormat="1" applyFont="1" applyFill="1" applyBorder="1" applyAlignment="1">
      <alignment vertical="center" wrapText="1"/>
    </xf>
    <xf numFmtId="164" fontId="9" fillId="0" borderId="27" xfId="8" applyNumberFormat="1" applyFont="1" applyBorder="1" applyAlignment="1">
      <alignment vertical="center" wrapText="1"/>
    </xf>
    <xf numFmtId="1" fontId="4" fillId="0" borderId="52" xfId="8" applyNumberFormat="1" applyFont="1" applyBorder="1" applyAlignment="1">
      <alignment horizontal="center" vertical="center" wrapText="1"/>
    </xf>
    <xf numFmtId="164" fontId="4" fillId="2" borderId="3" xfId="8" applyNumberFormat="1" applyFont="1" applyFill="1" applyBorder="1" applyAlignment="1">
      <alignment horizontal="right" vertical="center" wrapText="1"/>
    </xf>
    <xf numFmtId="164" fontId="4" fillId="2" borderId="43" xfId="8" applyNumberFormat="1" applyFont="1" applyFill="1" applyBorder="1" applyAlignment="1">
      <alignment horizontal="right" vertical="center" wrapText="1"/>
    </xf>
    <xf numFmtId="164" fontId="4" fillId="2" borderId="1" xfId="8" applyNumberFormat="1" applyFont="1" applyFill="1" applyBorder="1" applyAlignment="1">
      <alignment vertical="center" wrapText="1"/>
    </xf>
    <xf numFmtId="164" fontId="9" fillId="0" borderId="18" xfId="8" applyNumberFormat="1" applyFont="1" applyBorder="1" applyAlignment="1">
      <alignment vertical="center" wrapText="1"/>
    </xf>
    <xf numFmtId="1" fontId="9" fillId="0" borderId="52" xfId="8" applyNumberFormat="1" applyFont="1" applyBorder="1" applyAlignment="1">
      <alignment horizontal="center" vertical="center"/>
    </xf>
    <xf numFmtId="164" fontId="4" fillId="0" borderId="3" xfId="8" applyNumberFormat="1" applyFont="1" applyBorder="1" applyAlignment="1">
      <alignment horizontal="right" vertical="center"/>
    </xf>
    <xf numFmtId="164" fontId="4" fillId="0" borderId="43" xfId="8" applyNumberFormat="1" applyFont="1" applyBorder="1" applyAlignment="1">
      <alignment horizontal="right" vertical="center"/>
    </xf>
    <xf numFmtId="164" fontId="4" fillId="0" borderId="1" xfId="8" applyNumberFormat="1" applyFont="1" applyBorder="1" applyAlignment="1">
      <alignment vertical="center"/>
    </xf>
    <xf numFmtId="164" fontId="4" fillId="0" borderId="18" xfId="8" applyNumberFormat="1" applyFont="1" applyBorder="1" applyAlignment="1">
      <alignment vertical="center"/>
    </xf>
    <xf numFmtId="0" fontId="4" fillId="0" borderId="52" xfId="8" applyNumberFormat="1" applyFont="1" applyBorder="1" applyAlignment="1">
      <alignment horizontal="center" vertical="center"/>
    </xf>
    <xf numFmtId="1" fontId="9" fillId="0" borderId="53" xfId="8" applyNumberFormat="1" applyFont="1" applyBorder="1" applyAlignment="1">
      <alignment horizontal="center" vertical="center"/>
    </xf>
    <xf numFmtId="164" fontId="9" fillId="0" borderId="32" xfId="8" applyNumberFormat="1" applyFont="1" applyBorder="1" applyAlignment="1">
      <alignment horizontal="right" vertical="center"/>
    </xf>
    <xf numFmtId="164" fontId="9" fillId="0" borderId="23" xfId="8" applyNumberFormat="1" applyFont="1" applyBorder="1" applyAlignment="1">
      <alignment vertical="center"/>
    </xf>
    <xf numFmtId="1" fontId="9" fillId="0" borderId="38" xfId="8" applyNumberFormat="1" applyFont="1" applyBorder="1" applyAlignment="1">
      <alignment horizontal="center" vertical="center"/>
    </xf>
    <xf numFmtId="164" fontId="9" fillId="0" borderId="26" xfId="8" applyNumberFormat="1" applyFont="1" applyBorder="1" applyAlignment="1">
      <alignment horizontal="right" vertical="center"/>
    </xf>
    <xf numFmtId="164" fontId="9" fillId="0" borderId="26" xfId="8" applyNumberFormat="1" applyFont="1" applyBorder="1" applyAlignment="1">
      <alignment vertical="center"/>
    </xf>
    <xf numFmtId="164" fontId="9" fillId="0" borderId="3" xfId="8" applyNumberFormat="1" applyFont="1" applyBorder="1" applyAlignment="1">
      <alignment horizontal="right" vertical="center"/>
    </xf>
    <xf numFmtId="164" fontId="9" fillId="0" borderId="43" xfId="8" applyNumberFormat="1" applyFont="1" applyBorder="1" applyAlignment="1">
      <alignment horizontal="right" vertical="center"/>
    </xf>
    <xf numFmtId="0" fontId="4" fillId="0" borderId="52" xfId="8" applyNumberFormat="1" applyFont="1" applyBorder="1" applyAlignment="1">
      <alignment horizontal="center" vertical="center" wrapText="1"/>
    </xf>
    <xf numFmtId="1" fontId="4" fillId="0" borderId="53" xfId="8" applyNumberFormat="1" applyFont="1" applyBorder="1" applyAlignment="1">
      <alignment horizontal="center" vertical="center"/>
    </xf>
    <xf numFmtId="164" fontId="4" fillId="2" borderId="32" xfId="8" applyNumberFormat="1" applyFont="1" applyFill="1" applyBorder="1" applyAlignment="1">
      <alignment horizontal="right" vertical="center"/>
    </xf>
    <xf numFmtId="164" fontId="4" fillId="2" borderId="55" xfId="8" applyNumberFormat="1" applyFont="1" applyFill="1" applyBorder="1" applyAlignment="1">
      <alignment horizontal="right" vertical="center"/>
    </xf>
    <xf numFmtId="164" fontId="4" fillId="2" borderId="22" xfId="8" applyNumberFormat="1" applyFont="1" applyFill="1" applyBorder="1" applyAlignment="1">
      <alignment vertical="center"/>
    </xf>
    <xf numFmtId="1" fontId="4" fillId="0" borderId="38" xfId="8" applyNumberFormat="1" applyFont="1" applyBorder="1" applyAlignment="1">
      <alignment horizontal="center" vertical="center"/>
    </xf>
    <xf numFmtId="164" fontId="4" fillId="2" borderId="26" xfId="8" applyNumberFormat="1" applyFont="1" applyFill="1" applyBorder="1" applyAlignment="1">
      <alignment horizontal="right" vertical="center"/>
    </xf>
    <xf numFmtId="164" fontId="4" fillId="2" borderId="50" xfId="8" applyNumberFormat="1" applyFont="1" applyFill="1" applyBorder="1" applyAlignment="1">
      <alignment horizontal="right" vertical="center"/>
    </xf>
    <xf numFmtId="164" fontId="4" fillId="2" borderId="26" xfId="8" applyNumberFormat="1" applyFont="1" applyFill="1" applyBorder="1" applyAlignment="1">
      <alignment vertical="center"/>
    </xf>
    <xf numFmtId="0" fontId="9" fillId="0" borderId="0" xfId="8" applyFont="1" applyAlignment="1">
      <alignment horizontal="left"/>
    </xf>
    <xf numFmtId="0" fontId="3" fillId="0" borderId="0" xfId="8"/>
    <xf numFmtId="0" fontId="3" fillId="0" borderId="9" xfId="8" applyFont="1" applyBorder="1" applyAlignment="1">
      <alignment horizontal="left"/>
    </xf>
    <xf numFmtId="164" fontId="3" fillId="0" borderId="0" xfId="8" applyNumberFormat="1"/>
    <xf numFmtId="0" fontId="15" fillId="0" borderId="0" xfId="8" applyNumberFormat="1" applyFont="1" applyAlignment="1">
      <alignment horizontal="center" vertical="top"/>
    </xf>
    <xf numFmtId="0" fontId="9" fillId="0" borderId="0" xfId="8" applyNumberFormat="1" applyFont="1" applyAlignment="1">
      <alignment horizontal="left"/>
    </xf>
    <xf numFmtId="169" fontId="9" fillId="0" borderId="0" xfId="2" applyNumberFormat="1" applyFont="1" applyBorder="1" applyAlignment="1">
      <alignment horizontal="right" vertical="center"/>
    </xf>
    <xf numFmtId="0" fontId="4" fillId="0" borderId="0" xfId="1" applyFont="1" applyAlignment="1">
      <alignment horizontal="left"/>
    </xf>
    <xf numFmtId="0" fontId="6" fillId="0" borderId="0" xfId="1" applyNumberFormat="1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8" fillId="0" borderId="0" xfId="1" applyNumberFormat="1" applyFont="1" applyAlignment="1">
      <alignment horizontal="center" vertical="center"/>
    </xf>
    <xf numFmtId="0" fontId="9" fillId="0" borderId="0" xfId="1" applyNumberFormat="1" applyFont="1" applyAlignment="1">
      <alignment horizontal="center"/>
    </xf>
    <xf numFmtId="0" fontId="4" fillId="0" borderId="0" xfId="1" applyNumberFormat="1" applyFont="1" applyAlignment="1">
      <alignment horizontal="left" wrapText="1"/>
    </xf>
    <xf numFmtId="0" fontId="4" fillId="0" borderId="12" xfId="2" applyNumberFormat="1" applyFont="1" applyBorder="1" applyAlignment="1">
      <alignment horizontal="left" vertical="top" wrapText="1"/>
    </xf>
    <xf numFmtId="0" fontId="4" fillId="0" borderId="13" xfId="2" applyNumberFormat="1" applyFont="1" applyBorder="1" applyAlignment="1">
      <alignment horizontal="left" vertical="top" wrapText="1"/>
    </xf>
    <xf numFmtId="0" fontId="4" fillId="0" borderId="0" xfId="1" applyFont="1" applyAlignment="1"/>
    <xf numFmtId="0" fontId="9" fillId="2" borderId="9" xfId="1" applyNumberFormat="1" applyFont="1" applyFill="1" applyBorder="1" applyAlignment="1">
      <alignment horizontal="left" wrapText="1"/>
    </xf>
    <xf numFmtId="0" fontId="9" fillId="0" borderId="0" xfId="1" applyNumberFormat="1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2" applyNumberFormat="1" applyFont="1" applyBorder="1" applyAlignment="1">
      <alignment horizontal="right"/>
    </xf>
    <xf numFmtId="0" fontId="5" fillId="0" borderId="10" xfId="2" applyNumberFormat="1" applyFont="1" applyBorder="1" applyAlignment="1">
      <alignment horizontal="center" vertical="center"/>
    </xf>
    <xf numFmtId="0" fontId="5" fillId="0" borderId="4" xfId="2" applyNumberFormat="1" applyFont="1" applyBorder="1" applyAlignment="1">
      <alignment horizontal="center" vertical="center"/>
    </xf>
    <xf numFmtId="0" fontId="5" fillId="0" borderId="11" xfId="2" applyNumberFormat="1" applyFont="1" applyBorder="1" applyAlignment="1">
      <alignment horizontal="center" vertical="center"/>
    </xf>
    <xf numFmtId="1" fontId="12" fillId="0" borderId="12" xfId="2" applyNumberFormat="1" applyFont="1" applyBorder="1" applyAlignment="1">
      <alignment horizontal="center" vertical="center"/>
    </xf>
    <xf numFmtId="1" fontId="12" fillId="0" borderId="13" xfId="2" applyNumberFormat="1" applyFont="1" applyBorder="1" applyAlignment="1">
      <alignment horizontal="center" vertical="center"/>
    </xf>
    <xf numFmtId="0" fontId="9" fillId="0" borderId="15" xfId="2" applyNumberFormat="1" applyFont="1" applyBorder="1" applyAlignment="1">
      <alignment horizontal="left" vertical="center"/>
    </xf>
    <xf numFmtId="0" fontId="9" fillId="0" borderId="16" xfId="2" applyNumberFormat="1" applyFont="1" applyBorder="1" applyAlignment="1">
      <alignment horizontal="left" vertical="center"/>
    </xf>
    <xf numFmtId="0" fontId="4" fillId="0" borderId="12" xfId="2" applyNumberFormat="1" applyFont="1" applyBorder="1" applyAlignment="1">
      <alignment horizontal="left" vertical="center"/>
    </xf>
    <xf numFmtId="0" fontId="4" fillId="0" borderId="13" xfId="2" applyNumberFormat="1" applyFont="1" applyBorder="1" applyAlignment="1">
      <alignment horizontal="left" vertical="center"/>
    </xf>
    <xf numFmtId="0" fontId="4" fillId="0" borderId="12" xfId="2" applyNumberFormat="1" applyFont="1" applyBorder="1" applyAlignment="1">
      <alignment horizontal="left" vertical="top"/>
    </xf>
    <xf numFmtId="0" fontId="4" fillId="0" borderId="13" xfId="2" applyNumberFormat="1" applyFont="1" applyBorder="1" applyAlignment="1">
      <alignment horizontal="left" vertical="top"/>
    </xf>
    <xf numFmtId="0" fontId="4" fillId="0" borderId="12" xfId="2" applyNumberFormat="1" applyFont="1" applyBorder="1" applyAlignment="1">
      <alignment horizontal="left" vertical="center" wrapText="1"/>
    </xf>
    <xf numFmtId="0" fontId="4" fillId="0" borderId="13" xfId="2" applyNumberFormat="1" applyFont="1" applyBorder="1" applyAlignment="1">
      <alignment horizontal="left" vertical="center" wrapText="1"/>
    </xf>
    <xf numFmtId="0" fontId="9" fillId="3" borderId="19" xfId="2" applyNumberFormat="1" applyFont="1" applyFill="1" applyBorder="1" applyAlignment="1">
      <alignment horizontal="left" vertical="center" wrapText="1"/>
    </xf>
    <xf numFmtId="0" fontId="9" fillId="3" borderId="1" xfId="2" applyNumberFormat="1" applyFont="1" applyFill="1" applyBorder="1" applyAlignment="1">
      <alignment horizontal="left" vertical="center" wrapText="1"/>
    </xf>
    <xf numFmtId="0" fontId="9" fillId="5" borderId="21" xfId="2" applyNumberFormat="1" applyFont="1" applyFill="1" applyBorder="1" applyAlignment="1">
      <alignment horizontal="left" vertical="center"/>
    </xf>
    <xf numFmtId="0" fontId="9" fillId="5" borderId="22" xfId="2" applyNumberFormat="1" applyFont="1" applyFill="1" applyBorder="1" applyAlignment="1">
      <alignment horizontal="left" vertical="center"/>
    </xf>
    <xf numFmtId="0" fontId="4" fillId="0" borderId="24" xfId="2" applyNumberFormat="1" applyFont="1" applyBorder="1" applyAlignment="1">
      <alignment horizontal="center" vertical="center"/>
    </xf>
    <xf numFmtId="0" fontId="4" fillId="0" borderId="25" xfId="2" applyNumberFormat="1" applyFont="1" applyBorder="1" applyAlignment="1">
      <alignment horizontal="center" vertical="center"/>
    </xf>
    <xf numFmtId="1" fontId="12" fillId="0" borderId="15" xfId="2" applyNumberFormat="1" applyFont="1" applyBorder="1" applyAlignment="1">
      <alignment horizontal="center" vertical="center"/>
    </xf>
    <xf numFmtId="1" fontId="12" fillId="0" borderId="16" xfId="2" applyNumberFormat="1" applyFont="1" applyBorder="1" applyAlignment="1">
      <alignment horizontal="center" vertical="center"/>
    </xf>
    <xf numFmtId="0" fontId="9" fillId="0" borderId="12" xfId="2" applyNumberFormat="1" applyFont="1" applyBorder="1" applyAlignment="1">
      <alignment horizontal="left" vertical="center"/>
    </xf>
    <xf numFmtId="0" fontId="9" fillId="0" borderId="13" xfId="2" applyNumberFormat="1" applyFont="1" applyBorder="1" applyAlignment="1">
      <alignment horizontal="left" vertical="center"/>
    </xf>
    <xf numFmtId="0" fontId="13" fillId="9" borderId="10" xfId="0" applyNumberFormat="1" applyFont="1" applyFill="1" applyBorder="1" applyAlignment="1">
      <alignment horizontal="left" vertical="center" wrapText="1"/>
    </xf>
    <xf numFmtId="0" fontId="0" fillId="9" borderId="4" xfId="0" applyFill="1" applyBorder="1" applyAlignment="1">
      <alignment horizontal="left" vertical="center" wrapText="1"/>
    </xf>
    <xf numFmtId="0" fontId="0" fillId="9" borderId="34" xfId="0" applyFill="1" applyBorder="1" applyAlignment="1">
      <alignment horizontal="left" vertical="center" wrapText="1"/>
    </xf>
    <xf numFmtId="0" fontId="9" fillId="3" borderId="19" xfId="2" applyNumberFormat="1" applyFont="1" applyFill="1" applyBorder="1" applyAlignment="1">
      <alignment horizontal="left" vertical="center"/>
    </xf>
    <xf numFmtId="0" fontId="9" fillId="3" borderId="1" xfId="2" applyNumberFormat="1" applyFont="1" applyFill="1" applyBorder="1" applyAlignment="1">
      <alignment horizontal="left" vertical="center"/>
    </xf>
    <xf numFmtId="0" fontId="9" fillId="6" borderId="19" xfId="2" applyNumberFormat="1" applyFont="1" applyFill="1" applyBorder="1" applyAlignment="1">
      <alignment horizontal="left" vertical="center"/>
    </xf>
    <xf numFmtId="0" fontId="9" fillId="6" borderId="1" xfId="2" applyNumberFormat="1" applyFont="1" applyFill="1" applyBorder="1" applyAlignment="1">
      <alignment horizontal="left" vertical="center"/>
    </xf>
    <xf numFmtId="0" fontId="13" fillId="7" borderId="28" xfId="0" applyNumberFormat="1" applyFont="1" applyFill="1" applyBorder="1" applyAlignment="1">
      <alignment horizontal="left" vertical="center" wrapText="1"/>
    </xf>
    <xf numFmtId="0" fontId="10" fillId="7" borderId="29" xfId="0" applyFont="1" applyFill="1" applyBorder="1" applyAlignment="1">
      <alignment horizontal="left" vertical="center" wrapText="1"/>
    </xf>
    <xf numFmtId="0" fontId="10" fillId="7" borderId="30" xfId="0" applyFont="1" applyFill="1" applyBorder="1" applyAlignment="1">
      <alignment horizontal="left" vertical="center" wrapText="1"/>
    </xf>
    <xf numFmtId="0" fontId="13" fillId="8" borderId="10" xfId="0" applyNumberFormat="1" applyFont="1" applyFill="1" applyBorder="1" applyAlignment="1">
      <alignment horizontal="left" vertical="center" wrapText="1"/>
    </xf>
    <xf numFmtId="0" fontId="0" fillId="8" borderId="4" xfId="0" applyFill="1" applyBorder="1" applyAlignment="1">
      <alignment horizontal="left" vertical="center" wrapText="1"/>
    </xf>
    <xf numFmtId="0" fontId="0" fillId="8" borderId="34" xfId="0" applyFill="1" applyBorder="1" applyAlignment="1">
      <alignment horizontal="left" vertical="center" wrapText="1"/>
    </xf>
    <xf numFmtId="0" fontId="15" fillId="0" borderId="0" xfId="1" applyNumberFormat="1" applyFont="1" applyAlignment="1">
      <alignment horizontal="center" vertical="top"/>
    </xf>
    <xf numFmtId="0" fontId="4" fillId="0" borderId="0" xfId="3" applyFont="1" applyAlignment="1">
      <alignment horizontal="left"/>
    </xf>
    <xf numFmtId="0" fontId="6" fillId="0" borderId="0" xfId="3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3" applyFont="1" applyAlignment="1">
      <alignment horizontal="left"/>
    </xf>
    <xf numFmtId="0" fontId="9" fillId="0" borderId="0" xfId="3" applyNumberFormat="1" applyFont="1" applyAlignment="1">
      <alignment horizontal="left" vertical="top"/>
    </xf>
    <xf numFmtId="0" fontId="9" fillId="0" borderId="19" xfId="4" applyNumberFormat="1" applyFont="1" applyBorder="1" applyAlignment="1">
      <alignment horizontal="left" wrapText="1"/>
    </xf>
    <xf numFmtId="0" fontId="9" fillId="2" borderId="9" xfId="3" applyNumberFormat="1" applyFont="1" applyFill="1" applyBorder="1" applyAlignment="1">
      <alignment horizontal="left" wrapText="1"/>
    </xf>
    <xf numFmtId="0" fontId="9" fillId="0" borderId="0" xfId="3" applyNumberFormat="1" applyFont="1" applyAlignment="1">
      <alignment horizontal="center"/>
    </xf>
    <xf numFmtId="1" fontId="12" fillId="0" borderId="19" xfId="4" applyNumberFormat="1" applyFont="1" applyBorder="1" applyAlignment="1">
      <alignment horizontal="center" vertical="center" wrapText="1"/>
    </xf>
    <xf numFmtId="0" fontId="4" fillId="0" borderId="19" xfId="4" applyNumberFormat="1" applyFont="1" applyBorder="1" applyAlignment="1">
      <alignment horizontal="left" vertical="center" wrapText="1"/>
    </xf>
    <xf numFmtId="0" fontId="4" fillId="0" borderId="19" xfId="4" applyNumberFormat="1" applyFont="1" applyBorder="1" applyAlignment="1">
      <alignment horizontal="left" vertical="top" wrapText="1"/>
    </xf>
    <xf numFmtId="0" fontId="9" fillId="0" borderId="19" xfId="4" applyNumberFormat="1" applyFont="1" applyBorder="1" applyAlignment="1">
      <alignment horizontal="left" vertical="center" wrapText="1"/>
    </xf>
    <xf numFmtId="0" fontId="4" fillId="0" borderId="19" xfId="4" applyNumberFormat="1" applyFont="1" applyBorder="1" applyAlignment="1">
      <alignment horizontal="left" wrapText="1"/>
    </xf>
    <xf numFmtId="0" fontId="4" fillId="0" borderId="1" xfId="4" applyNumberFormat="1" applyFont="1" applyBorder="1" applyAlignment="1">
      <alignment horizontal="left" wrapText="1"/>
    </xf>
    <xf numFmtId="0" fontId="9" fillId="0" borderId="21" xfId="4" applyNumberFormat="1" applyFont="1" applyBorder="1" applyAlignment="1">
      <alignment horizontal="left" vertical="center" wrapText="1"/>
    </xf>
    <xf numFmtId="0" fontId="9" fillId="0" borderId="1" xfId="4" applyNumberFormat="1" applyFont="1" applyBorder="1" applyAlignment="1">
      <alignment horizontal="left" vertical="center" wrapText="1"/>
    </xf>
    <xf numFmtId="0" fontId="4" fillId="0" borderId="1" xfId="4" applyNumberFormat="1" applyFont="1" applyBorder="1" applyAlignment="1">
      <alignment horizontal="left" vertical="center" wrapText="1"/>
    </xf>
    <xf numFmtId="0" fontId="15" fillId="0" borderId="0" xfId="3" applyNumberFormat="1" applyFont="1" applyAlignment="1">
      <alignment horizontal="center" vertical="top"/>
    </xf>
    <xf numFmtId="0" fontId="4" fillId="0" borderId="21" xfId="4" applyNumberFormat="1" applyFont="1" applyBorder="1" applyAlignment="1">
      <alignment horizontal="left" wrapText="1"/>
    </xf>
    <xf numFmtId="0" fontId="4" fillId="0" borderId="22" xfId="4" applyNumberFormat="1" applyFont="1" applyBorder="1" applyAlignment="1">
      <alignment horizontal="left" wrapText="1"/>
    </xf>
    <xf numFmtId="0" fontId="4" fillId="0" borderId="13" xfId="5" applyNumberFormat="1" applyFont="1" applyBorder="1" applyAlignment="1">
      <alignment horizontal="left" vertical="center"/>
    </xf>
    <xf numFmtId="0" fontId="4" fillId="0" borderId="0" xfId="5" applyNumberFormat="1" applyFont="1" applyAlignment="1">
      <alignment horizontal="center" vertical="center"/>
    </xf>
    <xf numFmtId="0" fontId="4" fillId="0" borderId="42" xfId="5" applyNumberFormat="1" applyFont="1" applyBorder="1" applyAlignment="1">
      <alignment horizontal="center" vertical="center"/>
    </xf>
    <xf numFmtId="0" fontId="17" fillId="0" borderId="0" xfId="0" applyFont="1" applyAlignment="1">
      <alignment horizontal="right" wrapText="1"/>
    </xf>
    <xf numFmtId="0" fontId="8" fillId="0" borderId="0" xfId="5" applyNumberFormat="1" applyFont="1" applyAlignment="1">
      <alignment horizontal="left" vertical="center"/>
    </xf>
    <xf numFmtId="0" fontId="4" fillId="0" borderId="0" xfId="5" applyFont="1" applyAlignment="1">
      <alignment horizontal="left"/>
    </xf>
    <xf numFmtId="0" fontId="9" fillId="0" borderId="0" xfId="5" applyFont="1" applyAlignment="1">
      <alignment horizontal="left" wrapText="1"/>
    </xf>
    <xf numFmtId="0" fontId="10" fillId="0" borderId="0" xfId="0" applyFont="1" applyAlignment="1">
      <alignment wrapText="1"/>
    </xf>
    <xf numFmtId="0" fontId="16" fillId="0" borderId="41" xfId="5" applyNumberFormat="1" applyFont="1" applyBorder="1" applyAlignment="1">
      <alignment horizontal="center" vertical="center"/>
    </xf>
    <xf numFmtId="1" fontId="12" fillId="0" borderId="41" xfId="5" applyNumberFormat="1" applyFont="1" applyBorder="1" applyAlignment="1">
      <alignment horizontal="center" vertical="center"/>
    </xf>
    <xf numFmtId="0" fontId="9" fillId="0" borderId="7" xfId="5" applyNumberFormat="1" applyFont="1" applyBorder="1" applyAlignment="1">
      <alignment horizontal="center" vertical="center"/>
    </xf>
    <xf numFmtId="0" fontId="4" fillId="0" borderId="7" xfId="5" applyNumberFormat="1" applyFont="1" applyBorder="1" applyAlignment="1">
      <alignment horizontal="left" vertical="center"/>
    </xf>
    <xf numFmtId="0" fontId="4" fillId="0" borderId="13" xfId="5" applyNumberFormat="1" applyFont="1" applyBorder="1" applyAlignment="1">
      <alignment horizontal="left" vertical="top"/>
    </xf>
    <xf numFmtId="0" fontId="4" fillId="0" borderId="0" xfId="5" applyNumberFormat="1" applyFont="1" applyAlignment="1">
      <alignment horizontal="center" vertical="top"/>
    </xf>
    <xf numFmtId="0" fontId="4" fillId="0" borderId="42" xfId="5" applyNumberFormat="1" applyFont="1" applyBorder="1" applyAlignment="1">
      <alignment horizontal="center" vertical="top"/>
    </xf>
    <xf numFmtId="0" fontId="4" fillId="0" borderId="1" xfId="5" applyNumberFormat="1" applyFont="1" applyBorder="1" applyAlignment="1">
      <alignment horizontal="center" vertical="top"/>
    </xf>
    <xf numFmtId="0" fontId="4" fillId="0" borderId="8" xfId="5" applyNumberFormat="1" applyFont="1" applyBorder="1" applyAlignment="1">
      <alignment horizontal="left" vertical="center" wrapText="1"/>
    </xf>
    <xf numFmtId="0" fontId="4" fillId="0" borderId="8" xfId="5" applyNumberFormat="1" applyFont="1" applyBorder="1" applyAlignment="1">
      <alignment horizontal="left" vertical="top"/>
    </xf>
    <xf numFmtId="0" fontId="4" fillId="0" borderId="13" xfId="5" applyNumberFormat="1" applyFont="1" applyBorder="1" applyAlignment="1">
      <alignment horizontal="left" vertical="center" wrapText="1"/>
    </xf>
    <xf numFmtId="0" fontId="4" fillId="0" borderId="0" xfId="5" applyNumberFormat="1" applyFont="1" applyAlignment="1">
      <alignment horizontal="center" vertical="center" wrapText="1"/>
    </xf>
    <xf numFmtId="0" fontId="4" fillId="0" borderId="42" xfId="5" applyNumberFormat="1" applyFont="1" applyBorder="1" applyAlignment="1">
      <alignment horizontal="center" vertical="center" wrapText="1"/>
    </xf>
    <xf numFmtId="0" fontId="4" fillId="0" borderId="13" xfId="5" applyFont="1" applyBorder="1" applyAlignment="1">
      <alignment horizontal="left"/>
    </xf>
    <xf numFmtId="0" fontId="4" fillId="0" borderId="8" xfId="5" applyNumberFormat="1" applyFont="1" applyBorder="1" applyAlignment="1">
      <alignment horizontal="left" vertical="center"/>
    </xf>
    <xf numFmtId="0" fontId="4" fillId="0" borderId="13" xfId="5" applyNumberFormat="1" applyFont="1" applyBorder="1" applyAlignment="1">
      <alignment horizontal="left" wrapText="1"/>
    </xf>
    <xf numFmtId="0" fontId="4" fillId="0" borderId="43" xfId="5" applyFont="1" applyBorder="1" applyAlignment="1">
      <alignment horizontal="left"/>
    </xf>
    <xf numFmtId="0" fontId="4" fillId="0" borderId="41" xfId="5" applyNumberFormat="1" applyFont="1" applyBorder="1" applyAlignment="1">
      <alignment horizontal="center" vertical="center"/>
    </xf>
    <xf numFmtId="0" fontId="4" fillId="0" borderId="3" xfId="5" applyNumberFormat="1" applyFont="1" applyBorder="1" applyAlignment="1">
      <alignment horizontal="left" vertical="center" wrapText="1"/>
    </xf>
    <xf numFmtId="0" fontId="9" fillId="2" borderId="9" xfId="5" applyNumberFormat="1" applyFont="1" applyFill="1" applyBorder="1" applyAlignment="1">
      <alignment horizontal="left" wrapText="1"/>
    </xf>
    <xf numFmtId="0" fontId="15" fillId="0" borderId="0" xfId="5" applyNumberFormat="1" applyFont="1" applyAlignment="1">
      <alignment horizontal="center" vertical="top"/>
    </xf>
    <xf numFmtId="0" fontId="4" fillId="0" borderId="43" xfId="5" applyNumberFormat="1" applyFont="1" applyBorder="1" applyAlignment="1">
      <alignment horizontal="left" vertical="center" wrapText="1"/>
    </xf>
    <xf numFmtId="0" fontId="4" fillId="0" borderId="9" xfId="5" applyNumberFormat="1" applyFont="1" applyBorder="1" applyAlignment="1">
      <alignment horizontal="center" vertical="center" wrapText="1"/>
    </xf>
    <xf numFmtId="0" fontId="4" fillId="0" borderId="44" xfId="5" applyNumberFormat="1" applyFont="1" applyBorder="1" applyAlignment="1">
      <alignment horizontal="center" vertical="center" wrapText="1"/>
    </xf>
    <xf numFmtId="0" fontId="6" fillId="0" borderId="0" xfId="6" applyNumberFormat="1" applyFont="1" applyAlignment="1">
      <alignment horizontal="center" vertical="center" wrapText="1"/>
    </xf>
    <xf numFmtId="0" fontId="12" fillId="0" borderId="0" xfId="7" applyNumberFormat="1" applyFont="1" applyAlignment="1">
      <alignment horizontal="center" vertical="center" wrapText="1"/>
    </xf>
    <xf numFmtId="0" fontId="8" fillId="0" borderId="0" xfId="6" applyNumberFormat="1" applyFont="1" applyAlignment="1">
      <alignment horizontal="center" vertical="center"/>
    </xf>
    <xf numFmtId="0" fontId="4" fillId="0" borderId="0" xfId="6" applyFont="1" applyAlignment="1">
      <alignment horizontal="left" wrapText="1"/>
    </xf>
    <xf numFmtId="0" fontId="4" fillId="0" borderId="0" xfId="6" applyFont="1" applyAlignment="1">
      <alignment horizontal="left"/>
    </xf>
    <xf numFmtId="1" fontId="12" fillId="0" borderId="41" xfId="8" applyNumberFormat="1" applyFont="1" applyBorder="1" applyAlignment="1">
      <alignment horizontal="center" vertical="center"/>
    </xf>
    <xf numFmtId="1" fontId="12" fillId="0" borderId="47" xfId="8" applyNumberFormat="1" applyFont="1" applyBorder="1" applyAlignment="1">
      <alignment horizontal="center" vertical="center"/>
    </xf>
    <xf numFmtId="1" fontId="12" fillId="0" borderId="48" xfId="8" applyNumberFormat="1" applyFont="1" applyBorder="1" applyAlignment="1">
      <alignment horizontal="center" vertical="center"/>
    </xf>
    <xf numFmtId="0" fontId="9" fillId="0" borderId="41" xfId="8" applyNumberFormat="1" applyFont="1" applyBorder="1" applyAlignment="1">
      <alignment horizontal="left" vertical="center" wrapText="1"/>
    </xf>
    <xf numFmtId="0" fontId="9" fillId="0" borderId="47" xfId="8" applyNumberFormat="1" applyFont="1" applyBorder="1" applyAlignment="1">
      <alignment horizontal="left" vertical="center" wrapText="1"/>
    </xf>
    <xf numFmtId="0" fontId="9" fillId="0" borderId="49" xfId="8" applyNumberFormat="1" applyFont="1" applyBorder="1" applyAlignment="1">
      <alignment horizontal="left" vertical="center" wrapText="1"/>
    </xf>
    <xf numFmtId="0" fontId="4" fillId="0" borderId="41" xfId="8" applyNumberFormat="1" applyFont="1" applyBorder="1" applyAlignment="1">
      <alignment horizontal="left" vertical="top" wrapText="1"/>
    </xf>
    <xf numFmtId="0" fontId="4" fillId="0" borderId="47" xfId="8" applyNumberFormat="1" applyFont="1" applyBorder="1" applyAlignment="1">
      <alignment horizontal="left" vertical="top" wrapText="1"/>
    </xf>
    <xf numFmtId="0" fontId="4" fillId="0" borderId="49" xfId="8" applyNumberFormat="1" applyFont="1" applyBorder="1" applyAlignment="1">
      <alignment horizontal="left" vertical="top" wrapText="1"/>
    </xf>
    <xf numFmtId="0" fontId="4" fillId="0" borderId="41" xfId="8" applyNumberFormat="1" applyFont="1" applyBorder="1" applyAlignment="1">
      <alignment horizontal="left" vertical="center" wrapText="1"/>
    </xf>
    <xf numFmtId="0" fontId="4" fillId="0" borderId="47" xfId="8" applyNumberFormat="1" applyFont="1" applyBorder="1" applyAlignment="1">
      <alignment horizontal="left" vertical="center" wrapText="1"/>
    </xf>
    <xf numFmtId="0" fontId="4" fillId="0" borderId="49" xfId="8" applyNumberFormat="1" applyFont="1" applyBorder="1" applyAlignment="1">
      <alignment horizontal="left" vertical="center" wrapText="1"/>
    </xf>
    <xf numFmtId="0" fontId="4" fillId="0" borderId="1" xfId="8" applyNumberFormat="1" applyFont="1" applyBorder="1" applyAlignment="1">
      <alignment horizontal="left" vertical="center" wrapText="1"/>
    </xf>
    <xf numFmtId="0" fontId="9" fillId="2" borderId="9" xfId="6" applyNumberFormat="1" applyFont="1" applyFill="1" applyBorder="1" applyAlignment="1">
      <alignment horizontal="left" wrapText="1"/>
    </xf>
    <xf numFmtId="0" fontId="9" fillId="0" borderId="0" xfId="6" applyNumberFormat="1" applyFont="1" applyAlignment="1">
      <alignment horizontal="left" vertical="center"/>
    </xf>
    <xf numFmtId="0" fontId="16" fillId="0" borderId="16" xfId="8" applyNumberFormat="1" applyFont="1" applyBorder="1" applyAlignment="1">
      <alignment horizontal="center" vertical="center"/>
    </xf>
    <xf numFmtId="0" fontId="16" fillId="0" borderId="45" xfId="8" applyNumberFormat="1" applyFont="1" applyBorder="1" applyAlignment="1">
      <alignment horizontal="center" vertical="center"/>
    </xf>
    <xf numFmtId="0" fontId="16" fillId="0" borderId="46" xfId="8" applyNumberFormat="1" applyFont="1" applyBorder="1" applyAlignment="1">
      <alignment horizontal="center" vertical="center"/>
    </xf>
    <xf numFmtId="0" fontId="16" fillId="0" borderId="43" xfId="8" applyNumberFormat="1" applyFont="1" applyBorder="1" applyAlignment="1">
      <alignment horizontal="center" vertical="center"/>
    </xf>
    <xf numFmtId="0" fontId="16" fillId="0" borderId="9" xfId="8" applyNumberFormat="1" applyFont="1" applyBorder="1" applyAlignment="1">
      <alignment horizontal="center" vertical="center"/>
    </xf>
    <xf numFmtId="0" fontId="16" fillId="0" borderId="44" xfId="8" applyNumberFormat="1" applyFont="1" applyBorder="1" applyAlignment="1">
      <alignment horizontal="center" vertical="center"/>
    </xf>
    <xf numFmtId="0" fontId="4" fillId="0" borderId="7" xfId="8" applyNumberFormat="1" applyFont="1" applyBorder="1" applyAlignment="1">
      <alignment horizontal="center" vertical="top" wrapText="1"/>
    </xf>
    <xf numFmtId="0" fontId="4" fillId="0" borderId="3" xfId="8" applyNumberFormat="1" applyFont="1" applyBorder="1" applyAlignment="1">
      <alignment horizontal="center" vertical="top" wrapText="1"/>
    </xf>
    <xf numFmtId="0" fontId="4" fillId="0" borderId="41" xfId="8" applyNumberFormat="1" applyFont="1" applyBorder="1" applyAlignment="1">
      <alignment horizontal="center" vertical="top" wrapText="1"/>
    </xf>
    <xf numFmtId="0" fontId="4" fillId="0" borderId="47" xfId="8" applyNumberFormat="1" applyFont="1" applyBorder="1" applyAlignment="1">
      <alignment horizontal="center" vertical="top" wrapText="1"/>
    </xf>
    <xf numFmtId="0" fontId="4" fillId="0" borderId="48" xfId="8" applyNumberFormat="1" applyFont="1" applyBorder="1" applyAlignment="1">
      <alignment horizontal="center" vertical="top" wrapText="1"/>
    </xf>
    <xf numFmtId="0" fontId="4" fillId="0" borderId="7" xfId="8" applyNumberFormat="1" applyFont="1" applyBorder="1" applyAlignment="1">
      <alignment horizontal="center" vertical="center" wrapText="1"/>
    </xf>
    <xf numFmtId="0" fontId="4" fillId="0" borderId="3" xfId="8" applyNumberFormat="1" applyFont="1" applyBorder="1" applyAlignment="1">
      <alignment horizontal="center" vertical="center" wrapText="1"/>
    </xf>
    <xf numFmtId="0" fontId="4" fillId="0" borderId="7" xfId="8" applyNumberFormat="1" applyFont="1" applyBorder="1" applyAlignment="1">
      <alignment horizontal="center" vertical="center"/>
    </xf>
    <xf numFmtId="0" fontId="4" fillId="0" borderId="3" xfId="8" applyNumberFormat="1" applyFont="1" applyBorder="1" applyAlignment="1">
      <alignment horizontal="center" vertical="center"/>
    </xf>
    <xf numFmtId="0" fontId="9" fillId="0" borderId="1" xfId="8" applyNumberFormat="1" applyFont="1" applyBorder="1" applyAlignment="1">
      <alignment horizontal="left" vertical="center" wrapText="1"/>
    </xf>
    <xf numFmtId="0" fontId="4" fillId="0" borderId="47" xfId="8" applyNumberFormat="1" applyFont="1" applyBorder="1" applyAlignment="1">
      <alignment horizontal="center" vertical="center" wrapText="1"/>
    </xf>
    <xf numFmtId="0" fontId="4" fillId="0" borderId="48" xfId="8" applyNumberFormat="1" applyFont="1" applyBorder="1" applyAlignment="1">
      <alignment horizontal="center" vertical="center" wrapText="1"/>
    </xf>
    <xf numFmtId="0" fontId="4" fillId="0" borderId="51" xfId="8" applyNumberFormat="1" applyFont="1" applyBorder="1" applyAlignment="1">
      <alignment horizontal="center" vertical="center" wrapText="1"/>
    </xf>
    <xf numFmtId="0" fontId="16" fillId="0" borderId="13" xfId="8" applyNumberFormat="1" applyFont="1" applyBorder="1" applyAlignment="1">
      <alignment horizontal="center" vertical="center"/>
    </xf>
    <xf numFmtId="0" fontId="16" fillId="0" borderId="0" xfId="8" applyNumberFormat="1" applyFont="1" applyAlignment="1">
      <alignment horizontal="center" vertical="center"/>
    </xf>
    <xf numFmtId="0" fontId="4" fillId="0" borderId="3" xfId="8" applyNumberFormat="1" applyFont="1" applyBorder="1" applyAlignment="1">
      <alignment horizontal="center" vertical="top"/>
    </xf>
    <xf numFmtId="0" fontId="4" fillId="0" borderId="16" xfId="8" applyNumberFormat="1" applyFont="1" applyBorder="1" applyAlignment="1">
      <alignment horizontal="left" vertical="center" wrapText="1"/>
    </xf>
    <xf numFmtId="0" fontId="9" fillId="0" borderId="16" xfId="8" applyNumberFormat="1" applyFont="1" applyBorder="1" applyAlignment="1">
      <alignment horizontal="left" vertical="center" wrapText="1"/>
    </xf>
    <xf numFmtId="0" fontId="9" fillId="0" borderId="47" xfId="8" applyNumberFormat="1" applyFont="1" applyBorder="1" applyAlignment="1">
      <alignment horizontal="center" vertical="center" wrapText="1"/>
    </xf>
    <xf numFmtId="0" fontId="9" fillId="0" borderId="48" xfId="8" applyNumberFormat="1" applyFont="1" applyBorder="1" applyAlignment="1">
      <alignment horizontal="center" vertical="center" wrapText="1"/>
    </xf>
    <xf numFmtId="0" fontId="9" fillId="2" borderId="9" xfId="8" applyNumberFormat="1" applyFont="1" applyFill="1" applyBorder="1" applyAlignment="1">
      <alignment horizontal="left" wrapText="1"/>
    </xf>
    <xf numFmtId="0" fontId="15" fillId="0" borderId="0" xfId="8" applyNumberFormat="1" applyFont="1" applyAlignment="1">
      <alignment horizontal="center" vertical="top"/>
    </xf>
  </cellXfs>
  <cellStyles count="9">
    <cellStyle name="Обычный" xfId="0" builtinId="0"/>
    <cellStyle name="Обычный_Баланс" xfId="1"/>
    <cellStyle name="Обычный_Баланс в тыс" xfId="2"/>
    <cellStyle name="Обычный_Капитал" xfId="6"/>
    <cellStyle name="Обычный_Капитал в тыс" xfId="7"/>
    <cellStyle name="Обычный_Лист6" xfId="8"/>
    <cellStyle name="Обычный_ОДДС в тыс" xfId="5"/>
    <cellStyle name="Обычный_ОПиУ" xfId="3"/>
    <cellStyle name="Обычный_ОПиУ в тыс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I101"/>
  <sheetViews>
    <sheetView tabSelected="1" topLeftCell="A40" workbookViewId="0">
      <selection activeCell="M98" sqref="M98"/>
    </sheetView>
  </sheetViews>
  <sheetFormatPr defaultRowHeight="15" x14ac:dyDescent="0.25"/>
  <cols>
    <col min="6" max="6" width="18" customWidth="1"/>
    <col min="8" max="9" width="16.7109375" customWidth="1"/>
  </cols>
  <sheetData>
    <row r="2" spans="1:9" ht="48" customHeight="1" x14ac:dyDescent="0.25">
      <c r="A2" s="1"/>
      <c r="B2" s="1"/>
      <c r="C2" s="1"/>
      <c r="D2" s="233" t="s">
        <v>0</v>
      </c>
      <c r="E2" s="234"/>
      <c r="F2" s="234"/>
      <c r="G2" s="234"/>
      <c r="H2" s="234"/>
      <c r="I2" s="234"/>
    </row>
    <row r="3" spans="1:9" ht="12" customHeight="1" x14ac:dyDescent="0.25">
      <c r="A3" s="1"/>
      <c r="B3" s="1"/>
      <c r="C3" s="1"/>
      <c r="D3" s="1"/>
      <c r="E3" s="1"/>
      <c r="F3" s="1"/>
      <c r="G3" s="1"/>
      <c r="H3" s="1"/>
      <c r="I3" s="2" t="s">
        <v>1</v>
      </c>
    </row>
    <row r="4" spans="1:9" ht="12" customHeight="1" x14ac:dyDescent="0.25">
      <c r="A4" s="1"/>
      <c r="B4" s="235" t="s">
        <v>2</v>
      </c>
      <c r="C4" s="235"/>
      <c r="D4" s="235"/>
      <c r="E4" s="235"/>
      <c r="F4" s="235"/>
      <c r="G4" s="235"/>
      <c r="H4" s="235"/>
      <c r="I4" s="1"/>
    </row>
    <row r="5" spans="1:9" ht="12" customHeight="1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12" customHeight="1" x14ac:dyDescent="0.25">
      <c r="A6" s="1"/>
      <c r="B6" s="236" t="s">
        <v>87</v>
      </c>
      <c r="C6" s="236"/>
      <c r="D6" s="236"/>
      <c r="E6" s="236"/>
      <c r="F6" s="236"/>
      <c r="G6" s="236"/>
      <c r="H6" s="236"/>
      <c r="I6" s="1"/>
    </row>
    <row r="7" spans="1:9" ht="12" customHeight="1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ht="12" customHeight="1" x14ac:dyDescent="0.25">
      <c r="A8" s="3" t="s">
        <v>3</v>
      </c>
      <c r="B8" s="1"/>
      <c r="C8" s="1"/>
      <c r="D8" s="1"/>
      <c r="E8" s="4" t="s">
        <v>4</v>
      </c>
      <c r="F8" s="1"/>
      <c r="G8" s="1"/>
      <c r="H8" s="1"/>
      <c r="I8" s="1"/>
    </row>
    <row r="9" spans="1:9" ht="12" customHeight="1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ht="12" customHeight="1" x14ac:dyDescent="0.25">
      <c r="A10" s="3" t="s">
        <v>5</v>
      </c>
      <c r="B10" s="1"/>
      <c r="C10" s="1"/>
      <c r="D10" s="1"/>
      <c r="E10" s="4" t="s">
        <v>84</v>
      </c>
      <c r="F10" s="1"/>
      <c r="G10" s="1"/>
      <c r="H10" s="1"/>
      <c r="I10" s="1"/>
    </row>
    <row r="11" spans="1:9" ht="12" customHeight="1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ht="12" customHeight="1" x14ac:dyDescent="0.25">
      <c r="A12" s="3" t="s">
        <v>6</v>
      </c>
      <c r="B12" s="1"/>
      <c r="C12" s="1"/>
      <c r="D12" s="1"/>
      <c r="E12" s="232" t="s">
        <v>241</v>
      </c>
      <c r="F12" s="232"/>
      <c r="G12" s="232"/>
      <c r="H12" s="232"/>
      <c r="I12" s="232"/>
    </row>
    <row r="13" spans="1:9" ht="12" customHeight="1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ht="12" customHeight="1" x14ac:dyDescent="0.25">
      <c r="A14" s="5" t="s">
        <v>7</v>
      </c>
      <c r="B14" s="1"/>
      <c r="C14" s="1"/>
      <c r="D14" s="1"/>
      <c r="E14" s="237" t="s">
        <v>85</v>
      </c>
      <c r="F14" s="237"/>
      <c r="G14" s="237"/>
      <c r="H14" s="237"/>
      <c r="I14" s="237"/>
    </row>
    <row r="15" spans="1:9" ht="12" customHeight="1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ht="12" customHeight="1" x14ac:dyDescent="0.25">
      <c r="A16" s="3" t="s">
        <v>8</v>
      </c>
      <c r="B16" s="1"/>
      <c r="C16" s="1"/>
      <c r="D16" s="1"/>
      <c r="E16" s="232" t="s">
        <v>86</v>
      </c>
      <c r="F16" s="232"/>
      <c r="G16" s="232"/>
      <c r="H16" s="232"/>
      <c r="I16" s="232"/>
    </row>
    <row r="17" spans="1:9" ht="12" customHeight="1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ht="12" customHeight="1" x14ac:dyDescent="0.25">
      <c r="A18" s="6" t="s">
        <v>9</v>
      </c>
      <c r="B18" s="1"/>
      <c r="C18" s="240" t="s">
        <v>10</v>
      </c>
      <c r="D18" s="240"/>
      <c r="E18" s="240"/>
      <c r="F18" s="240"/>
      <c r="G18" s="240"/>
      <c r="H18" s="240"/>
      <c r="I18" s="240"/>
    </row>
    <row r="19" spans="1:9" ht="12" customHeight="1" x14ac:dyDescent="0.25">
      <c r="A19" s="232" t="s">
        <v>11</v>
      </c>
      <c r="B19" s="232"/>
      <c r="C19" s="232"/>
      <c r="D19" s="232"/>
      <c r="E19" s="232"/>
      <c r="F19" s="232"/>
      <c r="G19" s="232"/>
      <c r="H19" s="232"/>
      <c r="I19" s="1"/>
    </row>
    <row r="20" spans="1:9" ht="12" customHeight="1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ht="12" customHeight="1" x14ac:dyDescent="0.25">
      <c r="A21" s="7" t="s">
        <v>12</v>
      </c>
      <c r="B21" s="1"/>
      <c r="C21" s="1"/>
      <c r="D21" s="1"/>
      <c r="E21" s="241" t="s">
        <v>13</v>
      </c>
      <c r="F21" s="241"/>
      <c r="G21" s="241"/>
      <c r="H21" s="241"/>
      <c r="I21" s="241"/>
    </row>
    <row r="22" spans="1:9" ht="12" customHeight="1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ht="12" customHeight="1" x14ac:dyDescent="0.25">
      <c r="A23" s="242" t="s">
        <v>83</v>
      </c>
      <c r="B23" s="242"/>
      <c r="C23" s="242"/>
      <c r="D23" s="242"/>
      <c r="E23" s="242"/>
      <c r="F23" s="242"/>
      <c r="G23" s="242"/>
      <c r="H23" s="242"/>
      <c r="I23" s="243"/>
    </row>
    <row r="24" spans="1:9" ht="12" customHeight="1" x14ac:dyDescent="0.25"/>
    <row r="25" spans="1:9" ht="15.75" thickBot="1" x14ac:dyDescent="0.3">
      <c r="H25" s="244" t="s">
        <v>14</v>
      </c>
      <c r="I25" s="244"/>
    </row>
    <row r="26" spans="1:9" ht="28.5" customHeight="1" thickBot="1" x14ac:dyDescent="0.3">
      <c r="A26" s="245" t="s">
        <v>15</v>
      </c>
      <c r="B26" s="246"/>
      <c r="C26" s="246"/>
      <c r="D26" s="246"/>
      <c r="E26" s="246"/>
      <c r="F26" s="247"/>
      <c r="G26" s="8" t="s">
        <v>16</v>
      </c>
      <c r="H26" s="8" t="s">
        <v>17</v>
      </c>
      <c r="I26" s="9" t="s">
        <v>18</v>
      </c>
    </row>
    <row r="27" spans="1:9" ht="12" customHeight="1" x14ac:dyDescent="0.25">
      <c r="A27" s="248">
        <v>1</v>
      </c>
      <c r="B27" s="249"/>
      <c r="C27" s="249"/>
      <c r="D27" s="249"/>
      <c r="E27" s="249"/>
      <c r="F27" s="249"/>
      <c r="G27" s="10">
        <v>2</v>
      </c>
      <c r="H27" s="10">
        <v>3</v>
      </c>
      <c r="I27" s="11">
        <v>4</v>
      </c>
    </row>
    <row r="28" spans="1:9" ht="12.95" customHeight="1" x14ac:dyDescent="0.25">
      <c r="A28" s="250" t="s">
        <v>19</v>
      </c>
      <c r="B28" s="251"/>
      <c r="C28" s="251"/>
      <c r="D28" s="251"/>
      <c r="E28" s="251"/>
      <c r="F28" s="251"/>
      <c r="G28" s="12"/>
      <c r="H28" s="12"/>
      <c r="I28" s="13"/>
    </row>
    <row r="29" spans="1:9" ht="12" customHeight="1" x14ac:dyDescent="0.25">
      <c r="A29" s="252" t="s">
        <v>20</v>
      </c>
      <c r="B29" s="253"/>
      <c r="C29" s="253"/>
      <c r="D29" s="253"/>
      <c r="E29" s="253"/>
      <c r="F29" s="253"/>
      <c r="G29" s="14">
        <v>10</v>
      </c>
      <c r="H29" s="15">
        <v>280573</v>
      </c>
      <c r="I29" s="16">
        <v>186409</v>
      </c>
    </row>
    <row r="30" spans="1:9" ht="12" customHeight="1" x14ac:dyDescent="0.25">
      <c r="A30" s="254" t="s">
        <v>21</v>
      </c>
      <c r="B30" s="255"/>
      <c r="C30" s="255"/>
      <c r="D30" s="255"/>
      <c r="E30" s="255"/>
      <c r="F30" s="255"/>
      <c r="G30" s="14">
        <v>11</v>
      </c>
      <c r="H30" s="17" t="s">
        <v>22</v>
      </c>
      <c r="I30" s="18" t="s">
        <v>22</v>
      </c>
    </row>
    <row r="31" spans="1:9" ht="12" customHeight="1" x14ac:dyDescent="0.25">
      <c r="A31" s="254" t="s">
        <v>23</v>
      </c>
      <c r="B31" s="255"/>
      <c r="C31" s="255"/>
      <c r="D31" s="255"/>
      <c r="E31" s="255"/>
      <c r="F31" s="255"/>
      <c r="G31" s="14">
        <v>12</v>
      </c>
      <c r="H31" s="17" t="s">
        <v>22</v>
      </c>
      <c r="I31" s="18" t="s">
        <v>22</v>
      </c>
    </row>
    <row r="32" spans="1:9" ht="12" customHeight="1" x14ac:dyDescent="0.25">
      <c r="A32" s="238" t="s">
        <v>24</v>
      </c>
      <c r="B32" s="239"/>
      <c r="C32" s="239"/>
      <c r="D32" s="239"/>
      <c r="E32" s="239"/>
      <c r="F32" s="239"/>
      <c r="G32" s="14">
        <v>13</v>
      </c>
      <c r="H32" s="17" t="s">
        <v>22</v>
      </c>
      <c r="I32" s="18" t="s">
        <v>22</v>
      </c>
    </row>
    <row r="33" spans="1:9" ht="12" customHeight="1" x14ac:dyDescent="0.25">
      <c r="A33" s="254" t="s">
        <v>25</v>
      </c>
      <c r="B33" s="255"/>
      <c r="C33" s="255"/>
      <c r="D33" s="255"/>
      <c r="E33" s="255"/>
      <c r="F33" s="255"/>
      <c r="G33" s="14">
        <v>14</v>
      </c>
      <c r="H33" s="17" t="s">
        <v>22</v>
      </c>
      <c r="I33" s="18" t="s">
        <v>22</v>
      </c>
    </row>
    <row r="34" spans="1:9" ht="12" customHeight="1" x14ac:dyDescent="0.25">
      <c r="A34" s="254" t="s">
        <v>26</v>
      </c>
      <c r="B34" s="255"/>
      <c r="C34" s="255"/>
      <c r="D34" s="255"/>
      <c r="E34" s="255"/>
      <c r="F34" s="255"/>
      <c r="G34" s="14">
        <v>15</v>
      </c>
      <c r="H34" s="17">
        <v>0</v>
      </c>
      <c r="I34" s="18">
        <v>0</v>
      </c>
    </row>
    <row r="35" spans="1:9" ht="12" customHeight="1" x14ac:dyDescent="0.25">
      <c r="A35" s="252" t="s">
        <v>27</v>
      </c>
      <c r="B35" s="253"/>
      <c r="C35" s="253"/>
      <c r="D35" s="253"/>
      <c r="E35" s="253"/>
      <c r="F35" s="253"/>
      <c r="G35" s="14">
        <v>16</v>
      </c>
      <c r="H35" s="15">
        <v>868044</v>
      </c>
      <c r="I35" s="16">
        <v>476710</v>
      </c>
    </row>
    <row r="36" spans="1:9" ht="12" customHeight="1" x14ac:dyDescent="0.25">
      <c r="A36" s="252" t="s">
        <v>28</v>
      </c>
      <c r="B36" s="253"/>
      <c r="C36" s="253"/>
      <c r="D36" s="253"/>
      <c r="E36" s="253"/>
      <c r="F36" s="253"/>
      <c r="G36" s="14">
        <v>17</v>
      </c>
      <c r="H36" s="15">
        <v>0</v>
      </c>
      <c r="I36" s="16">
        <v>0</v>
      </c>
    </row>
    <row r="37" spans="1:9" ht="12" customHeight="1" x14ac:dyDescent="0.25">
      <c r="A37" s="254" t="s">
        <v>29</v>
      </c>
      <c r="B37" s="255"/>
      <c r="C37" s="255"/>
      <c r="D37" s="255"/>
      <c r="E37" s="255"/>
      <c r="F37" s="255"/>
      <c r="G37" s="14">
        <v>18</v>
      </c>
      <c r="H37" s="17">
        <v>212457</v>
      </c>
      <c r="I37" s="18">
        <v>259403</v>
      </c>
    </row>
    <row r="38" spans="1:9" ht="12" customHeight="1" x14ac:dyDescent="0.25">
      <c r="A38" s="252" t="s">
        <v>30</v>
      </c>
      <c r="B38" s="253"/>
      <c r="C38" s="253"/>
      <c r="D38" s="253"/>
      <c r="E38" s="253"/>
      <c r="F38" s="253"/>
      <c r="G38" s="19">
        <v>19</v>
      </c>
      <c r="H38" s="20">
        <f>1188573+1714425</f>
        <v>2902998</v>
      </c>
      <c r="I38" s="21">
        <f>384101+1698683</f>
        <v>2082784</v>
      </c>
    </row>
    <row r="39" spans="1:9" ht="15" customHeight="1" x14ac:dyDescent="0.25">
      <c r="A39" s="258" t="s">
        <v>31</v>
      </c>
      <c r="B39" s="259"/>
      <c r="C39" s="259"/>
      <c r="D39" s="259"/>
      <c r="E39" s="259"/>
      <c r="F39" s="259"/>
      <c r="G39" s="22">
        <v>100</v>
      </c>
      <c r="H39" s="23">
        <f>SUM(H29:H38)</f>
        <v>4264072</v>
      </c>
      <c r="I39" s="24">
        <f>SUM(I29:I38)</f>
        <v>3005306</v>
      </c>
    </row>
    <row r="40" spans="1:9" ht="15" customHeight="1" x14ac:dyDescent="0.25">
      <c r="A40" s="256" t="s">
        <v>32</v>
      </c>
      <c r="B40" s="257"/>
      <c r="C40" s="257"/>
      <c r="D40" s="257"/>
      <c r="E40" s="257"/>
      <c r="F40" s="257"/>
      <c r="G40" s="25">
        <v>101</v>
      </c>
      <c r="H40" s="26">
        <v>0</v>
      </c>
      <c r="I40" s="27">
        <v>0</v>
      </c>
    </row>
    <row r="41" spans="1:9" x14ac:dyDescent="0.25">
      <c r="A41" s="250" t="s">
        <v>33</v>
      </c>
      <c r="B41" s="251"/>
      <c r="C41" s="251"/>
      <c r="D41" s="251"/>
      <c r="E41" s="251"/>
      <c r="F41" s="251"/>
      <c r="G41" s="28"/>
      <c r="H41" s="29"/>
      <c r="I41" s="30"/>
    </row>
    <row r="42" spans="1:9" ht="12" customHeight="1" x14ac:dyDescent="0.25">
      <c r="A42" s="252" t="s">
        <v>21</v>
      </c>
      <c r="B42" s="253"/>
      <c r="C42" s="253"/>
      <c r="D42" s="253"/>
      <c r="E42" s="253"/>
      <c r="F42" s="253"/>
      <c r="G42" s="31">
        <v>110</v>
      </c>
      <c r="H42" s="15">
        <v>0</v>
      </c>
      <c r="I42" s="16">
        <v>0</v>
      </c>
    </row>
    <row r="43" spans="1:9" ht="12" customHeight="1" x14ac:dyDescent="0.25">
      <c r="A43" s="252" t="s">
        <v>23</v>
      </c>
      <c r="B43" s="253"/>
      <c r="C43" s="253"/>
      <c r="D43" s="253"/>
      <c r="E43" s="253"/>
      <c r="F43" s="253"/>
      <c r="G43" s="25">
        <v>111</v>
      </c>
      <c r="H43" s="32">
        <v>0</v>
      </c>
      <c r="I43" s="33">
        <v>0</v>
      </c>
    </row>
    <row r="44" spans="1:9" ht="12" customHeight="1" x14ac:dyDescent="0.25">
      <c r="A44" s="256" t="s">
        <v>24</v>
      </c>
      <c r="B44" s="257"/>
      <c r="C44" s="257"/>
      <c r="D44" s="257"/>
      <c r="E44" s="257"/>
      <c r="F44" s="257"/>
      <c r="G44" s="25">
        <v>112</v>
      </c>
      <c r="H44" s="32">
        <v>0</v>
      </c>
      <c r="I44" s="33">
        <v>0</v>
      </c>
    </row>
    <row r="45" spans="1:9" ht="12" customHeight="1" x14ac:dyDescent="0.25">
      <c r="A45" s="252" t="s">
        <v>25</v>
      </c>
      <c r="B45" s="253"/>
      <c r="C45" s="253"/>
      <c r="D45" s="253"/>
      <c r="E45" s="253"/>
      <c r="F45" s="253"/>
      <c r="G45" s="25">
        <v>113</v>
      </c>
      <c r="H45" s="32">
        <v>0</v>
      </c>
      <c r="I45" s="33">
        <v>0</v>
      </c>
    </row>
    <row r="46" spans="1:9" ht="12" customHeight="1" x14ac:dyDescent="0.25">
      <c r="A46" s="252" t="s">
        <v>34</v>
      </c>
      <c r="B46" s="253"/>
      <c r="C46" s="253"/>
      <c r="D46" s="253"/>
      <c r="E46" s="253"/>
      <c r="F46" s="253"/>
      <c r="G46" s="25">
        <v>114</v>
      </c>
      <c r="H46" s="32">
        <v>0</v>
      </c>
      <c r="I46" s="33">
        <v>0</v>
      </c>
    </row>
    <row r="47" spans="1:9" ht="12" customHeight="1" x14ac:dyDescent="0.25">
      <c r="A47" s="252" t="s">
        <v>35</v>
      </c>
      <c r="B47" s="253"/>
      <c r="C47" s="253"/>
      <c r="D47" s="253"/>
      <c r="E47" s="253"/>
      <c r="F47" s="253"/>
      <c r="G47" s="25">
        <v>115</v>
      </c>
      <c r="H47" s="32">
        <v>0</v>
      </c>
      <c r="I47" s="33">
        <v>0</v>
      </c>
    </row>
    <row r="48" spans="1:9" ht="12" customHeight="1" x14ac:dyDescent="0.25">
      <c r="A48" s="252" t="s">
        <v>36</v>
      </c>
      <c r="B48" s="253"/>
      <c r="C48" s="253"/>
      <c r="D48" s="253"/>
      <c r="E48" s="253"/>
      <c r="F48" s="253"/>
      <c r="G48" s="25">
        <v>116</v>
      </c>
      <c r="H48" s="32" t="s">
        <v>22</v>
      </c>
      <c r="I48" s="33">
        <v>0</v>
      </c>
    </row>
    <row r="49" spans="1:9" ht="12" customHeight="1" x14ac:dyDescent="0.25">
      <c r="A49" s="252" t="s">
        <v>37</v>
      </c>
      <c r="B49" s="253"/>
      <c r="C49" s="253"/>
      <c r="D49" s="253"/>
      <c r="E49" s="253"/>
      <c r="F49" s="253"/>
      <c r="G49" s="25">
        <v>117</v>
      </c>
      <c r="H49" s="32" t="s">
        <v>22</v>
      </c>
      <c r="I49" s="33" t="s">
        <v>22</v>
      </c>
    </row>
    <row r="50" spans="1:9" ht="12" customHeight="1" x14ac:dyDescent="0.25">
      <c r="A50" s="252" t="s">
        <v>38</v>
      </c>
      <c r="B50" s="253"/>
      <c r="C50" s="253"/>
      <c r="D50" s="253"/>
      <c r="E50" s="253"/>
      <c r="F50" s="253"/>
      <c r="G50" s="25">
        <v>118</v>
      </c>
      <c r="H50" s="32">
        <v>13875599</v>
      </c>
      <c r="I50" s="33">
        <v>13747363</v>
      </c>
    </row>
    <row r="51" spans="1:9" ht="12" customHeight="1" x14ac:dyDescent="0.25">
      <c r="A51" s="252" t="s">
        <v>39</v>
      </c>
      <c r="B51" s="253"/>
      <c r="C51" s="253"/>
      <c r="D51" s="253"/>
      <c r="E51" s="253"/>
      <c r="F51" s="253"/>
      <c r="G51" s="25">
        <v>119</v>
      </c>
      <c r="H51" s="32" t="s">
        <v>22</v>
      </c>
      <c r="I51" s="33" t="s">
        <v>22</v>
      </c>
    </row>
    <row r="52" spans="1:9" ht="12" customHeight="1" x14ac:dyDescent="0.25">
      <c r="A52" s="252" t="s">
        <v>40</v>
      </c>
      <c r="B52" s="253"/>
      <c r="C52" s="253"/>
      <c r="D52" s="253"/>
      <c r="E52" s="253"/>
      <c r="F52" s="253"/>
      <c r="G52" s="25">
        <v>120</v>
      </c>
      <c r="H52" s="32" t="s">
        <v>22</v>
      </c>
      <c r="I52" s="33" t="s">
        <v>22</v>
      </c>
    </row>
    <row r="53" spans="1:9" ht="12" customHeight="1" x14ac:dyDescent="0.25">
      <c r="A53" s="252" t="s">
        <v>41</v>
      </c>
      <c r="B53" s="253"/>
      <c r="C53" s="253"/>
      <c r="D53" s="253"/>
      <c r="E53" s="253"/>
      <c r="F53" s="253"/>
      <c r="G53" s="25">
        <v>121</v>
      </c>
      <c r="H53" s="32">
        <v>1246544</v>
      </c>
      <c r="I53" s="34">
        <v>1269555</v>
      </c>
    </row>
    <row r="54" spans="1:9" ht="12" customHeight="1" x14ac:dyDescent="0.25">
      <c r="A54" s="252" t="s">
        <v>42</v>
      </c>
      <c r="B54" s="253"/>
      <c r="C54" s="253"/>
      <c r="D54" s="253"/>
      <c r="E54" s="253"/>
      <c r="F54" s="253"/>
      <c r="G54" s="25">
        <v>122</v>
      </c>
      <c r="H54" s="32">
        <v>0</v>
      </c>
      <c r="I54" s="33">
        <v>0</v>
      </c>
    </row>
    <row r="55" spans="1:9" ht="12" customHeight="1" x14ac:dyDescent="0.25">
      <c r="A55" s="252" t="s">
        <v>43</v>
      </c>
      <c r="B55" s="253"/>
      <c r="C55" s="253"/>
      <c r="D55" s="253"/>
      <c r="E55" s="253"/>
      <c r="F55" s="253"/>
      <c r="G55" s="35">
        <v>123</v>
      </c>
      <c r="H55" s="36">
        <v>1034115</v>
      </c>
      <c r="I55" s="37">
        <v>1121334</v>
      </c>
    </row>
    <row r="56" spans="1:9" x14ac:dyDescent="0.25">
      <c r="A56" s="258" t="s">
        <v>44</v>
      </c>
      <c r="B56" s="259"/>
      <c r="C56" s="259"/>
      <c r="D56" s="259"/>
      <c r="E56" s="259"/>
      <c r="F56" s="259"/>
      <c r="G56" s="38">
        <v>200</v>
      </c>
      <c r="H56" s="23">
        <f>SUM(H42:H55)</f>
        <v>16156258</v>
      </c>
      <c r="I56" s="24">
        <f>SUM(I42:I55)</f>
        <v>16138252</v>
      </c>
    </row>
    <row r="57" spans="1:9" ht="15.75" thickBot="1" x14ac:dyDescent="0.3">
      <c r="A57" s="260" t="s">
        <v>45</v>
      </c>
      <c r="B57" s="261"/>
      <c r="C57" s="261"/>
      <c r="D57" s="261"/>
      <c r="E57" s="261"/>
      <c r="F57" s="261"/>
      <c r="G57" s="39"/>
      <c r="H57" s="40">
        <f>H39+H56</f>
        <v>20420330</v>
      </c>
      <c r="I57" s="41">
        <f>I39+I56</f>
        <v>19143558</v>
      </c>
    </row>
    <row r="58" spans="1:9" ht="15.75" thickBot="1" x14ac:dyDescent="0.3"/>
    <row r="59" spans="1:9" ht="24" x14ac:dyDescent="0.25">
      <c r="A59" s="262" t="s">
        <v>46</v>
      </c>
      <c r="B59" s="263"/>
      <c r="C59" s="263"/>
      <c r="D59" s="263"/>
      <c r="E59" s="263"/>
      <c r="F59" s="263"/>
      <c r="G59" s="42" t="s">
        <v>16</v>
      </c>
      <c r="H59" s="42" t="s">
        <v>17</v>
      </c>
      <c r="I59" s="43" t="s">
        <v>18</v>
      </c>
    </row>
    <row r="60" spans="1:9" x14ac:dyDescent="0.25">
      <c r="A60" s="264">
        <v>1</v>
      </c>
      <c r="B60" s="265"/>
      <c r="C60" s="265"/>
      <c r="D60" s="265"/>
      <c r="E60" s="265"/>
      <c r="F60" s="265"/>
      <c r="G60" s="44">
        <v>2</v>
      </c>
      <c r="H60" s="44">
        <v>3</v>
      </c>
      <c r="I60" s="45">
        <v>4</v>
      </c>
    </row>
    <row r="61" spans="1:9" x14ac:dyDescent="0.25">
      <c r="A61" s="266" t="s">
        <v>47</v>
      </c>
      <c r="B61" s="267"/>
      <c r="C61" s="267"/>
      <c r="D61" s="267"/>
      <c r="E61" s="267"/>
      <c r="F61" s="267"/>
      <c r="G61" s="46"/>
      <c r="H61" s="47"/>
      <c r="I61" s="13"/>
    </row>
    <row r="62" spans="1:9" ht="12" customHeight="1" x14ac:dyDescent="0.25">
      <c r="A62" s="252" t="s">
        <v>48</v>
      </c>
      <c r="B62" s="253"/>
      <c r="C62" s="253"/>
      <c r="D62" s="253"/>
      <c r="E62" s="253"/>
      <c r="F62" s="253"/>
      <c r="G62" s="31">
        <v>210</v>
      </c>
      <c r="H62" s="15">
        <v>0</v>
      </c>
      <c r="I62" s="16">
        <v>8257363</v>
      </c>
    </row>
    <row r="63" spans="1:9" ht="12" customHeight="1" x14ac:dyDescent="0.25">
      <c r="A63" s="252" t="s">
        <v>23</v>
      </c>
      <c r="B63" s="253"/>
      <c r="C63" s="253"/>
      <c r="D63" s="253"/>
      <c r="E63" s="253"/>
      <c r="F63" s="253"/>
      <c r="G63" s="31">
        <v>211</v>
      </c>
      <c r="H63" s="32">
        <v>0</v>
      </c>
      <c r="I63" s="33">
        <v>0</v>
      </c>
    </row>
    <row r="64" spans="1:9" ht="12" customHeight="1" x14ac:dyDescent="0.25">
      <c r="A64" s="256" t="s">
        <v>49</v>
      </c>
      <c r="B64" s="257"/>
      <c r="C64" s="257"/>
      <c r="D64" s="257"/>
      <c r="E64" s="257"/>
      <c r="F64" s="257"/>
      <c r="G64" s="48">
        <v>212</v>
      </c>
      <c r="H64" s="15">
        <v>198850</v>
      </c>
      <c r="I64" s="16">
        <v>71574</v>
      </c>
    </row>
    <row r="65" spans="1:9" ht="12" customHeight="1" x14ac:dyDescent="0.25">
      <c r="A65" s="256" t="s">
        <v>50</v>
      </c>
      <c r="B65" s="257"/>
      <c r="C65" s="257"/>
      <c r="D65" s="257"/>
      <c r="E65" s="257"/>
      <c r="F65" s="257"/>
      <c r="G65" s="48">
        <v>213</v>
      </c>
      <c r="H65" s="15">
        <v>139783</v>
      </c>
      <c r="I65" s="16">
        <v>390976</v>
      </c>
    </row>
    <row r="66" spans="1:9" ht="12" customHeight="1" x14ac:dyDescent="0.25">
      <c r="A66" s="256" t="s">
        <v>51</v>
      </c>
      <c r="B66" s="257"/>
      <c r="C66" s="257"/>
      <c r="D66" s="257"/>
      <c r="E66" s="257"/>
      <c r="F66" s="257"/>
      <c r="G66" s="48">
        <v>214</v>
      </c>
      <c r="H66" s="15">
        <v>93</v>
      </c>
      <c r="I66" s="16">
        <v>17006</v>
      </c>
    </row>
    <row r="67" spans="1:9" ht="12" customHeight="1" x14ac:dyDescent="0.25">
      <c r="A67" s="256" t="s">
        <v>52</v>
      </c>
      <c r="B67" s="257"/>
      <c r="C67" s="257"/>
      <c r="D67" s="257"/>
      <c r="E67" s="257"/>
      <c r="F67" s="257"/>
      <c r="G67" s="48">
        <v>215</v>
      </c>
      <c r="H67" s="15">
        <v>419787</v>
      </c>
      <c r="I67" s="16">
        <v>363907</v>
      </c>
    </row>
    <row r="68" spans="1:9" ht="12" customHeight="1" x14ac:dyDescent="0.25">
      <c r="A68" s="256" t="s">
        <v>53</v>
      </c>
      <c r="B68" s="257"/>
      <c r="C68" s="257"/>
      <c r="D68" s="257"/>
      <c r="E68" s="257"/>
      <c r="F68" s="257"/>
      <c r="G68" s="48">
        <v>216</v>
      </c>
      <c r="H68" s="15">
        <v>29950</v>
      </c>
      <c r="I68" s="16">
        <v>3</v>
      </c>
    </row>
    <row r="69" spans="1:9" ht="12" customHeight="1" x14ac:dyDescent="0.25">
      <c r="A69" s="256" t="s">
        <v>54</v>
      </c>
      <c r="B69" s="257"/>
      <c r="C69" s="257"/>
      <c r="D69" s="257"/>
      <c r="E69" s="257"/>
      <c r="F69" s="257"/>
      <c r="G69" s="49">
        <v>217</v>
      </c>
      <c r="H69" s="50">
        <v>8927</v>
      </c>
      <c r="I69" s="51">
        <v>5291</v>
      </c>
    </row>
    <row r="70" spans="1:9" x14ac:dyDescent="0.25">
      <c r="A70" s="258" t="s">
        <v>55</v>
      </c>
      <c r="B70" s="259"/>
      <c r="C70" s="259"/>
      <c r="D70" s="259"/>
      <c r="E70" s="259"/>
      <c r="F70" s="259"/>
      <c r="G70" s="38">
        <v>300</v>
      </c>
      <c r="H70" s="23">
        <f>SUM(H62:H69)</f>
        <v>797390</v>
      </c>
      <c r="I70" s="24">
        <f>SUM(I62:I69)+1</f>
        <v>9106121</v>
      </c>
    </row>
    <row r="71" spans="1:9" x14ac:dyDescent="0.25">
      <c r="A71" s="256" t="s">
        <v>56</v>
      </c>
      <c r="B71" s="257"/>
      <c r="C71" s="257"/>
      <c r="D71" s="257"/>
      <c r="E71" s="257"/>
      <c r="F71" s="257"/>
      <c r="G71" s="25">
        <v>301</v>
      </c>
      <c r="H71" s="32" t="s">
        <v>22</v>
      </c>
      <c r="I71" s="33" t="s">
        <v>22</v>
      </c>
    </row>
    <row r="72" spans="1:9" x14ac:dyDescent="0.25">
      <c r="A72" s="266" t="s">
        <v>57</v>
      </c>
      <c r="B72" s="267"/>
      <c r="C72" s="267"/>
      <c r="D72" s="267"/>
      <c r="E72" s="267"/>
      <c r="F72" s="267"/>
      <c r="G72" s="52"/>
      <c r="H72" s="53"/>
      <c r="I72" s="54"/>
    </row>
    <row r="73" spans="1:9" ht="12" customHeight="1" x14ac:dyDescent="0.25">
      <c r="A73" s="252" t="s">
        <v>48</v>
      </c>
      <c r="B73" s="253"/>
      <c r="C73" s="253"/>
      <c r="D73" s="253"/>
      <c r="E73" s="253"/>
      <c r="F73" s="253"/>
      <c r="G73" s="31">
        <v>310</v>
      </c>
      <c r="H73" s="15">
        <f>9636138+10031227</f>
        <v>19667365</v>
      </c>
      <c r="I73" s="16">
        <v>9471138</v>
      </c>
    </row>
    <row r="74" spans="1:9" ht="12" customHeight="1" x14ac:dyDescent="0.25">
      <c r="A74" s="252" t="s">
        <v>23</v>
      </c>
      <c r="B74" s="253"/>
      <c r="C74" s="253"/>
      <c r="D74" s="253"/>
      <c r="E74" s="253"/>
      <c r="F74" s="253"/>
      <c r="G74" s="25">
        <v>311</v>
      </c>
      <c r="H74" s="32"/>
      <c r="I74" s="33"/>
    </row>
    <row r="75" spans="1:9" ht="12" customHeight="1" x14ac:dyDescent="0.25">
      <c r="A75" s="252" t="s">
        <v>58</v>
      </c>
      <c r="B75" s="253"/>
      <c r="C75" s="253"/>
      <c r="D75" s="253"/>
      <c r="E75" s="253"/>
      <c r="F75" s="253"/>
      <c r="G75" s="25">
        <v>312</v>
      </c>
      <c r="H75" s="32">
        <v>0</v>
      </c>
      <c r="I75" s="33">
        <v>0</v>
      </c>
    </row>
    <row r="76" spans="1:9" ht="12" customHeight="1" x14ac:dyDescent="0.25">
      <c r="A76" s="252" t="s">
        <v>59</v>
      </c>
      <c r="B76" s="253"/>
      <c r="C76" s="253"/>
      <c r="D76" s="253"/>
      <c r="E76" s="253"/>
      <c r="F76" s="253"/>
      <c r="G76" s="25">
        <v>313</v>
      </c>
      <c r="H76" s="32">
        <v>175895</v>
      </c>
      <c r="I76" s="33"/>
    </row>
    <row r="77" spans="1:9" ht="12" customHeight="1" x14ac:dyDescent="0.25">
      <c r="A77" s="252" t="s">
        <v>60</v>
      </c>
      <c r="B77" s="253"/>
      <c r="C77" s="253"/>
      <c r="D77" s="253"/>
      <c r="E77" s="253"/>
      <c r="F77" s="253"/>
      <c r="G77" s="25">
        <v>314</v>
      </c>
      <c r="H77" s="32"/>
      <c r="I77" s="33"/>
    </row>
    <row r="78" spans="1:9" ht="12" customHeight="1" x14ac:dyDescent="0.25">
      <c r="A78" s="252" t="s">
        <v>61</v>
      </c>
      <c r="B78" s="253"/>
      <c r="C78" s="253"/>
      <c r="D78" s="253"/>
      <c r="E78" s="253"/>
      <c r="F78" s="253"/>
      <c r="G78" s="25">
        <v>315</v>
      </c>
      <c r="H78" s="32">
        <v>421379</v>
      </c>
      <c r="I78" s="33">
        <v>421379</v>
      </c>
    </row>
    <row r="79" spans="1:9" ht="12" customHeight="1" x14ac:dyDescent="0.25">
      <c r="A79" s="252" t="s">
        <v>62</v>
      </c>
      <c r="B79" s="253"/>
      <c r="C79" s="253"/>
      <c r="D79" s="253"/>
      <c r="E79" s="253"/>
      <c r="F79" s="253"/>
      <c r="G79" s="35">
        <v>316</v>
      </c>
      <c r="H79" s="36"/>
      <c r="I79" s="37"/>
    </row>
    <row r="80" spans="1:9" x14ac:dyDescent="0.25">
      <c r="A80" s="258" t="s">
        <v>63</v>
      </c>
      <c r="B80" s="259"/>
      <c r="C80" s="259"/>
      <c r="D80" s="259"/>
      <c r="E80" s="259"/>
      <c r="F80" s="259"/>
      <c r="G80" s="38">
        <v>400</v>
      </c>
      <c r="H80" s="55">
        <f>SUM(H73:H79)</f>
        <v>20264639</v>
      </c>
      <c r="I80" s="56">
        <f>SUM(I73:I79)</f>
        <v>9892517</v>
      </c>
    </row>
    <row r="81" spans="1:9" x14ac:dyDescent="0.25">
      <c r="A81" s="266" t="s">
        <v>64</v>
      </c>
      <c r="B81" s="267"/>
      <c r="C81" s="267"/>
      <c r="D81" s="267"/>
      <c r="E81" s="267"/>
      <c r="F81" s="267"/>
      <c r="G81" s="57"/>
      <c r="H81" s="29"/>
      <c r="I81" s="30"/>
    </row>
    <row r="82" spans="1:9" ht="12" customHeight="1" x14ac:dyDescent="0.25">
      <c r="A82" s="252" t="s">
        <v>65</v>
      </c>
      <c r="B82" s="253"/>
      <c r="C82" s="253"/>
      <c r="D82" s="253"/>
      <c r="E82" s="253"/>
      <c r="F82" s="253"/>
      <c r="G82" s="31">
        <v>410</v>
      </c>
      <c r="H82" s="15">
        <v>99100</v>
      </c>
      <c r="I82" s="16">
        <v>99100</v>
      </c>
    </row>
    <row r="83" spans="1:9" ht="12" customHeight="1" x14ac:dyDescent="0.25">
      <c r="A83" s="252" t="s">
        <v>66</v>
      </c>
      <c r="B83" s="253"/>
      <c r="C83" s="253"/>
      <c r="D83" s="253"/>
      <c r="E83" s="253"/>
      <c r="F83" s="253"/>
      <c r="G83" s="25">
        <v>411</v>
      </c>
      <c r="H83" s="32"/>
      <c r="I83" s="33"/>
    </row>
    <row r="84" spans="1:9" ht="12" customHeight="1" x14ac:dyDescent="0.25">
      <c r="A84" s="252" t="s">
        <v>67</v>
      </c>
      <c r="B84" s="253"/>
      <c r="C84" s="253"/>
      <c r="D84" s="253"/>
      <c r="E84" s="253"/>
      <c r="F84" s="253"/>
      <c r="G84" s="31">
        <v>412</v>
      </c>
      <c r="H84" s="32"/>
      <c r="I84" s="33"/>
    </row>
    <row r="85" spans="1:9" ht="12" customHeight="1" x14ac:dyDescent="0.25">
      <c r="A85" s="252" t="s">
        <v>68</v>
      </c>
      <c r="B85" s="253"/>
      <c r="C85" s="253"/>
      <c r="D85" s="253"/>
      <c r="E85" s="253"/>
      <c r="F85" s="253"/>
      <c r="G85" s="31">
        <v>413</v>
      </c>
      <c r="H85" s="32">
        <v>5882581</v>
      </c>
      <c r="I85" s="33">
        <v>5882613</v>
      </c>
    </row>
    <row r="86" spans="1:9" ht="12" customHeight="1" x14ac:dyDescent="0.25">
      <c r="A86" s="252" t="s">
        <v>69</v>
      </c>
      <c r="B86" s="253"/>
      <c r="C86" s="253"/>
      <c r="D86" s="253"/>
      <c r="E86" s="253"/>
      <c r="F86" s="253"/>
      <c r="G86" s="58">
        <v>414</v>
      </c>
      <c r="H86" s="36">
        <f>-3280148-3343232</f>
        <v>-6623380</v>
      </c>
      <c r="I86" s="37">
        <v>-5836793</v>
      </c>
    </row>
    <row r="87" spans="1:9" ht="25.5" customHeight="1" x14ac:dyDescent="0.25">
      <c r="A87" s="258" t="s">
        <v>70</v>
      </c>
      <c r="B87" s="259"/>
      <c r="C87" s="259"/>
      <c r="D87" s="259"/>
      <c r="E87" s="259"/>
      <c r="F87" s="259"/>
      <c r="G87" s="59">
        <v>420</v>
      </c>
      <c r="H87" s="23">
        <f>SUM(H82:H86)</f>
        <v>-641699</v>
      </c>
      <c r="I87" s="24">
        <f>SUM(I82:I86)</f>
        <v>144920</v>
      </c>
    </row>
    <row r="88" spans="1:9" x14ac:dyDescent="0.25">
      <c r="A88" s="252" t="s">
        <v>71</v>
      </c>
      <c r="B88" s="253"/>
      <c r="C88" s="253"/>
      <c r="D88" s="253"/>
      <c r="E88" s="253"/>
      <c r="F88" s="253"/>
      <c r="G88" s="35">
        <v>421</v>
      </c>
      <c r="H88" s="36">
        <v>0</v>
      </c>
      <c r="I88" s="37">
        <v>0</v>
      </c>
    </row>
    <row r="89" spans="1:9" x14ac:dyDescent="0.25">
      <c r="A89" s="271" t="s">
        <v>72</v>
      </c>
      <c r="B89" s="272"/>
      <c r="C89" s="272"/>
      <c r="D89" s="272"/>
      <c r="E89" s="272"/>
      <c r="F89" s="272"/>
      <c r="G89" s="38">
        <v>500</v>
      </c>
      <c r="H89" s="23">
        <f>H87+H88</f>
        <v>-641699</v>
      </c>
      <c r="I89" s="24">
        <f>I87+I88</f>
        <v>144920</v>
      </c>
    </row>
    <row r="90" spans="1:9" x14ac:dyDescent="0.25">
      <c r="A90" s="273" t="s">
        <v>73</v>
      </c>
      <c r="B90" s="274"/>
      <c r="C90" s="274"/>
      <c r="D90" s="274"/>
      <c r="E90" s="274"/>
      <c r="F90" s="274"/>
      <c r="G90" s="60"/>
      <c r="H90" s="61">
        <f>H70+H80+H89</f>
        <v>20420330</v>
      </c>
      <c r="I90" s="62">
        <f>I70+I80+I89</f>
        <v>19143558</v>
      </c>
    </row>
    <row r="91" spans="1:9" ht="15.75" customHeight="1" thickBot="1" x14ac:dyDescent="0.3">
      <c r="A91" s="275" t="s">
        <v>74</v>
      </c>
      <c r="B91" s="276"/>
      <c r="C91" s="276"/>
      <c r="D91" s="276"/>
      <c r="E91" s="276"/>
      <c r="F91" s="277"/>
      <c r="G91" s="63"/>
      <c r="H91" s="64">
        <f>H57-H53-H70-H80</f>
        <v>-1888243</v>
      </c>
      <c r="I91" s="65">
        <f>I57-I53-I70-I80</f>
        <v>-1124635</v>
      </c>
    </row>
    <row r="92" spans="1:9" ht="15.75" customHeight="1" thickBot="1" x14ac:dyDescent="0.3">
      <c r="A92" s="278" t="s">
        <v>75</v>
      </c>
      <c r="B92" s="279"/>
      <c r="C92" s="279"/>
      <c r="D92" s="279"/>
      <c r="E92" s="279"/>
      <c r="F92" s="280"/>
      <c r="G92" s="66"/>
      <c r="H92" s="67">
        <v>99100</v>
      </c>
      <c r="I92" s="67">
        <v>99100</v>
      </c>
    </row>
    <row r="93" spans="1:9" ht="15.75" customHeight="1" thickBot="1" x14ac:dyDescent="0.3">
      <c r="A93" s="268" t="s">
        <v>76</v>
      </c>
      <c r="B93" s="269"/>
      <c r="C93" s="269"/>
      <c r="D93" s="269"/>
      <c r="E93" s="269"/>
      <c r="F93" s="270"/>
      <c r="G93" s="68"/>
      <c r="H93" s="69">
        <f>(H91/H92)</f>
        <v>-19.053915237134209</v>
      </c>
      <c r="I93" s="69">
        <f>(I91/I92)</f>
        <v>-11.348486377396569</v>
      </c>
    </row>
    <row r="94" spans="1:9" x14ac:dyDescent="0.25">
      <c r="A94" s="70"/>
      <c r="B94" s="70"/>
      <c r="C94" s="70"/>
      <c r="D94" s="70"/>
      <c r="E94" s="70"/>
      <c r="F94" s="70"/>
      <c r="G94" s="71"/>
      <c r="H94" s="231"/>
      <c r="I94" s="72"/>
    </row>
    <row r="95" spans="1:9" x14ac:dyDescent="0.25">
      <c r="H95" s="178"/>
      <c r="I95" s="178"/>
    </row>
    <row r="96" spans="1:9" ht="15" customHeight="1" x14ac:dyDescent="0.25">
      <c r="A96" s="73" t="s">
        <v>77</v>
      </c>
      <c r="B96" s="1"/>
      <c r="C96" s="241" t="s">
        <v>78</v>
      </c>
      <c r="D96" s="241"/>
      <c r="E96" s="241"/>
      <c r="F96" s="241"/>
      <c r="G96" s="1"/>
      <c r="H96" s="74"/>
      <c r="I96" s="74"/>
    </row>
    <row r="97" spans="1:9" x14ac:dyDescent="0.25">
      <c r="A97" s="1"/>
      <c r="B97" s="1"/>
      <c r="C97" s="281" t="s">
        <v>79</v>
      </c>
      <c r="D97" s="281"/>
      <c r="E97" s="281"/>
      <c r="F97" s="1"/>
      <c r="G97" s="1"/>
      <c r="H97" s="281" t="s">
        <v>80</v>
      </c>
      <c r="I97" s="28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ht="15" customHeight="1" x14ac:dyDescent="0.25">
      <c r="A100" s="75" t="s">
        <v>81</v>
      </c>
      <c r="B100" s="1"/>
      <c r="C100" s="241" t="s">
        <v>82</v>
      </c>
      <c r="D100" s="241"/>
      <c r="E100" s="241"/>
      <c r="F100" s="241"/>
      <c r="G100" s="1"/>
      <c r="H100" s="74"/>
      <c r="I100" s="74"/>
    </row>
    <row r="101" spans="1:9" x14ac:dyDescent="0.25">
      <c r="A101" s="1"/>
      <c r="B101" s="1"/>
      <c r="C101" s="281" t="s">
        <v>79</v>
      </c>
      <c r="D101" s="281"/>
      <c r="E101" s="281"/>
      <c r="F101" s="1"/>
      <c r="G101" s="1"/>
      <c r="H101" s="281" t="s">
        <v>80</v>
      </c>
      <c r="I101" s="281"/>
    </row>
  </sheetData>
  <mergeCells count="84">
    <mergeCell ref="C96:F96"/>
    <mergeCell ref="C97:E97"/>
    <mergeCell ref="H97:I97"/>
    <mergeCell ref="C100:F100"/>
    <mergeCell ref="C101:E101"/>
    <mergeCell ref="H101:I101"/>
    <mergeCell ref="A93:F93"/>
    <mergeCell ref="A82:F82"/>
    <mergeCell ref="A83:F83"/>
    <mergeCell ref="A84:F84"/>
    <mergeCell ref="A85:F85"/>
    <mergeCell ref="A86:F86"/>
    <mergeCell ref="A87:F87"/>
    <mergeCell ref="A88:F88"/>
    <mergeCell ref="A89:F89"/>
    <mergeCell ref="A90:F90"/>
    <mergeCell ref="A91:F91"/>
    <mergeCell ref="A92:F92"/>
    <mergeCell ref="A81:F81"/>
    <mergeCell ref="A70:F70"/>
    <mergeCell ref="A71:F71"/>
    <mergeCell ref="A72:F72"/>
    <mergeCell ref="A73:F73"/>
    <mergeCell ref="A74:F74"/>
    <mergeCell ref="A75:F75"/>
    <mergeCell ref="A76:F76"/>
    <mergeCell ref="A77:F77"/>
    <mergeCell ref="A78:F78"/>
    <mergeCell ref="A79:F79"/>
    <mergeCell ref="A80:F80"/>
    <mergeCell ref="A69:F69"/>
    <mergeCell ref="A57:F57"/>
    <mergeCell ref="A59:F59"/>
    <mergeCell ref="A60:F60"/>
    <mergeCell ref="A61:F61"/>
    <mergeCell ref="A62:F62"/>
    <mergeCell ref="A63:F63"/>
    <mergeCell ref="A64:F64"/>
    <mergeCell ref="A65:F65"/>
    <mergeCell ref="A66:F66"/>
    <mergeCell ref="A67:F67"/>
    <mergeCell ref="A68:F68"/>
    <mergeCell ref="A56:F56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44:F44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32:F32"/>
    <mergeCell ref="C18:I18"/>
    <mergeCell ref="A19:H19"/>
    <mergeCell ref="E21:I21"/>
    <mergeCell ref="A23:I23"/>
    <mergeCell ref="H25:I25"/>
    <mergeCell ref="A26:F26"/>
    <mergeCell ref="A27:F27"/>
    <mergeCell ref="A28:F28"/>
    <mergeCell ref="A29:F29"/>
    <mergeCell ref="A30:F30"/>
    <mergeCell ref="A31:F31"/>
    <mergeCell ref="E16:I16"/>
    <mergeCell ref="D2:I2"/>
    <mergeCell ref="B4:H4"/>
    <mergeCell ref="B6:H6"/>
    <mergeCell ref="E12:I12"/>
    <mergeCell ref="E14:I14"/>
  </mergeCells>
  <pageMargins left="0.70866141732283472" right="0.70866141732283472" top="0.74803149606299213" bottom="0.74803149606299213" header="0.31496062992125984" footer="0.31496062992125984"/>
  <pageSetup paperSize="9" scale="4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69"/>
  <sheetViews>
    <sheetView workbookViewId="0">
      <selection activeCell="K18" sqref="K18"/>
    </sheetView>
  </sheetViews>
  <sheetFormatPr defaultRowHeight="15" x14ac:dyDescent="0.25"/>
  <cols>
    <col min="3" max="3" width="51.7109375" customWidth="1"/>
    <col min="5" max="5" width="15" customWidth="1"/>
    <col min="6" max="6" width="15.42578125" customWidth="1"/>
  </cols>
  <sheetData>
    <row r="1" spans="1:6" ht="46.5" customHeight="1" x14ac:dyDescent="0.25">
      <c r="D1" s="283" t="s">
        <v>0</v>
      </c>
      <c r="E1" s="284"/>
      <c r="F1" s="284"/>
    </row>
    <row r="3" spans="1:6" x14ac:dyDescent="0.25">
      <c r="A3" s="76" t="s">
        <v>3</v>
      </c>
      <c r="B3" s="77"/>
      <c r="C3" s="78" t="s">
        <v>88</v>
      </c>
      <c r="D3" s="77"/>
      <c r="F3" s="77"/>
    </row>
    <row r="4" spans="1:6" x14ac:dyDescent="0.25">
      <c r="A4" s="285" t="s">
        <v>5</v>
      </c>
      <c r="B4" s="285"/>
      <c r="C4" s="4" t="s">
        <v>84</v>
      </c>
      <c r="D4" s="77"/>
      <c r="E4" s="77"/>
      <c r="F4" s="77"/>
    </row>
    <row r="5" spans="1:6" x14ac:dyDescent="0.25">
      <c r="A5" s="285" t="s">
        <v>6</v>
      </c>
      <c r="B5" s="285"/>
      <c r="C5" s="78" t="s">
        <v>241</v>
      </c>
      <c r="D5" s="78"/>
      <c r="E5" s="78"/>
      <c r="F5" s="78"/>
    </row>
    <row r="6" spans="1:6" ht="27" customHeight="1" x14ac:dyDescent="0.25">
      <c r="A6" s="286" t="s">
        <v>7</v>
      </c>
      <c r="B6" s="286"/>
      <c r="C6" s="79" t="s">
        <v>85</v>
      </c>
      <c r="D6" s="79"/>
      <c r="E6" s="79"/>
      <c r="F6" s="79"/>
    </row>
    <row r="7" spans="1:6" x14ac:dyDescent="0.25">
      <c r="A7" s="77"/>
      <c r="B7" s="77"/>
      <c r="C7" s="77"/>
      <c r="D7" s="77"/>
      <c r="E7" s="77"/>
      <c r="F7" s="77"/>
    </row>
    <row r="8" spans="1:6" x14ac:dyDescent="0.25">
      <c r="A8" s="285" t="s">
        <v>8</v>
      </c>
      <c r="B8" s="285"/>
      <c r="C8" s="78" t="s">
        <v>86</v>
      </c>
      <c r="D8" s="78"/>
      <c r="E8" s="78"/>
      <c r="F8" s="78"/>
    </row>
    <row r="9" spans="1:6" x14ac:dyDescent="0.25">
      <c r="A9" s="78" t="s">
        <v>89</v>
      </c>
      <c r="B9" s="78"/>
      <c r="C9" s="78"/>
      <c r="D9" s="78"/>
      <c r="E9" s="78"/>
      <c r="F9" s="78"/>
    </row>
    <row r="10" spans="1:6" x14ac:dyDescent="0.25">
      <c r="A10" s="282" t="s">
        <v>90</v>
      </c>
      <c r="B10" s="282"/>
      <c r="C10" s="282"/>
      <c r="D10" s="282"/>
      <c r="E10" s="282"/>
      <c r="F10" s="282"/>
    </row>
    <row r="11" spans="1:6" x14ac:dyDescent="0.25">
      <c r="A11" s="78"/>
      <c r="B11" s="78"/>
      <c r="C11" s="78"/>
      <c r="D11" s="78"/>
      <c r="E11" s="78"/>
      <c r="F11" s="78"/>
    </row>
    <row r="12" spans="1:6" x14ac:dyDescent="0.25">
      <c r="A12" s="282" t="s">
        <v>12</v>
      </c>
      <c r="B12" s="282"/>
      <c r="C12" s="288" t="s">
        <v>13</v>
      </c>
      <c r="D12" s="288"/>
      <c r="E12" s="288"/>
      <c r="F12" s="288"/>
    </row>
    <row r="13" spans="1:6" x14ac:dyDescent="0.25">
      <c r="A13" s="78"/>
      <c r="B13" s="78"/>
      <c r="C13" s="80"/>
      <c r="D13" s="80"/>
      <c r="E13" s="80"/>
      <c r="F13" s="80"/>
    </row>
    <row r="14" spans="1:6" x14ac:dyDescent="0.25">
      <c r="A14" s="289" t="s">
        <v>83</v>
      </c>
      <c r="B14" s="289"/>
      <c r="C14" s="289"/>
      <c r="D14" s="78"/>
      <c r="E14" s="78"/>
      <c r="F14" s="78"/>
    </row>
    <row r="15" spans="1:6" ht="15.75" thickBot="1" x14ac:dyDescent="0.3">
      <c r="A15" s="78"/>
      <c r="B15" s="78"/>
      <c r="C15" s="78"/>
      <c r="D15" s="78"/>
      <c r="E15" s="78"/>
      <c r="F15" s="81" t="s">
        <v>14</v>
      </c>
    </row>
    <row r="16" spans="1:6" ht="24" x14ac:dyDescent="0.25">
      <c r="A16" s="82" t="s">
        <v>91</v>
      </c>
      <c r="B16" s="83"/>
      <c r="C16" s="84"/>
      <c r="D16" s="85" t="s">
        <v>16</v>
      </c>
      <c r="E16" s="85" t="s">
        <v>92</v>
      </c>
      <c r="F16" s="86" t="s">
        <v>93</v>
      </c>
    </row>
    <row r="17" spans="1:6" x14ac:dyDescent="0.25">
      <c r="A17" s="290">
        <v>1</v>
      </c>
      <c r="B17" s="290"/>
      <c r="C17" s="290"/>
      <c r="D17" s="87">
        <v>2</v>
      </c>
      <c r="E17" s="87">
        <v>3</v>
      </c>
      <c r="F17" s="88">
        <v>4</v>
      </c>
    </row>
    <row r="18" spans="1:6" ht="12" customHeight="1" x14ac:dyDescent="0.25">
      <c r="A18" s="291" t="s">
        <v>94</v>
      </c>
      <c r="B18" s="291"/>
      <c r="C18" s="291"/>
      <c r="D18" s="89">
        <v>10</v>
      </c>
      <c r="E18" s="90">
        <v>3107809</v>
      </c>
      <c r="F18" s="91">
        <v>2527219</v>
      </c>
    </row>
    <row r="19" spans="1:6" ht="12" customHeight="1" x14ac:dyDescent="0.25">
      <c r="A19" s="292" t="s">
        <v>95</v>
      </c>
      <c r="B19" s="292"/>
      <c r="C19" s="292"/>
      <c r="D19" s="89">
        <v>11</v>
      </c>
      <c r="E19" s="92">
        <v>1506500</v>
      </c>
      <c r="F19" s="91">
        <v>1571683</v>
      </c>
    </row>
    <row r="20" spans="1:6" ht="12" customHeight="1" x14ac:dyDescent="0.25">
      <c r="A20" s="293" t="s">
        <v>96</v>
      </c>
      <c r="B20" s="293"/>
      <c r="C20" s="293"/>
      <c r="D20" s="93">
        <v>12</v>
      </c>
      <c r="E20" s="94">
        <f>E18-E19</f>
        <v>1601309</v>
      </c>
      <c r="F20" s="91">
        <f>F18-F19</f>
        <v>955536</v>
      </c>
    </row>
    <row r="21" spans="1:6" ht="12" customHeight="1" x14ac:dyDescent="0.25">
      <c r="A21" s="292" t="s">
        <v>97</v>
      </c>
      <c r="B21" s="292"/>
      <c r="C21" s="292"/>
      <c r="D21" s="89">
        <v>13</v>
      </c>
      <c r="E21" s="90">
        <v>1115616</v>
      </c>
      <c r="F21" s="91">
        <v>809052</v>
      </c>
    </row>
    <row r="22" spans="1:6" ht="12" customHeight="1" x14ac:dyDescent="0.25">
      <c r="A22" s="291" t="s">
        <v>98</v>
      </c>
      <c r="B22" s="291"/>
      <c r="C22" s="291"/>
      <c r="D22" s="89">
        <v>14</v>
      </c>
      <c r="E22" s="90">
        <v>225505</v>
      </c>
      <c r="F22" s="91">
        <v>171431</v>
      </c>
    </row>
    <row r="23" spans="1:6" ht="12" customHeight="1" x14ac:dyDescent="0.25">
      <c r="A23" s="294" t="s">
        <v>99</v>
      </c>
      <c r="B23" s="294"/>
      <c r="C23" s="294"/>
      <c r="D23" s="89">
        <v>15</v>
      </c>
      <c r="E23" s="92">
        <v>166368</v>
      </c>
      <c r="F23" s="91">
        <v>1986141</v>
      </c>
    </row>
    <row r="24" spans="1:6" ht="12" customHeight="1" x14ac:dyDescent="0.25">
      <c r="A24" s="294" t="s">
        <v>100</v>
      </c>
      <c r="B24" s="294"/>
      <c r="C24" s="294"/>
      <c r="D24" s="95">
        <v>16</v>
      </c>
      <c r="E24" s="90">
        <v>85830</v>
      </c>
      <c r="F24" s="91">
        <v>2001766</v>
      </c>
    </row>
    <row r="25" spans="1:6" ht="12" customHeight="1" x14ac:dyDescent="0.25">
      <c r="A25" s="287" t="s">
        <v>101</v>
      </c>
      <c r="B25" s="287"/>
      <c r="C25" s="287"/>
      <c r="D25" s="93">
        <v>20</v>
      </c>
      <c r="E25" s="94">
        <f>E20+E24-E21-E22-E23</f>
        <v>179650</v>
      </c>
      <c r="F25" s="96">
        <f>F20+F24-F21-F22-F23</f>
        <v>-9322</v>
      </c>
    </row>
    <row r="26" spans="1:6" ht="12" customHeight="1" x14ac:dyDescent="0.25">
      <c r="A26" s="291" t="s">
        <v>102</v>
      </c>
      <c r="B26" s="291"/>
      <c r="C26" s="291"/>
      <c r="D26" s="89">
        <v>21</v>
      </c>
      <c r="E26" s="90">
        <v>2635</v>
      </c>
      <c r="F26" s="97">
        <v>0</v>
      </c>
    </row>
    <row r="27" spans="1:6" ht="12" customHeight="1" x14ac:dyDescent="0.25">
      <c r="A27" s="291" t="s">
        <v>103</v>
      </c>
      <c r="B27" s="291"/>
      <c r="C27" s="291"/>
      <c r="D27" s="89">
        <v>22</v>
      </c>
      <c r="E27" s="90">
        <v>968872</v>
      </c>
      <c r="F27" s="91">
        <v>937901</v>
      </c>
    </row>
    <row r="28" spans="1:6" ht="22.5" customHeight="1" x14ac:dyDescent="0.25">
      <c r="A28" s="291" t="s">
        <v>104</v>
      </c>
      <c r="B28" s="291"/>
      <c r="C28" s="291"/>
      <c r="D28" s="89">
        <v>23</v>
      </c>
      <c r="E28" s="90" t="s">
        <v>22</v>
      </c>
      <c r="F28" s="97" t="s">
        <v>22</v>
      </c>
    </row>
    <row r="29" spans="1:6" ht="12" customHeight="1" x14ac:dyDescent="0.25">
      <c r="A29" s="291" t="s">
        <v>105</v>
      </c>
      <c r="B29" s="291"/>
      <c r="C29" s="291"/>
      <c r="D29" s="89">
        <v>24</v>
      </c>
      <c r="E29" s="90" t="s">
        <v>22</v>
      </c>
      <c r="F29" s="97" t="s">
        <v>22</v>
      </c>
    </row>
    <row r="30" spans="1:6" ht="12" customHeight="1" x14ac:dyDescent="0.25">
      <c r="A30" s="291" t="s">
        <v>106</v>
      </c>
      <c r="B30" s="291"/>
      <c r="C30" s="291"/>
      <c r="D30" s="89">
        <v>25</v>
      </c>
      <c r="E30" s="90" t="s">
        <v>22</v>
      </c>
      <c r="F30" s="97" t="s">
        <v>22</v>
      </c>
    </row>
    <row r="31" spans="1:6" ht="12" customHeight="1" x14ac:dyDescent="0.25">
      <c r="A31" s="293" t="s">
        <v>107</v>
      </c>
      <c r="B31" s="293"/>
      <c r="C31" s="293"/>
      <c r="D31" s="98">
        <v>100</v>
      </c>
      <c r="E31" s="94">
        <f>E25-E27+E26</f>
        <v>-786587</v>
      </c>
      <c r="F31" s="99">
        <f>F25-F27+F26</f>
        <v>-947223</v>
      </c>
    </row>
    <row r="32" spans="1:6" ht="12" customHeight="1" x14ac:dyDescent="0.25">
      <c r="A32" s="291" t="s">
        <v>108</v>
      </c>
      <c r="B32" s="291"/>
      <c r="C32" s="291"/>
      <c r="D32" s="100">
        <v>101</v>
      </c>
      <c r="E32" s="90">
        <v>1555</v>
      </c>
      <c r="F32" s="91">
        <v>1209</v>
      </c>
    </row>
    <row r="33" spans="1:6" ht="25.5" customHeight="1" x14ac:dyDescent="0.25">
      <c r="A33" s="293" t="s">
        <v>109</v>
      </c>
      <c r="B33" s="293"/>
      <c r="C33" s="293"/>
      <c r="D33" s="98">
        <v>200</v>
      </c>
      <c r="E33" s="94">
        <f>E31-E32</f>
        <v>-788142</v>
      </c>
      <c r="F33" s="99">
        <f>F31-F32</f>
        <v>-948432</v>
      </c>
    </row>
    <row r="34" spans="1:6" ht="12" customHeight="1" x14ac:dyDescent="0.25">
      <c r="A34" s="291" t="s">
        <v>110</v>
      </c>
      <c r="B34" s="291"/>
      <c r="C34" s="291"/>
      <c r="D34" s="100">
        <v>201</v>
      </c>
      <c r="E34" s="90" t="s">
        <v>22</v>
      </c>
      <c r="F34" s="101" t="s">
        <v>22</v>
      </c>
    </row>
    <row r="35" spans="1:6" ht="12" customHeight="1" x14ac:dyDescent="0.25">
      <c r="A35" s="293" t="s">
        <v>111</v>
      </c>
      <c r="B35" s="293"/>
      <c r="C35" s="293"/>
      <c r="D35" s="98">
        <v>300</v>
      </c>
      <c r="E35" s="94">
        <f>E33</f>
        <v>-788142</v>
      </c>
      <c r="F35" s="101">
        <f>F33</f>
        <v>-948432</v>
      </c>
    </row>
    <row r="36" spans="1:6" ht="12" customHeight="1" x14ac:dyDescent="0.25">
      <c r="A36" s="291" t="s">
        <v>112</v>
      </c>
      <c r="B36" s="291"/>
      <c r="C36" s="291"/>
      <c r="D36" s="102"/>
      <c r="E36" s="90" t="s">
        <v>22</v>
      </c>
      <c r="F36" s="97" t="s">
        <v>22</v>
      </c>
    </row>
    <row r="37" spans="1:6" ht="12" customHeight="1" x14ac:dyDescent="0.25">
      <c r="A37" s="291" t="s">
        <v>113</v>
      </c>
      <c r="B37" s="291"/>
      <c r="C37" s="291"/>
      <c r="D37" s="102"/>
      <c r="E37" s="90" t="s">
        <v>22</v>
      </c>
      <c r="F37" s="97" t="s">
        <v>22</v>
      </c>
    </row>
    <row r="38" spans="1:6" ht="12" customHeight="1" x14ac:dyDescent="0.25">
      <c r="A38" s="293" t="s">
        <v>114</v>
      </c>
      <c r="B38" s="293"/>
      <c r="C38" s="293"/>
      <c r="D38" s="98">
        <v>400</v>
      </c>
      <c r="E38" s="103">
        <v>0</v>
      </c>
      <c r="F38" s="104">
        <v>0</v>
      </c>
    </row>
    <row r="39" spans="1:6" ht="12" customHeight="1" x14ac:dyDescent="0.25">
      <c r="A39" s="291" t="s">
        <v>115</v>
      </c>
      <c r="B39" s="291"/>
      <c r="C39" s="291"/>
      <c r="D39" s="102"/>
      <c r="E39" s="103" t="s">
        <v>22</v>
      </c>
      <c r="F39" s="91"/>
    </row>
    <row r="40" spans="1:6" ht="12" customHeight="1" x14ac:dyDescent="0.25">
      <c r="A40" s="291" t="s">
        <v>116</v>
      </c>
      <c r="B40" s="291"/>
      <c r="C40" s="291"/>
      <c r="D40" s="100">
        <v>410</v>
      </c>
      <c r="E40" s="90" t="s">
        <v>22</v>
      </c>
      <c r="F40" s="91">
        <v>0</v>
      </c>
    </row>
    <row r="41" spans="1:6" ht="12" customHeight="1" x14ac:dyDescent="0.25">
      <c r="A41" s="291" t="s">
        <v>117</v>
      </c>
      <c r="B41" s="291"/>
      <c r="C41" s="291"/>
      <c r="D41" s="100">
        <v>411</v>
      </c>
      <c r="E41" s="90" t="s">
        <v>22</v>
      </c>
      <c r="F41" s="97" t="s">
        <v>22</v>
      </c>
    </row>
    <row r="42" spans="1:6" ht="25.5" customHeight="1" x14ac:dyDescent="0.25">
      <c r="A42" s="291" t="s">
        <v>118</v>
      </c>
      <c r="B42" s="291"/>
      <c r="C42" s="291"/>
      <c r="D42" s="100">
        <v>412</v>
      </c>
      <c r="E42" s="90" t="s">
        <v>22</v>
      </c>
      <c r="F42" s="97" t="s">
        <v>22</v>
      </c>
    </row>
    <row r="43" spans="1:6" ht="12" customHeight="1" x14ac:dyDescent="0.25">
      <c r="A43" s="291" t="s">
        <v>119</v>
      </c>
      <c r="B43" s="291"/>
      <c r="C43" s="291"/>
      <c r="D43" s="100">
        <v>413</v>
      </c>
      <c r="E43" s="90" t="s">
        <v>22</v>
      </c>
      <c r="F43" s="97" t="s">
        <v>22</v>
      </c>
    </row>
    <row r="44" spans="1:6" ht="22.5" customHeight="1" x14ac:dyDescent="0.25">
      <c r="A44" s="291" t="s">
        <v>120</v>
      </c>
      <c r="B44" s="291"/>
      <c r="C44" s="291"/>
      <c r="D44" s="100">
        <v>414</v>
      </c>
      <c r="E44" s="90" t="s">
        <v>22</v>
      </c>
      <c r="F44" s="97" t="s">
        <v>22</v>
      </c>
    </row>
    <row r="45" spans="1:6" ht="12" customHeight="1" x14ac:dyDescent="0.25">
      <c r="A45" s="291" t="s">
        <v>121</v>
      </c>
      <c r="B45" s="291"/>
      <c r="C45" s="291"/>
      <c r="D45" s="100">
        <v>415</v>
      </c>
      <c r="E45" s="90" t="s">
        <v>22</v>
      </c>
      <c r="F45" s="97" t="s">
        <v>22</v>
      </c>
    </row>
    <row r="46" spans="1:6" ht="12" customHeight="1" x14ac:dyDescent="0.25">
      <c r="A46" s="291" t="s">
        <v>122</v>
      </c>
      <c r="B46" s="291"/>
      <c r="C46" s="291"/>
      <c r="D46" s="100">
        <v>416</v>
      </c>
      <c r="E46" s="90" t="s">
        <v>22</v>
      </c>
      <c r="F46" s="97" t="s">
        <v>22</v>
      </c>
    </row>
    <row r="47" spans="1:6" ht="12" customHeight="1" x14ac:dyDescent="0.25">
      <c r="A47" s="291" t="s">
        <v>123</v>
      </c>
      <c r="B47" s="291"/>
      <c r="C47" s="291"/>
      <c r="D47" s="100">
        <v>417</v>
      </c>
      <c r="E47" s="90">
        <v>0</v>
      </c>
      <c r="F47" s="105">
        <v>0</v>
      </c>
    </row>
    <row r="48" spans="1:6" ht="12" customHeight="1" x14ac:dyDescent="0.25">
      <c r="A48" s="291" t="s">
        <v>124</v>
      </c>
      <c r="B48" s="291"/>
      <c r="C48" s="291"/>
      <c r="D48" s="100">
        <v>418</v>
      </c>
      <c r="E48" s="90">
        <v>0</v>
      </c>
      <c r="F48" s="105">
        <v>0</v>
      </c>
    </row>
    <row r="49" spans="1:6" ht="12" customHeight="1" x14ac:dyDescent="0.25">
      <c r="A49" s="291" t="s">
        <v>125</v>
      </c>
      <c r="B49" s="291"/>
      <c r="C49" s="291"/>
      <c r="D49" s="100">
        <v>419</v>
      </c>
      <c r="E49" s="90">
        <v>0</v>
      </c>
      <c r="F49" s="105">
        <v>0</v>
      </c>
    </row>
    <row r="50" spans="1:6" ht="12" customHeight="1" x14ac:dyDescent="0.25">
      <c r="A50" s="291" t="s">
        <v>126</v>
      </c>
      <c r="B50" s="291"/>
      <c r="C50" s="291"/>
      <c r="D50" s="100">
        <v>420</v>
      </c>
      <c r="E50" s="90">
        <v>0</v>
      </c>
      <c r="F50" s="105">
        <v>0</v>
      </c>
    </row>
    <row r="51" spans="1:6" ht="15.75" thickBot="1" x14ac:dyDescent="0.3">
      <c r="A51" s="296" t="s">
        <v>127</v>
      </c>
      <c r="B51" s="296"/>
      <c r="C51" s="296"/>
      <c r="D51" s="106">
        <v>500</v>
      </c>
      <c r="E51" s="107">
        <f>E35</f>
        <v>-788142</v>
      </c>
      <c r="F51" s="108">
        <f>F35</f>
        <v>-948432</v>
      </c>
    </row>
    <row r="52" spans="1:6" ht="12" customHeight="1" x14ac:dyDescent="0.25">
      <c r="A52" s="291" t="s">
        <v>128</v>
      </c>
      <c r="B52" s="291"/>
      <c r="C52" s="291"/>
      <c r="D52" s="109"/>
      <c r="E52" s="110">
        <v>0</v>
      </c>
      <c r="F52" s="111"/>
    </row>
    <row r="53" spans="1:6" ht="12" customHeight="1" x14ac:dyDescent="0.25">
      <c r="A53" s="291" t="s">
        <v>129</v>
      </c>
      <c r="B53" s="291"/>
      <c r="C53" s="291"/>
      <c r="D53" s="102"/>
      <c r="E53" s="110">
        <v>0</v>
      </c>
      <c r="F53" s="111"/>
    </row>
    <row r="54" spans="1:6" ht="12" customHeight="1" x14ac:dyDescent="0.25">
      <c r="A54" s="291" t="s">
        <v>130</v>
      </c>
      <c r="B54" s="291"/>
      <c r="C54" s="291"/>
      <c r="D54" s="109"/>
      <c r="E54" s="110">
        <v>0</v>
      </c>
      <c r="F54" s="111"/>
    </row>
    <row r="55" spans="1:6" ht="12" customHeight="1" x14ac:dyDescent="0.25">
      <c r="A55" s="293" t="s">
        <v>131</v>
      </c>
      <c r="B55" s="297"/>
      <c r="C55" s="297"/>
      <c r="D55" s="98">
        <v>600</v>
      </c>
      <c r="E55" s="112">
        <f>E57</f>
        <v>-7952.9969727547932</v>
      </c>
      <c r="F55" s="113">
        <f>F57</f>
        <v>-9570.4540867810301</v>
      </c>
    </row>
    <row r="56" spans="1:6" ht="12" customHeight="1" x14ac:dyDescent="0.25">
      <c r="A56" s="291" t="s">
        <v>115</v>
      </c>
      <c r="B56" s="298"/>
      <c r="C56" s="298"/>
      <c r="D56" s="102"/>
      <c r="E56" s="114"/>
      <c r="F56" s="115"/>
    </row>
    <row r="57" spans="1:6" ht="12" customHeight="1" x14ac:dyDescent="0.25">
      <c r="A57" s="294" t="s">
        <v>132</v>
      </c>
      <c r="B57" s="295"/>
      <c r="C57" s="295"/>
      <c r="D57" s="102"/>
      <c r="E57" s="116">
        <f>E58</f>
        <v>-7952.9969727547932</v>
      </c>
      <c r="F57" s="117">
        <f>F58</f>
        <v>-9570.4540867810301</v>
      </c>
    </row>
    <row r="58" spans="1:6" ht="12" customHeight="1" x14ac:dyDescent="0.25">
      <c r="A58" s="294" t="s">
        <v>133</v>
      </c>
      <c r="B58" s="295"/>
      <c r="C58" s="295"/>
      <c r="D58" s="102"/>
      <c r="E58" s="116">
        <f>E51/99.1</f>
        <v>-7952.9969727547932</v>
      </c>
      <c r="F58" s="117">
        <f>F51/99.1</f>
        <v>-9570.4540867810301</v>
      </c>
    </row>
    <row r="59" spans="1:6" ht="12" customHeight="1" x14ac:dyDescent="0.25">
      <c r="A59" s="294" t="s">
        <v>134</v>
      </c>
      <c r="B59" s="295"/>
      <c r="C59" s="295"/>
      <c r="D59" s="102"/>
      <c r="E59" s="114" t="s">
        <v>22</v>
      </c>
      <c r="F59" s="111"/>
    </row>
    <row r="60" spans="1:6" ht="12" customHeight="1" x14ac:dyDescent="0.25">
      <c r="A60" s="294" t="s">
        <v>135</v>
      </c>
      <c r="B60" s="295"/>
      <c r="C60" s="295"/>
      <c r="D60" s="102"/>
      <c r="E60" s="114" t="s">
        <v>22</v>
      </c>
      <c r="F60" s="111"/>
    </row>
    <row r="61" spans="1:6" ht="12" customHeight="1" x14ac:dyDescent="0.25">
      <c r="A61" s="294" t="s">
        <v>133</v>
      </c>
      <c r="B61" s="295"/>
      <c r="C61" s="295"/>
      <c r="D61" s="102"/>
      <c r="E61" s="114" t="s">
        <v>22</v>
      </c>
      <c r="F61" s="111"/>
    </row>
    <row r="62" spans="1:6" ht="12" customHeight="1" thickBot="1" x14ac:dyDescent="0.3">
      <c r="A62" s="300" t="s">
        <v>134</v>
      </c>
      <c r="B62" s="301"/>
      <c r="C62" s="301"/>
      <c r="D62" s="118"/>
      <c r="E62" s="119"/>
      <c r="F62" s="120">
        <v>0</v>
      </c>
    </row>
    <row r="63" spans="1:6" ht="15.75" thickBot="1" x14ac:dyDescent="0.3">
      <c r="A63" s="121" t="s">
        <v>136</v>
      </c>
      <c r="B63" s="122"/>
      <c r="C63" s="122"/>
      <c r="D63" s="123"/>
      <c r="E63" s="124">
        <f>E55</f>
        <v>-7952.9969727547932</v>
      </c>
      <c r="F63" s="125">
        <f>F55</f>
        <v>-9570.4540867810301</v>
      </c>
    </row>
    <row r="65" spans="1:5" x14ac:dyDescent="0.25">
      <c r="A65" s="76" t="s">
        <v>77</v>
      </c>
      <c r="B65" s="77"/>
      <c r="C65" s="288" t="s">
        <v>78</v>
      </c>
      <c r="D65" s="288"/>
      <c r="E65" s="288"/>
    </row>
    <row r="66" spans="1:5" x14ac:dyDescent="0.25">
      <c r="A66" s="77"/>
      <c r="B66" s="77"/>
      <c r="C66" s="299" t="s">
        <v>79</v>
      </c>
      <c r="D66" s="299"/>
      <c r="E66" s="299"/>
    </row>
    <row r="67" spans="1:5" x14ac:dyDescent="0.25">
      <c r="A67" s="77"/>
      <c r="B67" s="77"/>
      <c r="C67" s="77"/>
      <c r="D67" s="77"/>
      <c r="E67" s="77"/>
    </row>
    <row r="68" spans="1:5" x14ac:dyDescent="0.25">
      <c r="A68" s="126" t="s">
        <v>81</v>
      </c>
      <c r="B68" s="77"/>
      <c r="C68" s="288" t="s">
        <v>82</v>
      </c>
      <c r="D68" s="288"/>
      <c r="E68" s="288"/>
    </row>
    <row r="69" spans="1:5" x14ac:dyDescent="0.25">
      <c r="A69" s="77"/>
      <c r="B69" s="77"/>
      <c r="C69" s="299" t="s">
        <v>79</v>
      </c>
      <c r="D69" s="299"/>
      <c r="E69" s="299"/>
    </row>
  </sheetData>
  <mergeCells count="59">
    <mergeCell ref="C69:E69"/>
    <mergeCell ref="A60:C60"/>
    <mergeCell ref="A61:C61"/>
    <mergeCell ref="A62:C62"/>
    <mergeCell ref="C65:E65"/>
    <mergeCell ref="C66:E66"/>
    <mergeCell ref="C68:E68"/>
    <mergeCell ref="A59:C5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49:C49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37:C37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25:C25"/>
    <mergeCell ref="A12:B12"/>
    <mergeCell ref="C12:F12"/>
    <mergeCell ref="A14:C14"/>
    <mergeCell ref="A17:C17"/>
    <mergeCell ref="A18:C18"/>
    <mergeCell ref="A19:C19"/>
    <mergeCell ref="A20:C20"/>
    <mergeCell ref="A21:C21"/>
    <mergeCell ref="A22:C22"/>
    <mergeCell ref="A23:C23"/>
    <mergeCell ref="A24:C24"/>
    <mergeCell ref="A10:F10"/>
    <mergeCell ref="D1:F1"/>
    <mergeCell ref="A4:B4"/>
    <mergeCell ref="A5:B5"/>
    <mergeCell ref="A6:B6"/>
    <mergeCell ref="A8:B8"/>
  </mergeCells>
  <pageMargins left="0.78740157480314965" right="0" top="0" bottom="0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99"/>
  <sheetViews>
    <sheetView workbookViewId="0">
      <selection activeCell="H86" sqref="H86"/>
    </sheetView>
  </sheetViews>
  <sheetFormatPr defaultRowHeight="15" x14ac:dyDescent="0.25"/>
  <cols>
    <col min="1" max="1" width="19" customWidth="1"/>
    <col min="3" max="3" width="42.42578125" customWidth="1"/>
    <col min="5" max="6" width="15.7109375" customWidth="1"/>
  </cols>
  <sheetData>
    <row r="1" spans="1:7" ht="36.75" customHeight="1" x14ac:dyDescent="0.25">
      <c r="C1" s="305" t="s">
        <v>0</v>
      </c>
      <c r="D1" s="305"/>
      <c r="E1" s="305"/>
      <c r="F1" s="305"/>
    </row>
    <row r="3" spans="1:7" x14ac:dyDescent="0.25">
      <c r="B3" s="306" t="s">
        <v>137</v>
      </c>
      <c r="C3" s="306"/>
      <c r="D3" s="306"/>
      <c r="E3" s="306"/>
      <c r="F3" s="306"/>
      <c r="G3" s="306"/>
    </row>
    <row r="5" spans="1:7" x14ac:dyDescent="0.25">
      <c r="A5" s="127" t="s">
        <v>3</v>
      </c>
      <c r="B5" s="128" t="s">
        <v>138</v>
      </c>
      <c r="C5" s="129"/>
      <c r="D5" s="129"/>
      <c r="E5" s="129"/>
      <c r="F5" s="129"/>
    </row>
    <row r="6" spans="1:7" x14ac:dyDescent="0.25">
      <c r="A6" s="129"/>
      <c r="B6" s="129"/>
      <c r="C6" s="129"/>
      <c r="D6" s="129"/>
      <c r="E6" s="129"/>
      <c r="F6" s="129"/>
    </row>
    <row r="7" spans="1:7" x14ac:dyDescent="0.25">
      <c r="A7" s="127" t="s">
        <v>5</v>
      </c>
      <c r="B7" s="4" t="s">
        <v>84</v>
      </c>
      <c r="C7" s="129"/>
      <c r="D7" s="129"/>
      <c r="E7" s="129"/>
      <c r="F7" s="129"/>
    </row>
    <row r="8" spans="1:7" x14ac:dyDescent="0.25">
      <c r="A8" s="129"/>
      <c r="B8" s="129"/>
      <c r="C8" s="129"/>
      <c r="D8" s="129"/>
      <c r="E8" s="129"/>
      <c r="F8" s="129"/>
    </row>
    <row r="9" spans="1:7" x14ac:dyDescent="0.25">
      <c r="A9" s="127" t="s">
        <v>6</v>
      </c>
      <c r="B9" s="232" t="s">
        <v>241</v>
      </c>
      <c r="C9" s="232"/>
      <c r="D9" s="232"/>
      <c r="E9" s="232"/>
      <c r="F9" s="232"/>
    </row>
    <row r="10" spans="1:7" x14ac:dyDescent="0.25">
      <c r="A10" s="129"/>
      <c r="B10" s="129"/>
      <c r="C10" s="129"/>
      <c r="D10" s="129"/>
      <c r="E10" s="129"/>
      <c r="F10" s="129"/>
    </row>
    <row r="11" spans="1:7" ht="15" customHeight="1" x14ac:dyDescent="0.25">
      <c r="A11" s="130" t="s">
        <v>7</v>
      </c>
      <c r="B11" s="237" t="s">
        <v>85</v>
      </c>
      <c r="C11" s="237"/>
      <c r="D11" s="237"/>
      <c r="E11" s="237"/>
      <c r="F11" s="237"/>
    </row>
    <row r="12" spans="1:7" x14ac:dyDescent="0.25">
      <c r="A12" s="129"/>
      <c r="B12" s="129"/>
      <c r="C12" s="129"/>
      <c r="D12" s="129"/>
      <c r="E12" s="129"/>
      <c r="F12" s="129"/>
    </row>
    <row r="13" spans="1:7" x14ac:dyDescent="0.25">
      <c r="A13" s="127" t="s">
        <v>8</v>
      </c>
      <c r="B13" s="232" t="s">
        <v>86</v>
      </c>
      <c r="C13" s="232"/>
      <c r="D13" s="232"/>
      <c r="E13" s="232"/>
      <c r="F13" s="232"/>
    </row>
    <row r="14" spans="1:7" x14ac:dyDescent="0.25">
      <c r="A14" s="129"/>
      <c r="B14" s="129"/>
      <c r="C14" s="129"/>
      <c r="D14" s="129"/>
      <c r="E14" s="129"/>
      <c r="F14" s="129"/>
    </row>
    <row r="15" spans="1:7" x14ac:dyDescent="0.25">
      <c r="A15" s="128" t="s">
        <v>139</v>
      </c>
      <c r="B15" s="128"/>
      <c r="C15" s="128"/>
      <c r="D15" s="128"/>
      <c r="E15" s="128"/>
      <c r="F15" s="128"/>
    </row>
    <row r="16" spans="1:7" x14ac:dyDescent="0.25">
      <c r="A16" s="307" t="s">
        <v>140</v>
      </c>
      <c r="B16" s="307"/>
      <c r="C16" s="307"/>
      <c r="D16" s="307"/>
      <c r="E16" s="307"/>
      <c r="F16" s="307"/>
    </row>
    <row r="17" spans="1:7" x14ac:dyDescent="0.25">
      <c r="A17" s="129"/>
      <c r="B17" s="129"/>
      <c r="C17" s="129"/>
      <c r="D17" s="129"/>
      <c r="E17" s="129"/>
      <c r="F17" s="129"/>
    </row>
    <row r="18" spans="1:7" x14ac:dyDescent="0.25">
      <c r="A18" s="308" t="s">
        <v>141</v>
      </c>
      <c r="B18" s="309"/>
      <c r="C18" s="309"/>
      <c r="D18" s="309"/>
      <c r="E18" s="309"/>
      <c r="F18" s="309"/>
    </row>
    <row r="20" spans="1:7" x14ac:dyDescent="0.25">
      <c r="A20" s="236" t="s">
        <v>87</v>
      </c>
      <c r="B20" s="236"/>
      <c r="C20" s="236"/>
      <c r="D20" s="236"/>
      <c r="E20" s="236"/>
      <c r="F20" s="236"/>
      <c r="G20" s="236"/>
    </row>
    <row r="21" spans="1:7" x14ac:dyDescent="0.25">
      <c r="E21" s="131"/>
      <c r="F21" s="131" t="s">
        <v>14</v>
      </c>
    </row>
    <row r="22" spans="1:7" ht="48" customHeight="1" x14ac:dyDescent="0.25">
      <c r="A22" s="310" t="s">
        <v>91</v>
      </c>
      <c r="B22" s="310"/>
      <c r="C22" s="310"/>
      <c r="D22" s="132" t="s">
        <v>16</v>
      </c>
      <c r="E22" s="132" t="s">
        <v>92</v>
      </c>
      <c r="F22" s="132" t="s">
        <v>93</v>
      </c>
    </row>
    <row r="23" spans="1:7" x14ac:dyDescent="0.25">
      <c r="A23" s="311">
        <v>1</v>
      </c>
      <c r="B23" s="311"/>
      <c r="C23" s="311"/>
      <c r="D23" s="133">
        <v>2</v>
      </c>
      <c r="E23" s="133">
        <v>3</v>
      </c>
      <c r="F23" s="133">
        <v>4</v>
      </c>
    </row>
    <row r="24" spans="1:7" x14ac:dyDescent="0.25">
      <c r="A24" s="312" t="s">
        <v>142</v>
      </c>
      <c r="B24" s="312"/>
      <c r="C24" s="312"/>
      <c r="D24" s="312"/>
      <c r="E24" s="312"/>
      <c r="F24" s="312"/>
    </row>
    <row r="25" spans="1:7" ht="12" customHeight="1" x14ac:dyDescent="0.25">
      <c r="A25" s="313" t="s">
        <v>143</v>
      </c>
      <c r="B25" s="313"/>
      <c r="C25" s="313"/>
      <c r="D25" s="134">
        <v>10</v>
      </c>
      <c r="E25" s="135">
        <f>SUM(E27:E32)</f>
        <v>2428897</v>
      </c>
      <c r="F25" s="135">
        <f>SUM(F27:F32)</f>
        <v>524464</v>
      </c>
    </row>
    <row r="26" spans="1:7" ht="12" customHeight="1" x14ac:dyDescent="0.25">
      <c r="A26" s="314" t="s">
        <v>115</v>
      </c>
      <c r="B26" s="315"/>
      <c r="C26" s="316"/>
      <c r="D26" s="317"/>
      <c r="E26" s="136"/>
      <c r="F26" s="136"/>
    </row>
    <row r="27" spans="1:7" ht="12" customHeight="1" x14ac:dyDescent="0.25">
      <c r="A27" s="302" t="s">
        <v>144</v>
      </c>
      <c r="B27" s="303"/>
      <c r="C27" s="304"/>
      <c r="D27" s="137">
        <v>11</v>
      </c>
      <c r="E27" s="138">
        <v>2421970</v>
      </c>
      <c r="F27" s="138">
        <v>519750</v>
      </c>
    </row>
    <row r="28" spans="1:7" ht="12" customHeight="1" x14ac:dyDescent="0.25">
      <c r="A28" s="302" t="s">
        <v>145</v>
      </c>
      <c r="B28" s="303"/>
      <c r="C28" s="304"/>
      <c r="D28" s="137">
        <v>12</v>
      </c>
      <c r="E28" s="138"/>
      <c r="F28" s="138"/>
    </row>
    <row r="29" spans="1:7" ht="12" customHeight="1" x14ac:dyDescent="0.25">
      <c r="A29" s="302" t="s">
        <v>146</v>
      </c>
      <c r="B29" s="303"/>
      <c r="C29" s="304"/>
      <c r="D29" s="137">
        <v>13</v>
      </c>
      <c r="E29" s="138"/>
      <c r="F29" s="138"/>
    </row>
    <row r="30" spans="1:7" ht="12" customHeight="1" x14ac:dyDescent="0.25">
      <c r="A30" s="302" t="s">
        <v>147</v>
      </c>
      <c r="B30" s="303"/>
      <c r="C30" s="304"/>
      <c r="D30" s="137">
        <v>14</v>
      </c>
      <c r="E30" s="138"/>
      <c r="F30" s="138"/>
    </row>
    <row r="31" spans="1:7" ht="12" customHeight="1" x14ac:dyDescent="0.25">
      <c r="A31" s="302" t="s">
        <v>148</v>
      </c>
      <c r="B31" s="303"/>
      <c r="C31" s="304"/>
      <c r="D31" s="137">
        <v>15</v>
      </c>
      <c r="E31" s="138"/>
      <c r="F31" s="138"/>
    </row>
    <row r="32" spans="1:7" ht="12" customHeight="1" x14ac:dyDescent="0.25">
      <c r="A32" s="302" t="s">
        <v>149</v>
      </c>
      <c r="B32" s="303"/>
      <c r="C32" s="304"/>
      <c r="D32" s="137">
        <v>16</v>
      </c>
      <c r="E32" s="138">
        <v>6927</v>
      </c>
      <c r="F32" s="138">
        <v>4714</v>
      </c>
    </row>
    <row r="33" spans="1:6" ht="12" customHeight="1" x14ac:dyDescent="0.25">
      <c r="A33" s="318" t="s">
        <v>150</v>
      </c>
      <c r="B33" s="318"/>
      <c r="C33" s="318"/>
      <c r="D33" s="139"/>
      <c r="E33" s="140">
        <f>SUM(E35:E41)</f>
        <v>2728888</v>
      </c>
      <c r="F33" s="140">
        <f>SUM(F35:F41)</f>
        <v>461214</v>
      </c>
    </row>
    <row r="34" spans="1:6" ht="12" customHeight="1" x14ac:dyDescent="0.25">
      <c r="A34" s="319" t="s">
        <v>115</v>
      </c>
      <c r="B34" s="319"/>
      <c r="C34" s="319"/>
      <c r="D34" s="139"/>
      <c r="E34" s="141"/>
      <c r="F34" s="141"/>
    </row>
    <row r="35" spans="1:6" ht="12" customHeight="1" x14ac:dyDescent="0.25">
      <c r="A35" s="302" t="s">
        <v>151</v>
      </c>
      <c r="B35" s="303"/>
      <c r="C35" s="304"/>
      <c r="D35" s="137">
        <v>21</v>
      </c>
      <c r="E35" s="138">
        <v>1444476</v>
      </c>
      <c r="F35" s="138">
        <v>293933</v>
      </c>
    </row>
    <row r="36" spans="1:6" ht="12" customHeight="1" x14ac:dyDescent="0.25">
      <c r="A36" s="302" t="s">
        <v>152</v>
      </c>
      <c r="B36" s="303"/>
      <c r="C36" s="304"/>
      <c r="D36" s="137">
        <v>22</v>
      </c>
      <c r="E36" s="138"/>
      <c r="F36" s="138"/>
    </row>
    <row r="37" spans="1:6" ht="12" customHeight="1" x14ac:dyDescent="0.25">
      <c r="A37" s="302" t="s">
        <v>153</v>
      </c>
      <c r="B37" s="303"/>
      <c r="C37" s="304"/>
      <c r="D37" s="137">
        <v>23</v>
      </c>
      <c r="E37" s="138">
        <v>153371</v>
      </c>
      <c r="F37" s="138">
        <v>53801</v>
      </c>
    </row>
    <row r="38" spans="1:6" ht="12" customHeight="1" x14ac:dyDescent="0.25">
      <c r="A38" s="302" t="s">
        <v>154</v>
      </c>
      <c r="B38" s="303"/>
      <c r="C38" s="304"/>
      <c r="D38" s="142">
        <v>24</v>
      </c>
      <c r="E38" s="138"/>
      <c r="F38" s="138"/>
    </row>
    <row r="39" spans="1:6" ht="12" customHeight="1" x14ac:dyDescent="0.25">
      <c r="A39" s="302" t="s">
        <v>155</v>
      </c>
      <c r="B39" s="303"/>
      <c r="C39" s="304"/>
      <c r="D39" s="137">
        <v>25</v>
      </c>
      <c r="E39" s="138"/>
      <c r="F39" s="138"/>
    </row>
    <row r="40" spans="1:6" ht="12" customHeight="1" x14ac:dyDescent="0.25">
      <c r="A40" s="302" t="s">
        <v>156</v>
      </c>
      <c r="B40" s="303"/>
      <c r="C40" s="304"/>
      <c r="D40" s="143">
        <v>26</v>
      </c>
      <c r="E40" s="144">
        <v>1109322</v>
      </c>
      <c r="F40" s="144">
        <v>108940</v>
      </c>
    </row>
    <row r="41" spans="1:6" ht="12" customHeight="1" x14ac:dyDescent="0.25">
      <c r="A41" s="302" t="s">
        <v>157</v>
      </c>
      <c r="B41" s="303"/>
      <c r="C41" s="304"/>
      <c r="D41" s="143">
        <v>27</v>
      </c>
      <c r="E41" s="144">
        <v>21719</v>
      </c>
      <c r="F41" s="144">
        <v>4540</v>
      </c>
    </row>
    <row r="42" spans="1:6" ht="24.75" customHeight="1" x14ac:dyDescent="0.25">
      <c r="A42" s="318" t="s">
        <v>158</v>
      </c>
      <c r="B42" s="318"/>
      <c r="C42" s="318"/>
      <c r="D42" s="145">
        <v>30</v>
      </c>
      <c r="E42" s="140">
        <f>E25-E33</f>
        <v>-299991</v>
      </c>
      <c r="F42" s="140">
        <f>F25-F33</f>
        <v>63250</v>
      </c>
    </row>
    <row r="43" spans="1:6" ht="12.75" customHeight="1" x14ac:dyDescent="0.25">
      <c r="A43" s="312" t="s">
        <v>159</v>
      </c>
      <c r="B43" s="312"/>
      <c r="C43" s="312"/>
      <c r="D43" s="312"/>
      <c r="E43" s="312"/>
      <c r="F43" s="312"/>
    </row>
    <row r="44" spans="1:6" ht="12" customHeight="1" x14ac:dyDescent="0.25">
      <c r="A44" s="313" t="s">
        <v>160</v>
      </c>
      <c r="B44" s="313"/>
      <c r="C44" s="313"/>
      <c r="D44" s="134">
        <v>40</v>
      </c>
      <c r="E44" s="135">
        <v>0</v>
      </c>
      <c r="F44" s="135">
        <v>0</v>
      </c>
    </row>
    <row r="45" spans="1:6" ht="12" customHeight="1" x14ac:dyDescent="0.25">
      <c r="A45" s="319" t="s">
        <v>115</v>
      </c>
      <c r="B45" s="319"/>
      <c r="C45" s="319"/>
      <c r="D45" s="139"/>
      <c r="E45" s="141"/>
      <c r="F45" s="141"/>
    </row>
    <row r="46" spans="1:6" ht="12" customHeight="1" x14ac:dyDescent="0.25">
      <c r="A46" s="302" t="s">
        <v>161</v>
      </c>
      <c r="B46" s="303"/>
      <c r="C46" s="304"/>
      <c r="D46" s="142">
        <v>41</v>
      </c>
      <c r="E46" s="138"/>
      <c r="F46" s="138"/>
    </row>
    <row r="47" spans="1:6" ht="12" customHeight="1" x14ac:dyDescent="0.25">
      <c r="A47" s="302" t="s">
        <v>162</v>
      </c>
      <c r="B47" s="303"/>
      <c r="C47" s="304"/>
      <c r="D47" s="142">
        <v>42</v>
      </c>
      <c r="E47" s="144"/>
      <c r="F47" s="144"/>
    </row>
    <row r="48" spans="1:6" ht="12" customHeight="1" x14ac:dyDescent="0.25">
      <c r="A48" s="302" t="s">
        <v>163</v>
      </c>
      <c r="B48" s="303"/>
      <c r="C48" s="304"/>
      <c r="D48" s="143">
        <v>43</v>
      </c>
      <c r="E48" s="144"/>
      <c r="F48" s="144"/>
    </row>
    <row r="49" spans="1:6" ht="12" customHeight="1" x14ac:dyDescent="0.25">
      <c r="A49" s="318" t="s">
        <v>164</v>
      </c>
      <c r="B49" s="318"/>
      <c r="C49" s="318"/>
      <c r="D49" s="137">
        <v>44</v>
      </c>
      <c r="E49" s="138"/>
      <c r="F49" s="138"/>
    </row>
    <row r="50" spans="1:6" ht="12" customHeight="1" x14ac:dyDescent="0.25">
      <c r="A50" s="320" t="s">
        <v>165</v>
      </c>
      <c r="B50" s="321"/>
      <c r="C50" s="322"/>
      <c r="D50" s="143">
        <v>45</v>
      </c>
      <c r="E50" s="144"/>
      <c r="F50" s="144"/>
    </row>
    <row r="51" spans="1:6" ht="12" customHeight="1" x14ac:dyDescent="0.25">
      <c r="A51" s="320" t="s">
        <v>166</v>
      </c>
      <c r="B51" s="320"/>
      <c r="C51" s="320"/>
      <c r="D51" s="143">
        <v>46</v>
      </c>
      <c r="E51" s="144"/>
      <c r="F51" s="144"/>
    </row>
    <row r="52" spans="1:6" ht="12" customHeight="1" x14ac:dyDescent="0.25">
      <c r="A52" s="320" t="s">
        <v>167</v>
      </c>
      <c r="B52" s="320"/>
      <c r="C52" s="320"/>
      <c r="D52" s="143">
        <v>47</v>
      </c>
      <c r="E52" s="144"/>
      <c r="F52" s="144"/>
    </row>
    <row r="53" spans="1:6" ht="12" customHeight="1" x14ac:dyDescent="0.25">
      <c r="A53" s="320" t="s">
        <v>168</v>
      </c>
      <c r="B53" s="320"/>
      <c r="C53" s="320"/>
      <c r="D53" s="143">
        <v>48</v>
      </c>
      <c r="E53" s="144"/>
      <c r="F53" s="144"/>
    </row>
    <row r="54" spans="1:6" ht="12" customHeight="1" x14ac:dyDescent="0.25">
      <c r="A54" s="320" t="s">
        <v>169</v>
      </c>
      <c r="B54" s="320"/>
      <c r="C54" s="320"/>
      <c r="D54" s="143">
        <v>49</v>
      </c>
      <c r="E54" s="144"/>
      <c r="F54" s="144"/>
    </row>
    <row r="55" spans="1:6" ht="12" customHeight="1" x14ac:dyDescent="0.25">
      <c r="A55" s="320" t="s">
        <v>148</v>
      </c>
      <c r="B55" s="321"/>
      <c r="C55" s="322"/>
      <c r="D55" s="143">
        <v>50</v>
      </c>
      <c r="E55" s="144"/>
      <c r="F55" s="144"/>
    </row>
    <row r="56" spans="1:6" ht="12" customHeight="1" x14ac:dyDescent="0.25">
      <c r="A56" s="302" t="s">
        <v>149</v>
      </c>
      <c r="B56" s="303"/>
      <c r="C56" s="304"/>
      <c r="D56" s="143">
        <v>51</v>
      </c>
      <c r="E56" s="144"/>
      <c r="F56" s="144"/>
    </row>
    <row r="57" spans="1:6" ht="12" customHeight="1" x14ac:dyDescent="0.25">
      <c r="A57" s="324" t="s">
        <v>170</v>
      </c>
      <c r="B57" s="324"/>
      <c r="C57" s="324"/>
      <c r="D57" s="145">
        <v>60</v>
      </c>
      <c r="E57" s="140">
        <f>SUM(E59:E65)+E72</f>
        <v>788607</v>
      </c>
      <c r="F57" s="140">
        <f>SUM(F59:F65)+F72</f>
        <v>73695</v>
      </c>
    </row>
    <row r="58" spans="1:6" ht="12" customHeight="1" x14ac:dyDescent="0.25">
      <c r="A58" s="319" t="s">
        <v>115</v>
      </c>
      <c r="B58" s="319"/>
      <c r="C58" s="319"/>
      <c r="D58" s="139"/>
      <c r="E58" s="141"/>
      <c r="F58" s="141"/>
    </row>
    <row r="59" spans="1:6" ht="12" customHeight="1" x14ac:dyDescent="0.25">
      <c r="A59" s="302" t="s">
        <v>171</v>
      </c>
      <c r="B59" s="303"/>
      <c r="C59" s="304"/>
      <c r="D59" s="143">
        <v>61</v>
      </c>
      <c r="E59" s="144">
        <v>63125</v>
      </c>
      <c r="F59" s="144">
        <v>156</v>
      </c>
    </row>
    <row r="60" spans="1:6" ht="12" customHeight="1" x14ac:dyDescent="0.25">
      <c r="A60" s="302" t="s">
        <v>172</v>
      </c>
      <c r="B60" s="303"/>
      <c r="C60" s="304"/>
      <c r="D60" s="143">
        <v>62</v>
      </c>
      <c r="E60" s="144">
        <v>29477</v>
      </c>
      <c r="F60" s="144"/>
    </row>
    <row r="61" spans="1:6" ht="12" customHeight="1" x14ac:dyDescent="0.25">
      <c r="A61" s="323" t="s">
        <v>173</v>
      </c>
      <c r="B61" s="323"/>
      <c r="C61" s="323"/>
      <c r="D61" s="137">
        <v>63</v>
      </c>
      <c r="E61" s="138"/>
      <c r="F61" s="138"/>
    </row>
    <row r="62" spans="1:6" ht="24.75" customHeight="1" x14ac:dyDescent="0.25">
      <c r="A62" s="325" t="s">
        <v>174</v>
      </c>
      <c r="B62" s="325"/>
      <c r="C62" s="325"/>
      <c r="D62" s="137">
        <v>64</v>
      </c>
      <c r="E62" s="138"/>
      <c r="F62" s="138"/>
    </row>
    <row r="63" spans="1:6" ht="12" customHeight="1" x14ac:dyDescent="0.25">
      <c r="A63" s="323" t="s">
        <v>175</v>
      </c>
      <c r="B63" s="323"/>
      <c r="C63" s="323"/>
      <c r="D63" s="137">
        <v>65</v>
      </c>
      <c r="E63" s="138"/>
      <c r="F63" s="138"/>
    </row>
    <row r="64" spans="1:6" ht="12" customHeight="1" x14ac:dyDescent="0.25">
      <c r="A64" s="323" t="s">
        <v>176</v>
      </c>
      <c r="B64" s="323"/>
      <c r="C64" s="323"/>
      <c r="D64" s="137">
        <v>66</v>
      </c>
      <c r="E64" s="138"/>
      <c r="F64" s="138"/>
    </row>
    <row r="65" spans="1:6" ht="12" customHeight="1" x14ac:dyDescent="0.25">
      <c r="A65" s="326" t="s">
        <v>177</v>
      </c>
      <c r="B65" s="326"/>
      <c r="C65" s="326"/>
      <c r="D65" s="137">
        <v>67</v>
      </c>
      <c r="E65" s="138"/>
      <c r="F65" s="138"/>
    </row>
    <row r="66" spans="1:6" ht="8.25" customHeight="1" x14ac:dyDescent="0.25"/>
    <row r="67" spans="1:6" ht="24" x14ac:dyDescent="0.25">
      <c r="A67" s="327" t="s">
        <v>91</v>
      </c>
      <c r="B67" s="327"/>
      <c r="C67" s="327"/>
      <c r="D67" s="132" t="s">
        <v>16</v>
      </c>
      <c r="E67" s="132" t="s">
        <v>92</v>
      </c>
      <c r="F67" s="132" t="s">
        <v>93</v>
      </c>
    </row>
    <row r="68" spans="1:6" ht="9" customHeight="1" x14ac:dyDescent="0.25">
      <c r="A68" s="311">
        <v>1</v>
      </c>
      <c r="B68" s="311"/>
      <c r="C68" s="311"/>
      <c r="D68" s="133">
        <v>2</v>
      </c>
      <c r="E68" s="133">
        <v>3</v>
      </c>
      <c r="F68" s="133">
        <v>4</v>
      </c>
    </row>
    <row r="69" spans="1:6" ht="12" customHeight="1" x14ac:dyDescent="0.25">
      <c r="A69" s="323" t="s">
        <v>178</v>
      </c>
      <c r="B69" s="323"/>
      <c r="C69" s="323"/>
      <c r="D69" s="137">
        <v>68</v>
      </c>
      <c r="E69" s="138"/>
      <c r="F69" s="138"/>
    </row>
    <row r="70" spans="1:6" ht="12" customHeight="1" x14ac:dyDescent="0.25">
      <c r="A70" s="302" t="s">
        <v>168</v>
      </c>
      <c r="B70" s="303"/>
      <c r="C70" s="304"/>
      <c r="D70" s="137">
        <v>69</v>
      </c>
      <c r="E70" s="138"/>
      <c r="F70" s="138"/>
    </row>
    <row r="71" spans="1:6" ht="12" customHeight="1" x14ac:dyDescent="0.25">
      <c r="A71" s="302" t="s">
        <v>179</v>
      </c>
      <c r="B71" s="303"/>
      <c r="C71" s="304"/>
      <c r="D71" s="137">
        <v>70</v>
      </c>
      <c r="E71" s="138"/>
      <c r="F71" s="138"/>
    </row>
    <row r="72" spans="1:6" ht="12" customHeight="1" x14ac:dyDescent="0.25">
      <c r="A72" s="320" t="s">
        <v>157</v>
      </c>
      <c r="B72" s="321"/>
      <c r="C72" s="322"/>
      <c r="D72" s="137">
        <v>71</v>
      </c>
      <c r="E72" s="138">
        <v>696005</v>
      </c>
      <c r="F72" s="138">
        <v>73539</v>
      </c>
    </row>
    <row r="73" spans="1:6" ht="23.25" customHeight="1" x14ac:dyDescent="0.25">
      <c r="A73" s="328" t="s">
        <v>180</v>
      </c>
      <c r="B73" s="328"/>
      <c r="C73" s="328"/>
      <c r="D73" s="145">
        <v>80</v>
      </c>
      <c r="E73" s="140">
        <f>E44-E57</f>
        <v>-788607</v>
      </c>
      <c r="F73" s="140">
        <f>F44-F57</f>
        <v>-73695</v>
      </c>
    </row>
    <row r="74" spans="1:6" ht="14.25" customHeight="1" x14ac:dyDescent="0.25">
      <c r="A74" s="312" t="s">
        <v>181</v>
      </c>
      <c r="B74" s="312"/>
      <c r="C74" s="312"/>
      <c r="D74" s="312"/>
      <c r="E74" s="312"/>
      <c r="F74" s="312"/>
    </row>
    <row r="75" spans="1:6" ht="12" customHeight="1" x14ac:dyDescent="0.25">
      <c r="A75" s="313" t="s">
        <v>182</v>
      </c>
      <c r="B75" s="313"/>
      <c r="C75" s="313"/>
      <c r="D75" s="134">
        <v>90</v>
      </c>
      <c r="E75" s="135">
        <f>SUM(E77:E80)</f>
        <v>9927451</v>
      </c>
      <c r="F75" s="135">
        <f>SUM(F78:F80)</f>
        <v>11526</v>
      </c>
    </row>
    <row r="76" spans="1:6" ht="12" customHeight="1" x14ac:dyDescent="0.25">
      <c r="A76" s="319" t="s">
        <v>115</v>
      </c>
      <c r="B76" s="319"/>
      <c r="C76" s="319"/>
      <c r="D76" s="139"/>
      <c r="E76" s="141"/>
      <c r="F76" s="141"/>
    </row>
    <row r="77" spans="1:6" ht="12" customHeight="1" x14ac:dyDescent="0.25">
      <c r="A77" s="302" t="s">
        <v>183</v>
      </c>
      <c r="B77" s="303"/>
      <c r="C77" s="304"/>
      <c r="D77" s="137">
        <v>91</v>
      </c>
      <c r="E77" s="138"/>
      <c r="F77" s="138"/>
    </row>
    <row r="78" spans="1:6" ht="12" customHeight="1" x14ac:dyDescent="0.25">
      <c r="A78" s="302" t="s">
        <v>184</v>
      </c>
      <c r="B78" s="303"/>
      <c r="C78" s="304"/>
      <c r="D78" s="137">
        <v>92</v>
      </c>
      <c r="E78" s="138"/>
      <c r="F78" s="138"/>
    </row>
    <row r="79" spans="1:6" ht="12" customHeight="1" x14ac:dyDescent="0.25">
      <c r="A79" s="302" t="s">
        <v>185</v>
      </c>
      <c r="B79" s="303"/>
      <c r="C79" s="304"/>
      <c r="D79" s="137">
        <v>93</v>
      </c>
      <c r="E79" s="138">
        <v>2240</v>
      </c>
      <c r="F79" s="138"/>
    </row>
    <row r="80" spans="1:6" ht="12" customHeight="1" x14ac:dyDescent="0.25">
      <c r="A80" s="302" t="s">
        <v>149</v>
      </c>
      <c r="B80" s="303"/>
      <c r="C80" s="304"/>
      <c r="D80" s="142">
        <v>94</v>
      </c>
      <c r="E80" s="138">
        <v>9925211</v>
      </c>
      <c r="F80" s="138">
        <v>11526</v>
      </c>
    </row>
    <row r="81" spans="1:6" ht="12" customHeight="1" x14ac:dyDescent="0.25">
      <c r="A81" s="324" t="s">
        <v>186</v>
      </c>
      <c r="B81" s="324"/>
      <c r="C81" s="324"/>
      <c r="D81" s="146">
        <v>100</v>
      </c>
      <c r="E81" s="140">
        <f>SUM(E83:E87)</f>
        <v>8758205</v>
      </c>
      <c r="F81" s="140">
        <f>SUM(F83:F87)</f>
        <v>11526</v>
      </c>
    </row>
    <row r="82" spans="1:6" ht="12" customHeight="1" x14ac:dyDescent="0.25">
      <c r="A82" s="319" t="s">
        <v>115</v>
      </c>
      <c r="B82" s="319"/>
      <c r="C82" s="319"/>
      <c r="D82" s="139"/>
      <c r="E82" s="147"/>
      <c r="F82" s="147"/>
    </row>
    <row r="83" spans="1:6" ht="12" customHeight="1" x14ac:dyDescent="0.25">
      <c r="A83" s="324" t="s">
        <v>187</v>
      </c>
      <c r="B83" s="324"/>
      <c r="C83" s="324"/>
      <c r="D83" s="148">
        <v>101</v>
      </c>
      <c r="E83" s="138">
        <v>8758205</v>
      </c>
      <c r="F83" s="138">
        <v>11526</v>
      </c>
    </row>
    <row r="84" spans="1:6" ht="12" customHeight="1" x14ac:dyDescent="0.25">
      <c r="A84" s="302" t="s">
        <v>188</v>
      </c>
      <c r="B84" s="302"/>
      <c r="C84" s="302"/>
      <c r="D84" s="148">
        <v>102</v>
      </c>
      <c r="E84" s="138"/>
      <c r="F84" s="138"/>
    </row>
    <row r="85" spans="1:6" ht="12" customHeight="1" x14ac:dyDescent="0.25">
      <c r="A85" s="302" t="s">
        <v>189</v>
      </c>
      <c r="B85" s="303"/>
      <c r="C85" s="304"/>
      <c r="D85" s="148">
        <v>103</v>
      </c>
      <c r="E85" s="138"/>
      <c r="F85" s="138"/>
    </row>
    <row r="86" spans="1:6" ht="12" customHeight="1" x14ac:dyDescent="0.25">
      <c r="A86" s="302" t="s">
        <v>190</v>
      </c>
      <c r="B86" s="303"/>
      <c r="C86" s="304"/>
      <c r="D86" s="148">
        <v>104</v>
      </c>
      <c r="E86" s="138"/>
      <c r="F86" s="138"/>
    </row>
    <row r="87" spans="1:6" ht="12" customHeight="1" x14ac:dyDescent="0.25">
      <c r="A87" s="324" t="s">
        <v>191</v>
      </c>
      <c r="B87" s="324"/>
      <c r="C87" s="324"/>
      <c r="D87" s="148">
        <v>105</v>
      </c>
      <c r="E87" s="138">
        <v>0</v>
      </c>
      <c r="F87" s="138"/>
    </row>
    <row r="88" spans="1:6" ht="27" customHeight="1" x14ac:dyDescent="0.25">
      <c r="A88" s="318" t="s">
        <v>192</v>
      </c>
      <c r="B88" s="318"/>
      <c r="C88" s="318"/>
      <c r="D88" s="146">
        <v>110</v>
      </c>
      <c r="E88" s="140">
        <f>E75-E81</f>
        <v>1169246</v>
      </c>
      <c r="F88" s="140">
        <f>F75-F81</f>
        <v>0</v>
      </c>
    </row>
    <row r="89" spans="1:6" x14ac:dyDescent="0.25">
      <c r="A89" s="320" t="s">
        <v>193</v>
      </c>
      <c r="B89" s="320"/>
      <c r="C89" s="320"/>
      <c r="D89" s="146">
        <v>120</v>
      </c>
      <c r="E89" s="140">
        <v>13516</v>
      </c>
      <c r="F89" s="140">
        <v>886</v>
      </c>
    </row>
    <row r="90" spans="1:6" ht="24.75" customHeight="1" x14ac:dyDescent="0.25">
      <c r="A90" s="320" t="s">
        <v>194</v>
      </c>
      <c r="B90" s="320"/>
      <c r="C90" s="320"/>
      <c r="D90" s="146">
        <v>130</v>
      </c>
      <c r="E90" s="140">
        <f>E42+E73+E88+E89</f>
        <v>94164</v>
      </c>
      <c r="F90" s="140">
        <f>F42+F73+F88+F89</f>
        <v>-9559</v>
      </c>
    </row>
    <row r="91" spans="1:6" ht="12" customHeight="1" x14ac:dyDescent="0.25">
      <c r="A91" s="320" t="s">
        <v>195</v>
      </c>
      <c r="B91" s="320"/>
      <c r="C91" s="320"/>
      <c r="D91" s="146">
        <v>140</v>
      </c>
      <c r="E91" s="149">
        <v>186409</v>
      </c>
      <c r="F91" s="149">
        <v>195968</v>
      </c>
    </row>
    <row r="92" spans="1:6" ht="12" customHeight="1" x14ac:dyDescent="0.25">
      <c r="A92" s="331" t="s">
        <v>196</v>
      </c>
      <c r="B92" s="332"/>
      <c r="C92" s="333"/>
      <c r="D92" s="146">
        <v>150</v>
      </c>
      <c r="E92" s="149">
        <f>SUM(E90:E91)</f>
        <v>280573</v>
      </c>
      <c r="F92" s="149">
        <f>F90+F91</f>
        <v>186409</v>
      </c>
    </row>
    <row r="94" spans="1:6" x14ac:dyDescent="0.25">
      <c r="A94" s="127" t="s">
        <v>77</v>
      </c>
      <c r="B94" s="129"/>
      <c r="C94" s="329" t="s">
        <v>78</v>
      </c>
      <c r="D94" s="329"/>
      <c r="E94" s="329"/>
      <c r="F94" s="150"/>
    </row>
    <row r="95" spans="1:6" x14ac:dyDescent="0.25">
      <c r="A95" s="129"/>
      <c r="B95" s="129"/>
      <c r="C95" s="330" t="s">
        <v>79</v>
      </c>
      <c r="D95" s="330"/>
      <c r="E95" s="330"/>
      <c r="F95" s="151" t="s">
        <v>80</v>
      </c>
    </row>
    <row r="96" spans="1:6" x14ac:dyDescent="0.25">
      <c r="A96" s="129"/>
      <c r="B96" s="129"/>
      <c r="C96" s="129"/>
      <c r="D96" s="129"/>
      <c r="E96" s="129"/>
      <c r="F96" s="129"/>
    </row>
    <row r="97" spans="1:6" x14ac:dyDescent="0.25">
      <c r="A97" s="129"/>
      <c r="B97" s="129"/>
      <c r="C97" s="129"/>
      <c r="D97" s="129"/>
      <c r="E97" s="129"/>
      <c r="F97" s="129"/>
    </row>
    <row r="98" spans="1:6" x14ac:dyDescent="0.25">
      <c r="A98" s="152" t="s">
        <v>81</v>
      </c>
      <c r="B98" s="129"/>
      <c r="C98" s="329" t="s">
        <v>82</v>
      </c>
      <c r="D98" s="329"/>
      <c r="E98" s="329"/>
      <c r="F98" s="153"/>
    </row>
    <row r="99" spans="1:6" x14ac:dyDescent="0.25">
      <c r="A99" s="129"/>
      <c r="B99" s="129"/>
      <c r="C99" s="330" t="s">
        <v>79</v>
      </c>
      <c r="D99" s="330"/>
      <c r="E99" s="330"/>
      <c r="F99" s="151" t="s">
        <v>80</v>
      </c>
    </row>
  </sheetData>
  <mergeCells count="82">
    <mergeCell ref="C98:E98"/>
    <mergeCell ref="C99:E99"/>
    <mergeCell ref="B9:F9"/>
    <mergeCell ref="B13:F13"/>
    <mergeCell ref="A20:G20"/>
    <mergeCell ref="A89:C89"/>
    <mergeCell ref="A90:C90"/>
    <mergeCell ref="A91:C91"/>
    <mergeCell ref="A92:C92"/>
    <mergeCell ref="C94:E94"/>
    <mergeCell ref="C95:E95"/>
    <mergeCell ref="A83:C83"/>
    <mergeCell ref="A84:C84"/>
    <mergeCell ref="A85:C85"/>
    <mergeCell ref="A86:C86"/>
    <mergeCell ref="A87:C87"/>
    <mergeCell ref="A88:C88"/>
    <mergeCell ref="A77:C77"/>
    <mergeCell ref="A78:C78"/>
    <mergeCell ref="A79:C79"/>
    <mergeCell ref="A80:C80"/>
    <mergeCell ref="A81:C81"/>
    <mergeCell ref="A82:C82"/>
    <mergeCell ref="A76:C76"/>
    <mergeCell ref="A64:C64"/>
    <mergeCell ref="A65:C65"/>
    <mergeCell ref="A67:C67"/>
    <mergeCell ref="A68:C68"/>
    <mergeCell ref="A69:C69"/>
    <mergeCell ref="A70:C70"/>
    <mergeCell ref="A71:C71"/>
    <mergeCell ref="A72:C72"/>
    <mergeCell ref="A73:C73"/>
    <mergeCell ref="A74:F74"/>
    <mergeCell ref="A75:C75"/>
    <mergeCell ref="A63:C63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51:C51"/>
    <mergeCell ref="A40:C40"/>
    <mergeCell ref="A41:C41"/>
    <mergeCell ref="A42:C42"/>
    <mergeCell ref="A43:F43"/>
    <mergeCell ref="A44:C44"/>
    <mergeCell ref="A45:C45"/>
    <mergeCell ref="A46:C46"/>
    <mergeCell ref="A47:C47"/>
    <mergeCell ref="A48:C48"/>
    <mergeCell ref="A49:C49"/>
    <mergeCell ref="A50:C50"/>
    <mergeCell ref="A39:C39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27:C27"/>
    <mergeCell ref="C1:F1"/>
    <mergeCell ref="B3:G3"/>
    <mergeCell ref="B11:F11"/>
    <mergeCell ref="A16:F16"/>
    <mergeCell ref="A18:F18"/>
    <mergeCell ref="A22:C22"/>
    <mergeCell ref="A23:C23"/>
    <mergeCell ref="A24:F24"/>
    <mergeCell ref="A25:C25"/>
    <mergeCell ref="A26:D26"/>
  </mergeCells>
  <pageMargins left="0.70866141732283472" right="0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O113"/>
  <sheetViews>
    <sheetView topLeftCell="A94" workbookViewId="0">
      <selection activeCell="C109" sqref="C109:E109"/>
    </sheetView>
  </sheetViews>
  <sheetFormatPr defaultRowHeight="15" x14ac:dyDescent="0.25"/>
  <cols>
    <col min="1" max="1" width="19.85546875" customWidth="1"/>
    <col min="2" max="2" width="11.28515625" customWidth="1"/>
    <col min="3" max="3" width="44.85546875" customWidth="1"/>
    <col min="5" max="10" width="15.7109375" customWidth="1"/>
    <col min="11" max="11" width="14.28515625" customWidth="1"/>
  </cols>
  <sheetData>
    <row r="2" spans="1:15" ht="32.25" customHeight="1" x14ac:dyDescent="0.25">
      <c r="A2" s="154"/>
      <c r="B2" s="154"/>
      <c r="C2" s="154"/>
      <c r="D2" s="154"/>
      <c r="E2" s="334" t="s">
        <v>0</v>
      </c>
      <c r="F2" s="334"/>
      <c r="G2" s="334"/>
      <c r="H2" s="334"/>
      <c r="I2" s="334"/>
      <c r="J2" s="155"/>
      <c r="K2" s="155"/>
      <c r="L2" s="155"/>
      <c r="O2" s="335"/>
    </row>
    <row r="3" spans="1:15" x14ac:dyDescent="0.25">
      <c r="O3" s="335"/>
    </row>
    <row r="4" spans="1:15" ht="12" customHeight="1" x14ac:dyDescent="0.25">
      <c r="C4" s="336" t="s">
        <v>197</v>
      </c>
      <c r="D4" s="336"/>
      <c r="E4" s="336"/>
      <c r="F4" s="336"/>
      <c r="G4" s="336"/>
      <c r="H4" s="336"/>
      <c r="I4" s="336"/>
      <c r="J4" s="336"/>
      <c r="K4" s="336"/>
    </row>
    <row r="5" spans="1:15" ht="12" customHeight="1" x14ac:dyDescent="0.25">
      <c r="C5" s="156"/>
      <c r="D5" s="156"/>
      <c r="E5" s="156"/>
      <c r="F5" s="156"/>
      <c r="G5" s="156"/>
      <c r="H5" s="156"/>
      <c r="I5" s="156"/>
      <c r="J5" s="156"/>
      <c r="K5" s="156"/>
    </row>
    <row r="6" spans="1:15" ht="12" customHeight="1" x14ac:dyDescent="0.25">
      <c r="C6" s="236" t="s">
        <v>87</v>
      </c>
      <c r="D6" s="236"/>
      <c r="E6" s="236"/>
      <c r="F6" s="236"/>
      <c r="G6" s="236"/>
      <c r="H6" s="236"/>
      <c r="I6" s="236"/>
      <c r="J6" s="156"/>
      <c r="K6" s="156"/>
    </row>
    <row r="7" spans="1:15" ht="12" customHeight="1" x14ac:dyDescent="0.25"/>
    <row r="8" spans="1:15" ht="12" customHeight="1" x14ac:dyDescent="0.25">
      <c r="A8" s="157" t="s">
        <v>3</v>
      </c>
      <c r="B8" s="158" t="s">
        <v>198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</row>
    <row r="9" spans="1:15" ht="12" customHeight="1" x14ac:dyDescent="0.25">
      <c r="A9" s="154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</row>
    <row r="10" spans="1:15" ht="12" customHeight="1" x14ac:dyDescent="0.25">
      <c r="A10" s="157" t="s">
        <v>5</v>
      </c>
      <c r="B10" s="4" t="s">
        <v>84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</row>
    <row r="11" spans="1:15" ht="12" customHeight="1" x14ac:dyDescent="0.25">
      <c r="A11" s="154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</row>
    <row r="12" spans="1:15" ht="12" customHeight="1" x14ac:dyDescent="0.25">
      <c r="A12" s="157" t="s">
        <v>6</v>
      </c>
      <c r="B12" s="337" t="str">
        <f>Баланс!$E$12</f>
        <v>организации публичного интереса по результатам за января по 30 июня 2018 года</v>
      </c>
      <c r="C12" s="337"/>
      <c r="D12" s="337"/>
      <c r="E12" s="337"/>
      <c r="F12" s="337"/>
      <c r="G12" s="337"/>
      <c r="H12" s="154"/>
      <c r="I12" s="154"/>
      <c r="J12" s="154"/>
      <c r="K12" s="154"/>
      <c r="L12" s="154"/>
    </row>
    <row r="13" spans="1:15" ht="12" customHeight="1" x14ac:dyDescent="0.25">
      <c r="A13" s="154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</row>
    <row r="14" spans="1:15" ht="12" customHeight="1" x14ac:dyDescent="0.25">
      <c r="A14" s="157" t="s">
        <v>7</v>
      </c>
      <c r="B14" s="338" t="str">
        <f>ОДДС!$B$11</f>
        <v>АО "Казахстанская фондовая биржа"</v>
      </c>
      <c r="C14" s="338"/>
      <c r="D14" s="338"/>
      <c r="E14" s="338"/>
      <c r="F14" s="338"/>
      <c r="G14" s="338"/>
      <c r="H14" s="338"/>
      <c r="I14" s="338"/>
      <c r="J14" s="338"/>
      <c r="K14" s="338"/>
      <c r="L14" s="338"/>
    </row>
    <row r="15" spans="1:15" ht="12" customHeight="1" x14ac:dyDescent="0.25">
      <c r="A15" s="154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</row>
    <row r="16" spans="1:15" ht="12" customHeight="1" x14ac:dyDescent="0.25">
      <c r="A16" s="157" t="s">
        <v>8</v>
      </c>
      <c r="B16" s="338" t="str">
        <f>ОДДС!$B$13</f>
        <v>ежегодно не позднее 14 августа года, следующего за отчетным</v>
      </c>
      <c r="C16" s="338"/>
      <c r="D16" s="338"/>
      <c r="E16" s="338"/>
      <c r="F16" s="338"/>
      <c r="G16" s="338"/>
      <c r="H16" s="154"/>
      <c r="I16" s="154"/>
      <c r="J16" s="154"/>
      <c r="K16" s="154"/>
      <c r="L16" s="154"/>
    </row>
    <row r="17" spans="1:12" ht="12" customHeight="1" x14ac:dyDescent="0.25">
      <c r="A17" s="154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</row>
    <row r="18" spans="1:12" ht="12" customHeight="1" x14ac:dyDescent="0.25">
      <c r="A18" s="338" t="s">
        <v>199</v>
      </c>
      <c r="B18" s="338"/>
      <c r="C18" s="338"/>
      <c r="D18" s="338"/>
      <c r="E18" s="338"/>
      <c r="F18" s="338"/>
      <c r="G18" s="338"/>
      <c r="H18" s="338"/>
      <c r="I18" s="338"/>
      <c r="J18" s="338"/>
      <c r="K18" s="338"/>
      <c r="L18" s="338"/>
    </row>
    <row r="19" spans="1:12" ht="12" customHeight="1" x14ac:dyDescent="0.25">
      <c r="A19" s="338" t="s">
        <v>200</v>
      </c>
      <c r="B19" s="338"/>
      <c r="C19" s="338"/>
      <c r="D19" s="338"/>
      <c r="E19" s="158"/>
      <c r="F19" s="158"/>
      <c r="G19" s="158"/>
      <c r="H19" s="158"/>
      <c r="I19" s="158"/>
      <c r="J19" s="158"/>
      <c r="K19" s="158"/>
      <c r="L19" s="158"/>
    </row>
    <row r="20" spans="1:12" ht="12" customHeight="1" x14ac:dyDescent="0.25">
      <c r="A20" s="158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</row>
    <row r="21" spans="1:12" ht="12" customHeight="1" x14ac:dyDescent="0.25">
      <c r="A21" s="154"/>
      <c r="B21" s="154"/>
      <c r="C21" s="158" t="s">
        <v>12</v>
      </c>
      <c r="D21" s="154"/>
      <c r="E21" s="154"/>
      <c r="F21" s="154"/>
      <c r="G21" s="154"/>
      <c r="H21" s="158"/>
      <c r="I21" s="158"/>
      <c r="J21" s="158"/>
      <c r="K21" s="158"/>
      <c r="L21" s="158"/>
    </row>
    <row r="22" spans="1:12" ht="12" customHeight="1" x14ac:dyDescent="0.25">
      <c r="A22" s="352" t="s">
        <v>13</v>
      </c>
      <c r="B22" s="352"/>
      <c r="C22" s="352"/>
      <c r="D22" s="352"/>
      <c r="E22" s="352"/>
      <c r="F22" s="352"/>
      <c r="G22" s="352"/>
      <c r="H22" s="158"/>
      <c r="I22" s="158"/>
      <c r="J22" s="158"/>
      <c r="K22" s="158"/>
      <c r="L22" s="158"/>
    </row>
    <row r="23" spans="1:12" ht="12" customHeight="1" x14ac:dyDescent="0.25">
      <c r="A23" s="159"/>
      <c r="B23" s="159"/>
      <c r="C23" s="159"/>
      <c r="D23" s="159"/>
      <c r="E23" s="159"/>
      <c r="F23" s="159"/>
      <c r="G23" s="159"/>
      <c r="H23" s="158"/>
      <c r="I23" s="158"/>
      <c r="J23" s="158"/>
      <c r="K23" s="158"/>
      <c r="L23" s="158"/>
    </row>
    <row r="24" spans="1:12" ht="12" customHeight="1" x14ac:dyDescent="0.25">
      <c r="A24" s="353"/>
      <c r="B24" s="353"/>
      <c r="C24" s="353"/>
      <c r="D24" s="353"/>
      <c r="E24" s="353"/>
      <c r="F24" s="353"/>
      <c r="G24" s="353"/>
      <c r="H24" s="353"/>
      <c r="I24" s="353"/>
    </row>
    <row r="25" spans="1:12" x14ac:dyDescent="0.25">
      <c r="K25" s="160" t="s">
        <v>14</v>
      </c>
    </row>
    <row r="26" spans="1:12" ht="15" customHeight="1" x14ac:dyDescent="0.25">
      <c r="A26" s="354" t="s">
        <v>201</v>
      </c>
      <c r="B26" s="355"/>
      <c r="C26" s="356"/>
      <c r="D26" s="360" t="s">
        <v>16</v>
      </c>
      <c r="E26" s="362" t="s">
        <v>202</v>
      </c>
      <c r="F26" s="363"/>
      <c r="G26" s="363"/>
      <c r="H26" s="363"/>
      <c r="I26" s="364"/>
      <c r="J26" s="365" t="s">
        <v>203</v>
      </c>
      <c r="K26" s="367" t="s">
        <v>204</v>
      </c>
    </row>
    <row r="27" spans="1:12" ht="48" x14ac:dyDescent="0.25">
      <c r="A27" s="357"/>
      <c r="B27" s="358"/>
      <c r="C27" s="359"/>
      <c r="D27" s="361"/>
      <c r="E27" s="161" t="s">
        <v>65</v>
      </c>
      <c r="F27" s="161" t="s">
        <v>66</v>
      </c>
      <c r="G27" s="161" t="s">
        <v>205</v>
      </c>
      <c r="H27" s="162" t="s">
        <v>68</v>
      </c>
      <c r="I27" s="161" t="s">
        <v>206</v>
      </c>
      <c r="J27" s="366"/>
      <c r="K27" s="368"/>
    </row>
    <row r="28" spans="1:12" ht="15.75" thickBot="1" x14ac:dyDescent="0.3">
      <c r="A28" s="339">
        <v>1</v>
      </c>
      <c r="B28" s="340"/>
      <c r="C28" s="341"/>
      <c r="D28" s="163">
        <v>2</v>
      </c>
      <c r="E28" s="163">
        <v>3</v>
      </c>
      <c r="F28" s="163">
        <v>4</v>
      </c>
      <c r="G28" s="164">
        <v>5</v>
      </c>
      <c r="H28" s="164">
        <v>6</v>
      </c>
      <c r="I28" s="164">
        <v>7</v>
      </c>
      <c r="J28" s="164">
        <v>8</v>
      </c>
      <c r="K28" s="164">
        <v>9</v>
      </c>
    </row>
    <row r="29" spans="1:12" ht="12" customHeight="1" thickBot="1" x14ac:dyDescent="0.3">
      <c r="A29" s="342" t="s">
        <v>207</v>
      </c>
      <c r="B29" s="343"/>
      <c r="C29" s="344"/>
      <c r="D29" s="165">
        <v>10</v>
      </c>
      <c r="E29" s="166">
        <v>99100</v>
      </c>
      <c r="F29" s="167" t="s">
        <v>22</v>
      </c>
      <c r="G29" s="167" t="s">
        <v>22</v>
      </c>
      <c r="H29" s="168">
        <v>5893878</v>
      </c>
      <c r="I29" s="168">
        <f>-2457120</f>
        <v>-2457120</v>
      </c>
      <c r="J29" s="168"/>
      <c r="K29" s="169">
        <f>E29+H29+I29-1</f>
        <v>3535857</v>
      </c>
    </row>
    <row r="30" spans="1:12" ht="12" customHeight="1" thickBot="1" x14ac:dyDescent="0.3">
      <c r="A30" s="345" t="s">
        <v>208</v>
      </c>
      <c r="B30" s="346"/>
      <c r="C30" s="347"/>
      <c r="D30" s="170">
        <v>11</v>
      </c>
      <c r="E30" s="171" t="s">
        <v>22</v>
      </c>
      <c r="F30" s="172" t="s">
        <v>22</v>
      </c>
      <c r="G30" s="172" t="s">
        <v>22</v>
      </c>
      <c r="H30" s="168"/>
      <c r="I30" s="173" t="s">
        <v>22</v>
      </c>
      <c r="J30" s="173"/>
      <c r="K30" s="174">
        <f>H30</f>
        <v>0</v>
      </c>
    </row>
    <row r="31" spans="1:12" ht="12" customHeight="1" x14ac:dyDescent="0.25">
      <c r="A31" s="348" t="s">
        <v>209</v>
      </c>
      <c r="B31" s="349"/>
      <c r="C31" s="350"/>
      <c r="D31" s="175">
        <v>100</v>
      </c>
      <c r="E31" s="176">
        <v>99100</v>
      </c>
      <c r="F31" s="177" t="s">
        <v>22</v>
      </c>
      <c r="G31" s="177" t="s">
        <v>22</v>
      </c>
      <c r="H31" s="178">
        <f>H29</f>
        <v>5893878</v>
      </c>
      <c r="I31" s="168">
        <f>I29</f>
        <v>-2457120</v>
      </c>
      <c r="J31" s="179">
        <v>0</v>
      </c>
      <c r="K31" s="174">
        <f>E31+H31+I31-1</f>
        <v>3535857</v>
      </c>
    </row>
    <row r="32" spans="1:12" ht="13.5" customHeight="1" x14ac:dyDescent="0.25">
      <c r="A32" s="345" t="s">
        <v>210</v>
      </c>
      <c r="B32" s="346"/>
      <c r="C32" s="347"/>
      <c r="D32" s="180">
        <v>200</v>
      </c>
      <c r="E32" s="172" t="s">
        <v>22</v>
      </c>
      <c r="F32" s="172" t="s">
        <v>22</v>
      </c>
      <c r="G32" s="172" t="s">
        <v>22</v>
      </c>
      <c r="H32" s="173">
        <f>H34</f>
        <v>-11264</v>
      </c>
      <c r="I32" s="181">
        <f>I33+I34</f>
        <v>-3379673</v>
      </c>
      <c r="J32" s="173">
        <v>0</v>
      </c>
      <c r="K32" s="174">
        <f>H32+I32</f>
        <v>-3390937</v>
      </c>
    </row>
    <row r="33" spans="1:11" ht="12" customHeight="1" x14ac:dyDescent="0.25">
      <c r="A33" s="351" t="s">
        <v>211</v>
      </c>
      <c r="B33" s="351"/>
      <c r="C33" s="351"/>
      <c r="D33" s="182">
        <v>210</v>
      </c>
      <c r="E33" s="172" t="s">
        <v>22</v>
      </c>
      <c r="F33" s="172" t="s">
        <v>22</v>
      </c>
      <c r="G33" s="172" t="s">
        <v>22</v>
      </c>
      <c r="H33" s="173" t="s">
        <v>22</v>
      </c>
      <c r="I33" s="173">
        <v>-3390937</v>
      </c>
      <c r="J33" s="173"/>
      <c r="K33" s="174">
        <f>I33</f>
        <v>-3390937</v>
      </c>
    </row>
    <row r="34" spans="1:11" ht="15" customHeight="1" x14ac:dyDescent="0.25">
      <c r="A34" s="369" t="s">
        <v>212</v>
      </c>
      <c r="B34" s="369"/>
      <c r="C34" s="369"/>
      <c r="D34" s="183">
        <v>220</v>
      </c>
      <c r="E34" s="184" t="s">
        <v>22</v>
      </c>
      <c r="F34" s="184" t="s">
        <v>22</v>
      </c>
      <c r="G34" s="184" t="s">
        <v>22</v>
      </c>
      <c r="H34" s="184">
        <f>H36</f>
        <v>-11264</v>
      </c>
      <c r="I34" s="181">
        <f>I36</f>
        <v>11264</v>
      </c>
      <c r="J34" s="181">
        <v>0</v>
      </c>
      <c r="K34" s="174">
        <f>H34+I34</f>
        <v>0</v>
      </c>
    </row>
    <row r="35" spans="1:11" ht="12" customHeight="1" x14ac:dyDescent="0.25">
      <c r="A35" s="348" t="s">
        <v>115</v>
      </c>
      <c r="B35" s="370"/>
      <c r="C35" s="371"/>
      <c r="D35" s="372"/>
      <c r="E35" s="172" t="s">
        <v>22</v>
      </c>
      <c r="F35" s="172" t="s">
        <v>22</v>
      </c>
      <c r="G35" s="172" t="s">
        <v>22</v>
      </c>
      <c r="H35" s="172" t="s">
        <v>22</v>
      </c>
      <c r="I35" s="172">
        <v>0</v>
      </c>
      <c r="J35" s="172" t="s">
        <v>22</v>
      </c>
      <c r="K35" s="174" t="s">
        <v>22</v>
      </c>
    </row>
    <row r="36" spans="1:11" ht="12" customHeight="1" x14ac:dyDescent="0.25">
      <c r="A36" s="348" t="s">
        <v>213</v>
      </c>
      <c r="B36" s="370"/>
      <c r="C36" s="371"/>
      <c r="D36" s="185">
        <v>221</v>
      </c>
      <c r="E36" s="186" t="s">
        <v>22</v>
      </c>
      <c r="F36" s="187" t="s">
        <v>22</v>
      </c>
      <c r="G36" s="187" t="s">
        <v>22</v>
      </c>
      <c r="H36" s="187">
        <v>-11264</v>
      </c>
      <c r="I36" s="173">
        <v>11264</v>
      </c>
      <c r="J36" s="173">
        <v>0</v>
      </c>
      <c r="K36" s="174">
        <f>H36+I36</f>
        <v>0</v>
      </c>
    </row>
    <row r="37" spans="1:11" ht="17.25" customHeight="1" thickBot="1" x14ac:dyDescent="0.3">
      <c r="A37" s="348" t="s">
        <v>214</v>
      </c>
      <c r="B37" s="370"/>
      <c r="C37" s="371"/>
      <c r="D37" s="188">
        <v>222</v>
      </c>
      <c r="E37" s="189" t="s">
        <v>22</v>
      </c>
      <c r="F37" s="189" t="s">
        <v>22</v>
      </c>
      <c r="G37" s="189" t="s">
        <v>22</v>
      </c>
      <c r="H37" s="189" t="s">
        <v>22</v>
      </c>
      <c r="I37" s="190" t="s">
        <v>22</v>
      </c>
      <c r="J37" s="189"/>
      <c r="K37" s="191" t="s">
        <v>22</v>
      </c>
    </row>
    <row r="39" spans="1:11" ht="15" customHeight="1" x14ac:dyDescent="0.25">
      <c r="A39" s="354" t="s">
        <v>201</v>
      </c>
      <c r="B39" s="354"/>
      <c r="C39" s="354"/>
      <c r="D39" s="360" t="s">
        <v>16</v>
      </c>
      <c r="E39" s="362" t="s">
        <v>202</v>
      </c>
      <c r="F39" s="363"/>
      <c r="G39" s="363"/>
      <c r="H39" s="363"/>
      <c r="I39" s="364"/>
      <c r="J39" s="365" t="s">
        <v>203</v>
      </c>
      <c r="K39" s="367" t="s">
        <v>204</v>
      </c>
    </row>
    <row r="40" spans="1:11" ht="48" x14ac:dyDescent="0.25">
      <c r="A40" s="373"/>
      <c r="B40" s="374"/>
      <c r="C40" s="374"/>
      <c r="D40" s="375"/>
      <c r="E40" s="161" t="s">
        <v>65</v>
      </c>
      <c r="F40" s="161" t="s">
        <v>66</v>
      </c>
      <c r="G40" s="161" t="s">
        <v>205</v>
      </c>
      <c r="H40" s="162" t="s">
        <v>68</v>
      </c>
      <c r="I40" s="161" t="s">
        <v>206</v>
      </c>
      <c r="J40" s="366"/>
      <c r="K40" s="368"/>
    </row>
    <row r="41" spans="1:11" ht="15.75" thickBot="1" x14ac:dyDescent="0.3">
      <c r="A41" s="339">
        <v>1</v>
      </c>
      <c r="B41" s="339"/>
      <c r="C41" s="339"/>
      <c r="D41" s="163">
        <v>2</v>
      </c>
      <c r="E41" s="163">
        <v>3</v>
      </c>
      <c r="F41" s="163">
        <v>4</v>
      </c>
      <c r="G41" s="164">
        <v>5</v>
      </c>
      <c r="H41" s="164">
        <v>6</v>
      </c>
      <c r="I41" s="164">
        <v>7</v>
      </c>
      <c r="J41" s="164">
        <v>8</v>
      </c>
      <c r="K41" s="164">
        <v>9</v>
      </c>
    </row>
    <row r="42" spans="1:11" ht="24" customHeight="1" x14ac:dyDescent="0.25">
      <c r="A42" s="351" t="s">
        <v>215</v>
      </c>
      <c r="B42" s="351"/>
      <c r="C42" s="351"/>
      <c r="D42" s="192">
        <v>223</v>
      </c>
      <c r="E42" s="193" t="s">
        <v>22</v>
      </c>
      <c r="F42" s="194" t="s">
        <v>22</v>
      </c>
      <c r="G42" s="194" t="s">
        <v>22</v>
      </c>
      <c r="H42" s="195" t="s">
        <v>22</v>
      </c>
      <c r="I42" s="195" t="s">
        <v>22</v>
      </c>
      <c r="J42" s="195"/>
      <c r="K42" s="196" t="s">
        <v>22</v>
      </c>
    </row>
    <row r="43" spans="1:11" ht="24.75" customHeight="1" x14ac:dyDescent="0.25">
      <c r="A43" s="351" t="s">
        <v>118</v>
      </c>
      <c r="B43" s="351"/>
      <c r="C43" s="351"/>
      <c r="D43" s="185">
        <v>224</v>
      </c>
      <c r="E43" s="186" t="s">
        <v>22</v>
      </c>
      <c r="F43" s="187" t="s">
        <v>22</v>
      </c>
      <c r="G43" s="187" t="s">
        <v>22</v>
      </c>
      <c r="H43" s="173" t="s">
        <v>22</v>
      </c>
      <c r="I43" s="173" t="s">
        <v>22</v>
      </c>
      <c r="J43" s="173"/>
      <c r="K43" s="174" t="s">
        <v>22</v>
      </c>
    </row>
    <row r="44" spans="1:11" x14ac:dyDescent="0.25">
      <c r="A44" s="351" t="s">
        <v>119</v>
      </c>
      <c r="B44" s="351"/>
      <c r="C44" s="351"/>
      <c r="D44" s="185">
        <v>225</v>
      </c>
      <c r="E44" s="186" t="s">
        <v>22</v>
      </c>
      <c r="F44" s="187" t="s">
        <v>22</v>
      </c>
      <c r="G44" s="187" t="s">
        <v>22</v>
      </c>
      <c r="H44" s="173" t="s">
        <v>22</v>
      </c>
      <c r="I44" s="173" t="s">
        <v>22</v>
      </c>
      <c r="J44" s="173"/>
      <c r="K44" s="174" t="s">
        <v>22</v>
      </c>
    </row>
    <row r="45" spans="1:11" ht="23.25" customHeight="1" x14ac:dyDescent="0.25">
      <c r="A45" s="351" t="s">
        <v>120</v>
      </c>
      <c r="B45" s="351"/>
      <c r="C45" s="351"/>
      <c r="D45" s="185">
        <v>226</v>
      </c>
      <c r="E45" s="172" t="s">
        <v>22</v>
      </c>
      <c r="F45" s="172" t="s">
        <v>22</v>
      </c>
      <c r="G45" s="172" t="s">
        <v>22</v>
      </c>
      <c r="H45" s="172" t="s">
        <v>22</v>
      </c>
      <c r="I45" s="173" t="s">
        <v>22</v>
      </c>
      <c r="J45" s="172"/>
      <c r="K45" s="174" t="s">
        <v>22</v>
      </c>
    </row>
    <row r="46" spans="1:11" ht="12" customHeight="1" x14ac:dyDescent="0.25">
      <c r="A46" s="351" t="s">
        <v>216</v>
      </c>
      <c r="B46" s="351"/>
      <c r="C46" s="351"/>
      <c r="D46" s="185">
        <v>227</v>
      </c>
      <c r="E46" s="172" t="s">
        <v>22</v>
      </c>
      <c r="F46" s="172" t="s">
        <v>22</v>
      </c>
      <c r="G46" s="172" t="s">
        <v>22</v>
      </c>
      <c r="H46" s="172" t="s">
        <v>22</v>
      </c>
      <c r="I46" s="173" t="s">
        <v>22</v>
      </c>
      <c r="J46" s="181"/>
      <c r="K46" s="174" t="s">
        <v>22</v>
      </c>
    </row>
    <row r="47" spans="1:11" ht="12" customHeight="1" x14ac:dyDescent="0.25">
      <c r="A47" s="351" t="s">
        <v>122</v>
      </c>
      <c r="B47" s="351"/>
      <c r="C47" s="351"/>
      <c r="D47" s="197">
        <v>228</v>
      </c>
      <c r="E47" s="198" t="s">
        <v>22</v>
      </c>
      <c r="F47" s="199" t="s">
        <v>22</v>
      </c>
      <c r="G47" s="199" t="s">
        <v>22</v>
      </c>
      <c r="H47" s="200" t="s">
        <v>22</v>
      </c>
      <c r="I47" s="200" t="s">
        <v>22</v>
      </c>
      <c r="J47" s="200"/>
      <c r="K47" s="201" t="s">
        <v>22</v>
      </c>
    </row>
    <row r="48" spans="1:11" ht="12" customHeight="1" x14ac:dyDescent="0.25">
      <c r="A48" s="351" t="s">
        <v>123</v>
      </c>
      <c r="B48" s="351"/>
      <c r="C48" s="351"/>
      <c r="D48" s="202">
        <v>229</v>
      </c>
      <c r="E48" s="198" t="s">
        <v>22</v>
      </c>
      <c r="F48" s="198" t="s">
        <v>22</v>
      </c>
      <c r="G48" s="198" t="s">
        <v>22</v>
      </c>
      <c r="H48" s="198" t="s">
        <v>22</v>
      </c>
      <c r="I48" s="198" t="s">
        <v>22</v>
      </c>
      <c r="J48" s="198"/>
      <c r="K48" s="174" t="s">
        <v>22</v>
      </c>
    </row>
    <row r="49" spans="1:11" ht="12" customHeight="1" x14ac:dyDescent="0.25">
      <c r="A49" s="369" t="s">
        <v>217</v>
      </c>
      <c r="B49" s="369"/>
      <c r="C49" s="369"/>
      <c r="D49" s="202">
        <v>300</v>
      </c>
      <c r="E49" s="203" t="s">
        <v>22</v>
      </c>
      <c r="F49" s="204" t="s">
        <v>22</v>
      </c>
      <c r="G49" s="204" t="s">
        <v>22</v>
      </c>
      <c r="H49" s="205">
        <v>0</v>
      </c>
      <c r="I49" s="205">
        <v>0</v>
      </c>
      <c r="J49" s="205">
        <v>0</v>
      </c>
      <c r="K49" s="206">
        <v>0</v>
      </c>
    </row>
    <row r="50" spans="1:11" ht="12" customHeight="1" x14ac:dyDescent="0.25">
      <c r="A50" s="348" t="s">
        <v>115</v>
      </c>
      <c r="B50" s="370"/>
      <c r="C50" s="371"/>
      <c r="D50" s="207"/>
      <c r="E50" s="186" t="s">
        <v>22</v>
      </c>
      <c r="F50" s="187" t="s">
        <v>22</v>
      </c>
      <c r="G50" s="187" t="s">
        <v>22</v>
      </c>
      <c r="H50" s="173" t="s">
        <v>22</v>
      </c>
      <c r="I50" s="173" t="s">
        <v>22</v>
      </c>
      <c r="J50" s="173"/>
      <c r="K50" s="174" t="s">
        <v>22</v>
      </c>
    </row>
    <row r="51" spans="1:11" ht="12" customHeight="1" x14ac:dyDescent="0.25">
      <c r="A51" s="348" t="s">
        <v>218</v>
      </c>
      <c r="B51" s="370"/>
      <c r="C51" s="371"/>
      <c r="D51" s="185">
        <v>310</v>
      </c>
      <c r="E51" s="186" t="s">
        <v>22</v>
      </c>
      <c r="F51" s="187" t="s">
        <v>22</v>
      </c>
      <c r="G51" s="187" t="s">
        <v>22</v>
      </c>
      <c r="H51" s="173" t="s">
        <v>22</v>
      </c>
      <c r="I51" s="173" t="s">
        <v>22</v>
      </c>
      <c r="J51" s="173"/>
      <c r="K51" s="174" t="s">
        <v>22</v>
      </c>
    </row>
    <row r="52" spans="1:11" ht="12" customHeight="1" x14ac:dyDescent="0.25">
      <c r="A52" s="348" t="s">
        <v>115</v>
      </c>
      <c r="B52" s="370"/>
      <c r="C52" s="371"/>
      <c r="D52" s="207"/>
      <c r="E52" s="186" t="s">
        <v>22</v>
      </c>
      <c r="F52" s="187" t="s">
        <v>22</v>
      </c>
      <c r="G52" s="187" t="s">
        <v>22</v>
      </c>
      <c r="H52" s="173" t="s">
        <v>22</v>
      </c>
      <c r="I52" s="173" t="s">
        <v>22</v>
      </c>
      <c r="J52" s="173"/>
      <c r="K52" s="174" t="s">
        <v>22</v>
      </c>
    </row>
    <row r="53" spans="1:11" ht="12" customHeight="1" x14ac:dyDescent="0.25">
      <c r="A53" s="376" t="s">
        <v>219</v>
      </c>
      <c r="B53" s="376"/>
      <c r="C53" s="376"/>
      <c r="D53" s="207"/>
      <c r="E53" s="186" t="s">
        <v>22</v>
      </c>
      <c r="F53" s="187" t="s">
        <v>22</v>
      </c>
      <c r="G53" s="187" t="s">
        <v>22</v>
      </c>
      <c r="H53" s="173" t="s">
        <v>22</v>
      </c>
      <c r="I53" s="173" t="s">
        <v>22</v>
      </c>
      <c r="J53" s="173"/>
      <c r="K53" s="174" t="s">
        <v>22</v>
      </c>
    </row>
    <row r="54" spans="1:11" ht="12" customHeight="1" x14ac:dyDescent="0.25">
      <c r="A54" s="376" t="s">
        <v>220</v>
      </c>
      <c r="B54" s="376"/>
      <c r="C54" s="376"/>
      <c r="D54" s="207"/>
      <c r="E54" s="186" t="s">
        <v>22</v>
      </c>
      <c r="F54" s="187" t="s">
        <v>22</v>
      </c>
      <c r="G54" s="187" t="s">
        <v>22</v>
      </c>
      <c r="H54" s="173" t="s">
        <v>22</v>
      </c>
      <c r="I54" s="173" t="s">
        <v>22</v>
      </c>
      <c r="J54" s="173"/>
      <c r="K54" s="174" t="s">
        <v>22</v>
      </c>
    </row>
    <row r="55" spans="1:11" ht="12" customHeight="1" x14ac:dyDescent="0.25">
      <c r="A55" s="376" t="s">
        <v>221</v>
      </c>
      <c r="B55" s="376"/>
      <c r="C55" s="376"/>
      <c r="D55" s="207"/>
      <c r="E55" s="186" t="s">
        <v>22</v>
      </c>
      <c r="F55" s="187" t="s">
        <v>22</v>
      </c>
      <c r="G55" s="187" t="s">
        <v>22</v>
      </c>
      <c r="H55" s="173" t="s">
        <v>22</v>
      </c>
      <c r="I55" s="173" t="s">
        <v>22</v>
      </c>
      <c r="J55" s="173"/>
      <c r="K55" s="174" t="s">
        <v>22</v>
      </c>
    </row>
    <row r="56" spans="1:11" ht="12" customHeight="1" x14ac:dyDescent="0.25">
      <c r="A56" s="376" t="s">
        <v>222</v>
      </c>
      <c r="B56" s="376"/>
      <c r="C56" s="376"/>
      <c r="D56" s="185">
        <v>311</v>
      </c>
      <c r="E56" s="186" t="s">
        <v>22</v>
      </c>
      <c r="F56" s="187" t="s">
        <v>22</v>
      </c>
      <c r="G56" s="187" t="s">
        <v>22</v>
      </c>
      <c r="H56" s="173" t="s">
        <v>22</v>
      </c>
      <c r="I56" s="173" t="s">
        <v>22</v>
      </c>
      <c r="J56" s="173"/>
      <c r="K56" s="174" t="s">
        <v>22</v>
      </c>
    </row>
    <row r="57" spans="1:11" ht="12" customHeight="1" x14ac:dyDescent="0.25">
      <c r="A57" s="376" t="s">
        <v>223</v>
      </c>
      <c r="B57" s="376"/>
      <c r="C57" s="376"/>
      <c r="D57" s="185">
        <v>312</v>
      </c>
      <c r="E57" s="186" t="s">
        <v>22</v>
      </c>
      <c r="F57" s="187" t="s">
        <v>22</v>
      </c>
      <c r="G57" s="187" t="s">
        <v>22</v>
      </c>
      <c r="H57" s="173" t="s">
        <v>22</v>
      </c>
      <c r="I57" s="173" t="s">
        <v>22</v>
      </c>
      <c r="J57" s="173"/>
      <c r="K57" s="174" t="s">
        <v>22</v>
      </c>
    </row>
    <row r="58" spans="1:11" ht="12" customHeight="1" x14ac:dyDescent="0.25">
      <c r="A58" s="376" t="s">
        <v>224</v>
      </c>
      <c r="B58" s="376"/>
      <c r="C58" s="376"/>
      <c r="D58" s="185">
        <v>313</v>
      </c>
      <c r="E58" s="186" t="s">
        <v>22</v>
      </c>
      <c r="F58" s="187" t="s">
        <v>22</v>
      </c>
      <c r="G58" s="187" t="s">
        <v>22</v>
      </c>
      <c r="H58" s="173" t="s">
        <v>22</v>
      </c>
      <c r="I58" s="173" t="s">
        <v>22</v>
      </c>
      <c r="J58" s="173"/>
      <c r="K58" s="174" t="s">
        <v>22</v>
      </c>
    </row>
    <row r="59" spans="1:11" ht="12" customHeight="1" x14ac:dyDescent="0.25">
      <c r="A59" s="376" t="s">
        <v>225</v>
      </c>
      <c r="B59" s="376"/>
      <c r="C59" s="376"/>
      <c r="D59" s="185">
        <v>314</v>
      </c>
      <c r="E59" s="186" t="s">
        <v>22</v>
      </c>
      <c r="F59" s="187" t="s">
        <v>22</v>
      </c>
      <c r="G59" s="187" t="s">
        <v>22</v>
      </c>
      <c r="H59" s="173" t="s">
        <v>22</v>
      </c>
      <c r="I59" s="173" t="s">
        <v>22</v>
      </c>
      <c r="J59" s="173"/>
      <c r="K59" s="174" t="s">
        <v>22</v>
      </c>
    </row>
    <row r="60" spans="1:11" ht="12" customHeight="1" x14ac:dyDescent="0.25">
      <c r="A60" s="376" t="s">
        <v>226</v>
      </c>
      <c r="B60" s="376"/>
      <c r="C60" s="376"/>
      <c r="D60" s="185">
        <v>315</v>
      </c>
      <c r="E60" s="186" t="s">
        <v>22</v>
      </c>
      <c r="F60" s="187" t="s">
        <v>22</v>
      </c>
      <c r="G60" s="187" t="s">
        <v>22</v>
      </c>
      <c r="H60" s="173" t="s">
        <v>22</v>
      </c>
      <c r="I60" s="173" t="s">
        <v>22</v>
      </c>
      <c r="J60" s="173"/>
      <c r="K60" s="174" t="s">
        <v>22</v>
      </c>
    </row>
    <row r="61" spans="1:11" ht="12" customHeight="1" x14ac:dyDescent="0.25">
      <c r="A61" s="376" t="s">
        <v>227</v>
      </c>
      <c r="B61" s="376"/>
      <c r="C61" s="376"/>
      <c r="D61" s="185">
        <v>316</v>
      </c>
      <c r="E61" s="186" t="s">
        <v>22</v>
      </c>
      <c r="F61" s="187" t="s">
        <v>22</v>
      </c>
      <c r="G61" s="187" t="s">
        <v>22</v>
      </c>
      <c r="H61" s="173" t="s">
        <v>22</v>
      </c>
      <c r="I61" s="173" t="s">
        <v>22</v>
      </c>
      <c r="J61" s="173"/>
      <c r="K61" s="174" t="s">
        <v>22</v>
      </c>
    </row>
    <row r="62" spans="1:11" ht="12" customHeight="1" x14ac:dyDescent="0.25">
      <c r="A62" s="376" t="s">
        <v>228</v>
      </c>
      <c r="B62" s="376"/>
      <c r="C62" s="376"/>
      <c r="D62" s="185">
        <v>317</v>
      </c>
      <c r="E62" s="186" t="s">
        <v>22</v>
      </c>
      <c r="F62" s="187" t="s">
        <v>22</v>
      </c>
      <c r="G62" s="187" t="s">
        <v>22</v>
      </c>
      <c r="H62" s="173" t="s">
        <v>22</v>
      </c>
      <c r="I62" s="173" t="s">
        <v>22</v>
      </c>
      <c r="J62" s="173"/>
      <c r="K62" s="174" t="s">
        <v>22</v>
      </c>
    </row>
    <row r="63" spans="1:11" ht="12" customHeight="1" x14ac:dyDescent="0.25">
      <c r="A63" s="376" t="s">
        <v>229</v>
      </c>
      <c r="B63" s="376"/>
      <c r="C63" s="376"/>
      <c r="D63" s="185">
        <v>318</v>
      </c>
      <c r="E63" s="186" t="s">
        <v>22</v>
      </c>
      <c r="F63" s="187" t="s">
        <v>22</v>
      </c>
      <c r="G63" s="187" t="s">
        <v>22</v>
      </c>
      <c r="H63" s="173" t="s">
        <v>22</v>
      </c>
      <c r="I63" s="173" t="s">
        <v>22</v>
      </c>
      <c r="J63" s="173"/>
      <c r="K63" s="174" t="s">
        <v>22</v>
      </c>
    </row>
    <row r="64" spans="1:11" ht="12" customHeight="1" x14ac:dyDescent="0.25">
      <c r="A64" s="376" t="s">
        <v>230</v>
      </c>
      <c r="B64" s="376"/>
      <c r="C64" s="376"/>
      <c r="D64" s="185">
        <v>319</v>
      </c>
      <c r="E64" s="186" t="s">
        <v>22</v>
      </c>
      <c r="F64" s="187" t="s">
        <v>22</v>
      </c>
      <c r="G64" s="187" t="s">
        <v>22</v>
      </c>
      <c r="H64" s="173">
        <v>0</v>
      </c>
      <c r="I64" s="173">
        <v>0</v>
      </c>
      <c r="J64" s="173">
        <v>0</v>
      </c>
      <c r="K64" s="174">
        <v>0</v>
      </c>
    </row>
    <row r="65" spans="1:11" ht="12" customHeight="1" x14ac:dyDescent="0.25">
      <c r="A65" s="377" t="s">
        <v>231</v>
      </c>
      <c r="B65" s="377"/>
      <c r="C65" s="377"/>
      <c r="D65" s="202">
        <v>400</v>
      </c>
      <c r="E65" s="176">
        <f>E31</f>
        <v>99100</v>
      </c>
      <c r="F65" s="176">
        <v>0</v>
      </c>
      <c r="G65" s="176">
        <v>0</v>
      </c>
      <c r="H65" s="179">
        <f>H31+H32+H49+H64-1</f>
        <v>5882613</v>
      </c>
      <c r="I65" s="179">
        <f>I31+I32+I49+I64</f>
        <v>-5836793</v>
      </c>
      <c r="J65" s="179">
        <v>0</v>
      </c>
      <c r="K65" s="179">
        <f>E65+H65+I65</f>
        <v>144920</v>
      </c>
    </row>
    <row r="66" spans="1:11" ht="12" customHeight="1" x14ac:dyDescent="0.25">
      <c r="A66" s="376" t="s">
        <v>232</v>
      </c>
      <c r="B66" s="376"/>
      <c r="C66" s="376"/>
      <c r="D66" s="185">
        <v>401</v>
      </c>
      <c r="E66" s="186" t="s">
        <v>22</v>
      </c>
      <c r="F66" s="187" t="s">
        <v>22</v>
      </c>
      <c r="G66" s="187" t="s">
        <v>22</v>
      </c>
      <c r="H66" s="173"/>
      <c r="I66" s="173" t="s">
        <v>22</v>
      </c>
      <c r="J66" s="173"/>
      <c r="K66" s="174" t="s">
        <v>22</v>
      </c>
    </row>
    <row r="67" spans="1:11" ht="12" customHeight="1" thickBot="1" x14ac:dyDescent="0.3">
      <c r="A67" s="342" t="s">
        <v>233</v>
      </c>
      <c r="B67" s="378"/>
      <c r="C67" s="379"/>
      <c r="D67" s="208">
        <v>500</v>
      </c>
      <c r="E67" s="209">
        <f>E65</f>
        <v>99100</v>
      </c>
      <c r="F67" s="209" t="s">
        <v>22</v>
      </c>
      <c r="G67" s="209" t="s">
        <v>22</v>
      </c>
      <c r="H67" s="209">
        <f>H65</f>
        <v>5882613</v>
      </c>
      <c r="I67" s="209">
        <f>I65</f>
        <v>-5836793</v>
      </c>
      <c r="J67" s="209"/>
      <c r="K67" s="210">
        <f>SUM(E67:I67)</f>
        <v>144920</v>
      </c>
    </row>
    <row r="68" spans="1:11" ht="10.5" customHeight="1" x14ac:dyDescent="0.25"/>
    <row r="69" spans="1:11" ht="15" customHeight="1" x14ac:dyDescent="0.25">
      <c r="A69" s="354" t="s">
        <v>201</v>
      </c>
      <c r="B69" s="354"/>
      <c r="C69" s="354"/>
      <c r="D69" s="360" t="s">
        <v>16</v>
      </c>
      <c r="E69" s="362" t="s">
        <v>202</v>
      </c>
      <c r="F69" s="363"/>
      <c r="G69" s="363"/>
      <c r="H69" s="363"/>
      <c r="I69" s="364"/>
      <c r="J69" s="365" t="s">
        <v>203</v>
      </c>
      <c r="K69" s="367" t="s">
        <v>204</v>
      </c>
    </row>
    <row r="70" spans="1:11" ht="48" x14ac:dyDescent="0.25">
      <c r="A70" s="373"/>
      <c r="B70" s="374"/>
      <c r="C70" s="374"/>
      <c r="D70" s="375"/>
      <c r="E70" s="161" t="s">
        <v>65</v>
      </c>
      <c r="F70" s="161" t="s">
        <v>66</v>
      </c>
      <c r="G70" s="161" t="s">
        <v>205</v>
      </c>
      <c r="H70" s="162" t="s">
        <v>68</v>
      </c>
      <c r="I70" s="161" t="s">
        <v>206</v>
      </c>
      <c r="J70" s="366"/>
      <c r="K70" s="368"/>
    </row>
    <row r="71" spans="1:11" ht="15.75" thickBot="1" x14ac:dyDescent="0.3">
      <c r="A71" s="339">
        <v>1</v>
      </c>
      <c r="B71" s="339"/>
      <c r="C71" s="339"/>
      <c r="D71" s="163">
        <v>2</v>
      </c>
      <c r="E71" s="163">
        <v>3</v>
      </c>
      <c r="F71" s="163">
        <v>4</v>
      </c>
      <c r="G71" s="164">
        <v>5</v>
      </c>
      <c r="H71" s="164">
        <v>6</v>
      </c>
      <c r="I71" s="164">
        <v>7</v>
      </c>
      <c r="J71" s="164">
        <v>8</v>
      </c>
      <c r="K71" s="164">
        <v>9</v>
      </c>
    </row>
    <row r="72" spans="1:11" ht="12" customHeight="1" thickBot="1" x14ac:dyDescent="0.3">
      <c r="A72" s="342" t="s">
        <v>234</v>
      </c>
      <c r="B72" s="378"/>
      <c r="C72" s="379"/>
      <c r="D72" s="211">
        <v>600</v>
      </c>
      <c r="E72" s="212" t="s">
        <v>22</v>
      </c>
      <c r="F72" s="212" t="s">
        <v>22</v>
      </c>
      <c r="G72" s="212" t="s">
        <v>22</v>
      </c>
      <c r="H72" s="212">
        <f>H74</f>
        <v>-33</v>
      </c>
      <c r="I72" s="212">
        <f>I73+I74</f>
        <v>-786587</v>
      </c>
      <c r="J72" s="213" t="s">
        <v>22</v>
      </c>
      <c r="K72" s="169">
        <f>K73+K74</f>
        <v>-786620</v>
      </c>
    </row>
    <row r="73" spans="1:11" ht="12" customHeight="1" x14ac:dyDescent="0.25">
      <c r="A73" s="348" t="s">
        <v>211</v>
      </c>
      <c r="B73" s="370"/>
      <c r="C73" s="371"/>
      <c r="D73" s="185">
        <v>610</v>
      </c>
      <c r="E73" s="186" t="s">
        <v>22</v>
      </c>
      <c r="F73" s="187" t="s">
        <v>22</v>
      </c>
      <c r="G73" s="187" t="s">
        <v>22</v>
      </c>
      <c r="H73" s="173">
        <v>0</v>
      </c>
      <c r="I73" s="173">
        <v>-786587</v>
      </c>
      <c r="J73" s="173" t="s">
        <v>22</v>
      </c>
      <c r="K73" s="169">
        <f>SUM(E73:J73)</f>
        <v>-786587</v>
      </c>
    </row>
    <row r="74" spans="1:11" ht="12" customHeight="1" x14ac:dyDescent="0.25">
      <c r="A74" s="369" t="s">
        <v>235</v>
      </c>
      <c r="B74" s="369"/>
      <c r="C74" s="369"/>
      <c r="D74" s="202">
        <v>620</v>
      </c>
      <c r="E74" s="214" t="s">
        <v>22</v>
      </c>
      <c r="F74" s="215" t="s">
        <v>22</v>
      </c>
      <c r="G74" s="215" t="s">
        <v>22</v>
      </c>
      <c r="H74" s="179">
        <f>H76</f>
        <v>-33</v>
      </c>
      <c r="I74" s="214">
        <f>I76</f>
        <v>0</v>
      </c>
      <c r="J74" s="179" t="s">
        <v>22</v>
      </c>
      <c r="K74" s="174">
        <f>H74</f>
        <v>-33</v>
      </c>
    </row>
    <row r="75" spans="1:11" ht="12" customHeight="1" thickBot="1" x14ac:dyDescent="0.3">
      <c r="A75" s="348" t="s">
        <v>115</v>
      </c>
      <c r="B75" s="370"/>
      <c r="C75" s="371"/>
      <c r="D75" s="216"/>
      <c r="E75" s="198" t="s">
        <v>22</v>
      </c>
      <c r="F75" s="199" t="s">
        <v>22</v>
      </c>
      <c r="G75" s="199" t="s">
        <v>22</v>
      </c>
      <c r="H75" s="200" t="s">
        <v>22</v>
      </c>
      <c r="I75" s="200" t="s">
        <v>22</v>
      </c>
      <c r="J75" s="200" t="s">
        <v>22</v>
      </c>
      <c r="K75" s="201" t="s">
        <v>22</v>
      </c>
    </row>
    <row r="76" spans="1:11" ht="12" customHeight="1" x14ac:dyDescent="0.25">
      <c r="A76" s="348" t="s">
        <v>213</v>
      </c>
      <c r="B76" s="370"/>
      <c r="C76" s="371"/>
      <c r="D76" s="185">
        <v>621</v>
      </c>
      <c r="E76" s="186" t="s">
        <v>22</v>
      </c>
      <c r="F76" s="187" t="s">
        <v>22</v>
      </c>
      <c r="G76" s="187" t="s">
        <v>22</v>
      </c>
      <c r="H76" s="212">
        <v>-33</v>
      </c>
      <c r="I76" s="212">
        <v>0</v>
      </c>
      <c r="J76" s="213" t="s">
        <v>22</v>
      </c>
      <c r="K76" s="169">
        <f>SUM(E76:J76)</f>
        <v>-33</v>
      </c>
    </row>
    <row r="77" spans="1:11" ht="12" customHeight="1" x14ac:dyDescent="0.25">
      <c r="A77" s="348" t="s">
        <v>214</v>
      </c>
      <c r="B77" s="370"/>
      <c r="C77" s="371"/>
      <c r="D77" s="197">
        <v>622</v>
      </c>
      <c r="E77" s="198" t="s">
        <v>22</v>
      </c>
      <c r="F77" s="199" t="s">
        <v>22</v>
      </c>
      <c r="G77" s="199" t="s">
        <v>22</v>
      </c>
      <c r="H77" s="200" t="s">
        <v>22</v>
      </c>
      <c r="I77" s="200" t="s">
        <v>22</v>
      </c>
      <c r="J77" s="200" t="s">
        <v>22</v>
      </c>
      <c r="K77" s="201" t="s">
        <v>22</v>
      </c>
    </row>
    <row r="78" spans="1:11" ht="24.75" customHeight="1" x14ac:dyDescent="0.25">
      <c r="A78" s="351" t="s">
        <v>215</v>
      </c>
      <c r="B78" s="351"/>
      <c r="C78" s="351"/>
      <c r="D78" s="197">
        <v>623</v>
      </c>
      <c r="E78" s="198" t="s">
        <v>22</v>
      </c>
      <c r="F78" s="198" t="s">
        <v>22</v>
      </c>
      <c r="G78" s="198" t="s">
        <v>22</v>
      </c>
      <c r="H78" s="198" t="s">
        <v>22</v>
      </c>
      <c r="I78" s="198" t="s">
        <v>22</v>
      </c>
      <c r="J78" s="198" t="s">
        <v>22</v>
      </c>
      <c r="K78" s="201" t="s">
        <v>22</v>
      </c>
    </row>
    <row r="79" spans="1:11" ht="28.5" customHeight="1" x14ac:dyDescent="0.25">
      <c r="A79" s="348" t="s">
        <v>118</v>
      </c>
      <c r="B79" s="370"/>
      <c r="C79" s="371"/>
      <c r="D79" s="185">
        <v>624</v>
      </c>
      <c r="E79" s="186" t="s">
        <v>22</v>
      </c>
      <c r="F79" s="187" t="s">
        <v>22</v>
      </c>
      <c r="G79" s="187" t="s">
        <v>22</v>
      </c>
      <c r="H79" s="173" t="s">
        <v>22</v>
      </c>
      <c r="I79" s="173" t="s">
        <v>22</v>
      </c>
      <c r="J79" s="173" t="s">
        <v>22</v>
      </c>
      <c r="K79" s="174" t="s">
        <v>22</v>
      </c>
    </row>
    <row r="80" spans="1:11" x14ac:dyDescent="0.25">
      <c r="A80" s="348" t="s">
        <v>119</v>
      </c>
      <c r="B80" s="370"/>
      <c r="C80" s="371"/>
      <c r="D80" s="185">
        <v>625</v>
      </c>
      <c r="E80" s="186" t="s">
        <v>22</v>
      </c>
      <c r="F80" s="187" t="s">
        <v>22</v>
      </c>
      <c r="G80" s="187" t="s">
        <v>22</v>
      </c>
      <c r="H80" s="173" t="s">
        <v>22</v>
      </c>
      <c r="I80" s="173" t="s">
        <v>22</v>
      </c>
      <c r="J80" s="173" t="s">
        <v>22</v>
      </c>
      <c r="K80" s="174" t="s">
        <v>22</v>
      </c>
    </row>
    <row r="81" spans="1:11" ht="12" customHeight="1" x14ac:dyDescent="0.25">
      <c r="A81" s="348" t="s">
        <v>236</v>
      </c>
      <c r="B81" s="370"/>
      <c r="C81" s="371"/>
      <c r="D81" s="185">
        <v>626</v>
      </c>
      <c r="E81" s="186" t="s">
        <v>22</v>
      </c>
      <c r="F81" s="187" t="s">
        <v>22</v>
      </c>
      <c r="G81" s="187" t="s">
        <v>22</v>
      </c>
      <c r="H81" s="173" t="s">
        <v>22</v>
      </c>
      <c r="I81" s="173" t="s">
        <v>22</v>
      </c>
      <c r="J81" s="173" t="s">
        <v>22</v>
      </c>
      <c r="K81" s="174" t="s">
        <v>22</v>
      </c>
    </row>
    <row r="82" spans="1:11" ht="12" customHeight="1" x14ac:dyDescent="0.25">
      <c r="A82" s="348" t="s">
        <v>216</v>
      </c>
      <c r="B82" s="370"/>
      <c r="C82" s="371"/>
      <c r="D82" s="185">
        <v>627</v>
      </c>
      <c r="E82" s="186" t="s">
        <v>22</v>
      </c>
      <c r="F82" s="187" t="s">
        <v>22</v>
      </c>
      <c r="G82" s="187" t="s">
        <v>22</v>
      </c>
      <c r="H82" s="173" t="s">
        <v>22</v>
      </c>
      <c r="I82" s="173" t="s">
        <v>22</v>
      </c>
      <c r="J82" s="173" t="s">
        <v>22</v>
      </c>
      <c r="K82" s="174" t="s">
        <v>22</v>
      </c>
    </row>
    <row r="83" spans="1:11" ht="12" customHeight="1" x14ac:dyDescent="0.25">
      <c r="A83" s="376" t="s">
        <v>237</v>
      </c>
      <c r="B83" s="376"/>
      <c r="C83" s="376"/>
      <c r="D83" s="185">
        <v>628</v>
      </c>
      <c r="E83" s="186" t="s">
        <v>22</v>
      </c>
      <c r="F83" s="187" t="s">
        <v>22</v>
      </c>
      <c r="G83" s="187" t="s">
        <v>22</v>
      </c>
      <c r="H83" s="173" t="s">
        <v>22</v>
      </c>
      <c r="I83" s="173" t="s">
        <v>22</v>
      </c>
      <c r="J83" s="173" t="s">
        <v>22</v>
      </c>
      <c r="K83" s="174" t="s">
        <v>22</v>
      </c>
    </row>
    <row r="84" spans="1:11" ht="12" customHeight="1" x14ac:dyDescent="0.25">
      <c r="A84" s="376" t="s">
        <v>123</v>
      </c>
      <c r="B84" s="376"/>
      <c r="C84" s="376"/>
      <c r="D84" s="185">
        <v>629</v>
      </c>
      <c r="E84" s="186" t="s">
        <v>22</v>
      </c>
      <c r="F84" s="187" t="s">
        <v>22</v>
      </c>
      <c r="G84" s="187" t="s">
        <v>22</v>
      </c>
      <c r="H84" s="173" t="s">
        <v>22</v>
      </c>
      <c r="I84" s="173" t="s">
        <v>22</v>
      </c>
      <c r="J84" s="173" t="s">
        <v>22</v>
      </c>
      <c r="K84" s="174" t="s">
        <v>22</v>
      </c>
    </row>
    <row r="85" spans="1:11" ht="12" customHeight="1" x14ac:dyDescent="0.25">
      <c r="A85" s="342" t="s">
        <v>238</v>
      </c>
      <c r="B85" s="378"/>
      <c r="C85" s="379"/>
      <c r="D85" s="202">
        <v>700</v>
      </c>
      <c r="E85" s="214" t="s">
        <v>22</v>
      </c>
      <c r="F85" s="214" t="s">
        <v>22</v>
      </c>
      <c r="G85" s="214" t="s">
        <v>22</v>
      </c>
      <c r="H85" s="214" t="s">
        <v>22</v>
      </c>
      <c r="I85" s="214" t="s">
        <v>22</v>
      </c>
      <c r="J85" s="214" t="s">
        <v>22</v>
      </c>
      <c r="K85" s="174">
        <v>0</v>
      </c>
    </row>
    <row r="86" spans="1:11" ht="12" customHeight="1" x14ac:dyDescent="0.25">
      <c r="A86" s="348" t="s">
        <v>115</v>
      </c>
      <c r="B86" s="370"/>
      <c r="C86" s="371"/>
      <c r="D86" s="207"/>
      <c r="E86" s="186" t="s">
        <v>22</v>
      </c>
      <c r="F86" s="187" t="s">
        <v>22</v>
      </c>
      <c r="G86" s="187" t="s">
        <v>22</v>
      </c>
      <c r="H86" s="173" t="s">
        <v>22</v>
      </c>
      <c r="I86" s="173" t="s">
        <v>22</v>
      </c>
      <c r="J86" s="173" t="s">
        <v>22</v>
      </c>
      <c r="K86" s="174" t="s">
        <v>22</v>
      </c>
    </row>
    <row r="87" spans="1:11" ht="12" customHeight="1" x14ac:dyDescent="0.25">
      <c r="A87" s="348" t="s">
        <v>239</v>
      </c>
      <c r="B87" s="370"/>
      <c r="C87" s="371"/>
      <c r="D87" s="185">
        <v>710</v>
      </c>
      <c r="E87" s="186" t="s">
        <v>22</v>
      </c>
      <c r="F87" s="187" t="s">
        <v>22</v>
      </c>
      <c r="G87" s="187" t="s">
        <v>22</v>
      </c>
      <c r="H87" s="173" t="s">
        <v>22</v>
      </c>
      <c r="I87" s="173" t="s">
        <v>22</v>
      </c>
      <c r="J87" s="173" t="s">
        <v>22</v>
      </c>
      <c r="K87" s="174" t="s">
        <v>22</v>
      </c>
    </row>
    <row r="88" spans="1:11" ht="12" customHeight="1" x14ac:dyDescent="0.25">
      <c r="A88" s="348" t="s">
        <v>115</v>
      </c>
      <c r="B88" s="370"/>
      <c r="C88" s="371"/>
      <c r="D88" s="207"/>
      <c r="E88" s="186" t="s">
        <v>22</v>
      </c>
      <c r="F88" s="187" t="s">
        <v>22</v>
      </c>
      <c r="G88" s="187" t="s">
        <v>22</v>
      </c>
      <c r="H88" s="173" t="s">
        <v>22</v>
      </c>
      <c r="I88" s="173" t="s">
        <v>22</v>
      </c>
      <c r="J88" s="173" t="s">
        <v>22</v>
      </c>
      <c r="K88" s="174" t="s">
        <v>22</v>
      </c>
    </row>
    <row r="89" spans="1:11" ht="12" customHeight="1" x14ac:dyDescent="0.25">
      <c r="A89" s="348" t="s">
        <v>219</v>
      </c>
      <c r="B89" s="370"/>
      <c r="C89" s="371"/>
      <c r="D89" s="207"/>
      <c r="E89" s="186" t="s">
        <v>22</v>
      </c>
      <c r="F89" s="187" t="s">
        <v>22</v>
      </c>
      <c r="G89" s="187" t="s">
        <v>22</v>
      </c>
      <c r="H89" s="173" t="s">
        <v>22</v>
      </c>
      <c r="I89" s="173" t="s">
        <v>22</v>
      </c>
      <c r="J89" s="173" t="s">
        <v>22</v>
      </c>
      <c r="K89" s="174" t="s">
        <v>22</v>
      </c>
    </row>
    <row r="90" spans="1:11" ht="12" customHeight="1" x14ac:dyDescent="0.25">
      <c r="A90" s="348" t="s">
        <v>220</v>
      </c>
      <c r="B90" s="370"/>
      <c r="C90" s="371"/>
      <c r="D90" s="207"/>
      <c r="E90" s="186" t="s">
        <v>22</v>
      </c>
      <c r="F90" s="187" t="s">
        <v>22</v>
      </c>
      <c r="G90" s="187" t="s">
        <v>22</v>
      </c>
      <c r="H90" s="173" t="s">
        <v>22</v>
      </c>
      <c r="I90" s="173" t="s">
        <v>22</v>
      </c>
      <c r="J90" s="173" t="s">
        <v>22</v>
      </c>
      <c r="K90" s="174" t="s">
        <v>22</v>
      </c>
    </row>
    <row r="91" spans="1:11" ht="12" customHeight="1" x14ac:dyDescent="0.25">
      <c r="A91" s="348" t="s">
        <v>221</v>
      </c>
      <c r="B91" s="370"/>
      <c r="C91" s="371"/>
      <c r="D91" s="207"/>
      <c r="E91" s="186" t="s">
        <v>22</v>
      </c>
      <c r="F91" s="187" t="s">
        <v>22</v>
      </c>
      <c r="G91" s="187" t="s">
        <v>22</v>
      </c>
      <c r="H91" s="173" t="s">
        <v>22</v>
      </c>
      <c r="I91" s="173" t="s">
        <v>22</v>
      </c>
      <c r="J91" s="173" t="s">
        <v>22</v>
      </c>
      <c r="K91" s="174" t="s">
        <v>22</v>
      </c>
    </row>
    <row r="92" spans="1:11" ht="12" customHeight="1" x14ac:dyDescent="0.25">
      <c r="A92" s="376" t="s">
        <v>222</v>
      </c>
      <c r="B92" s="376"/>
      <c r="C92" s="376"/>
      <c r="D92" s="185">
        <v>711</v>
      </c>
      <c r="E92" s="186" t="s">
        <v>22</v>
      </c>
      <c r="F92" s="187" t="s">
        <v>22</v>
      </c>
      <c r="G92" s="187" t="s">
        <v>22</v>
      </c>
      <c r="H92" s="173" t="s">
        <v>22</v>
      </c>
      <c r="I92" s="173" t="s">
        <v>22</v>
      </c>
      <c r="J92" s="173" t="s">
        <v>22</v>
      </c>
      <c r="K92" s="174" t="s">
        <v>22</v>
      </c>
    </row>
    <row r="93" spans="1:11" ht="12" customHeight="1" x14ac:dyDescent="0.25">
      <c r="A93" s="348" t="s">
        <v>223</v>
      </c>
      <c r="B93" s="370"/>
      <c r="C93" s="371"/>
      <c r="D93" s="185">
        <v>712</v>
      </c>
      <c r="E93" s="186" t="s">
        <v>22</v>
      </c>
      <c r="F93" s="187" t="s">
        <v>22</v>
      </c>
      <c r="G93" s="187" t="s">
        <v>22</v>
      </c>
      <c r="H93" s="173" t="s">
        <v>22</v>
      </c>
      <c r="I93" s="173" t="s">
        <v>22</v>
      </c>
      <c r="J93" s="173" t="s">
        <v>22</v>
      </c>
      <c r="K93" s="174" t="s">
        <v>22</v>
      </c>
    </row>
    <row r="94" spans="1:11" ht="12" customHeight="1" x14ac:dyDescent="0.25">
      <c r="A94" s="348" t="s">
        <v>224</v>
      </c>
      <c r="B94" s="370"/>
      <c r="C94" s="371"/>
      <c r="D94" s="185">
        <v>713</v>
      </c>
      <c r="E94" s="186" t="s">
        <v>22</v>
      </c>
      <c r="F94" s="187" t="s">
        <v>22</v>
      </c>
      <c r="G94" s="187" t="s">
        <v>22</v>
      </c>
      <c r="H94" s="173" t="s">
        <v>22</v>
      </c>
      <c r="I94" s="173" t="s">
        <v>22</v>
      </c>
      <c r="J94" s="173" t="s">
        <v>22</v>
      </c>
      <c r="K94" s="174" t="s">
        <v>22</v>
      </c>
    </row>
    <row r="95" spans="1:11" ht="12" customHeight="1" x14ac:dyDescent="0.25">
      <c r="A95" s="348" t="s">
        <v>225</v>
      </c>
      <c r="B95" s="370"/>
      <c r="C95" s="371"/>
      <c r="D95" s="185">
        <v>714</v>
      </c>
      <c r="E95" s="186" t="s">
        <v>22</v>
      </c>
      <c r="F95" s="187" t="s">
        <v>22</v>
      </c>
      <c r="G95" s="187" t="s">
        <v>22</v>
      </c>
      <c r="H95" s="173" t="s">
        <v>22</v>
      </c>
      <c r="I95" s="173" t="s">
        <v>22</v>
      </c>
      <c r="J95" s="173" t="s">
        <v>22</v>
      </c>
      <c r="K95" s="174" t="s">
        <v>22</v>
      </c>
    </row>
    <row r="96" spans="1:11" ht="12" customHeight="1" thickBot="1" x14ac:dyDescent="0.3">
      <c r="A96" s="348" t="s">
        <v>226</v>
      </c>
      <c r="B96" s="348"/>
      <c r="C96" s="348"/>
      <c r="D96" s="217">
        <v>715</v>
      </c>
      <c r="E96" s="218" t="s">
        <v>22</v>
      </c>
      <c r="F96" s="219" t="s">
        <v>22</v>
      </c>
      <c r="G96" s="219" t="s">
        <v>22</v>
      </c>
      <c r="H96" s="220" t="s">
        <v>22</v>
      </c>
      <c r="I96" s="220" t="s">
        <v>22</v>
      </c>
      <c r="J96" s="220" t="s">
        <v>22</v>
      </c>
      <c r="K96" s="210" t="s">
        <v>22</v>
      </c>
    </row>
    <row r="98" spans="1:11" ht="15" customHeight="1" x14ac:dyDescent="0.25">
      <c r="A98" s="354" t="s">
        <v>201</v>
      </c>
      <c r="B98" s="354"/>
      <c r="C98" s="354"/>
      <c r="D98" s="360" t="s">
        <v>16</v>
      </c>
      <c r="E98" s="362" t="s">
        <v>202</v>
      </c>
      <c r="F98" s="363"/>
      <c r="G98" s="363"/>
      <c r="H98" s="363"/>
      <c r="I98" s="364"/>
      <c r="J98" s="365" t="s">
        <v>203</v>
      </c>
      <c r="K98" s="367" t="s">
        <v>204</v>
      </c>
    </row>
    <row r="99" spans="1:11" ht="48" x14ac:dyDescent="0.25">
      <c r="A99" s="373"/>
      <c r="B99" s="374"/>
      <c r="C99" s="374"/>
      <c r="D99" s="375"/>
      <c r="E99" s="161" t="s">
        <v>65</v>
      </c>
      <c r="F99" s="161" t="s">
        <v>66</v>
      </c>
      <c r="G99" s="161" t="s">
        <v>205</v>
      </c>
      <c r="H99" s="162" t="s">
        <v>68</v>
      </c>
      <c r="I99" s="161" t="s">
        <v>206</v>
      </c>
      <c r="J99" s="366"/>
      <c r="K99" s="368"/>
    </row>
    <row r="100" spans="1:11" ht="15.75" thickBot="1" x14ac:dyDescent="0.3">
      <c r="A100" s="339">
        <v>1</v>
      </c>
      <c r="B100" s="339"/>
      <c r="C100" s="339"/>
      <c r="D100" s="163">
        <v>2</v>
      </c>
      <c r="E100" s="163">
        <v>3</v>
      </c>
      <c r="F100" s="163">
        <v>4</v>
      </c>
      <c r="G100" s="164">
        <v>5</v>
      </c>
      <c r="H100" s="164">
        <v>6</v>
      </c>
      <c r="I100" s="164">
        <v>7</v>
      </c>
      <c r="J100" s="164">
        <v>8</v>
      </c>
      <c r="K100" s="164">
        <v>9</v>
      </c>
    </row>
    <row r="101" spans="1:11" ht="12" customHeight="1" x14ac:dyDescent="0.25">
      <c r="A101" s="348" t="s">
        <v>227</v>
      </c>
      <c r="B101" s="370"/>
      <c r="C101" s="371"/>
      <c r="D101" s="221">
        <v>716</v>
      </c>
      <c r="E101" s="222" t="s">
        <v>22</v>
      </c>
      <c r="F101" s="223" t="s">
        <v>22</v>
      </c>
      <c r="G101" s="223" t="s">
        <v>22</v>
      </c>
      <c r="H101" s="224" t="s">
        <v>22</v>
      </c>
      <c r="I101" s="224" t="s">
        <v>22</v>
      </c>
      <c r="J101" s="224" t="s">
        <v>22</v>
      </c>
      <c r="K101" s="169" t="s">
        <v>22</v>
      </c>
    </row>
    <row r="102" spans="1:11" ht="12" customHeight="1" x14ac:dyDescent="0.25">
      <c r="A102" s="348" t="s">
        <v>228</v>
      </c>
      <c r="B102" s="370"/>
      <c r="C102" s="371"/>
      <c r="D102" s="185">
        <v>717</v>
      </c>
      <c r="E102" s="186" t="s">
        <v>22</v>
      </c>
      <c r="F102" s="187" t="s">
        <v>22</v>
      </c>
      <c r="G102" s="187" t="s">
        <v>22</v>
      </c>
      <c r="H102" s="173" t="s">
        <v>22</v>
      </c>
      <c r="I102" s="173" t="s">
        <v>22</v>
      </c>
      <c r="J102" s="173" t="s">
        <v>22</v>
      </c>
      <c r="K102" s="174" t="s">
        <v>22</v>
      </c>
    </row>
    <row r="103" spans="1:11" ht="12" customHeight="1" x14ac:dyDescent="0.25">
      <c r="A103" s="348" t="s">
        <v>229</v>
      </c>
      <c r="B103" s="370"/>
      <c r="C103" s="371"/>
      <c r="D103" s="185">
        <v>718</v>
      </c>
      <c r="E103" s="186" t="s">
        <v>22</v>
      </c>
      <c r="F103" s="187" t="s">
        <v>22</v>
      </c>
      <c r="G103" s="187" t="s">
        <v>22</v>
      </c>
      <c r="H103" s="173" t="s">
        <v>22</v>
      </c>
      <c r="I103" s="173" t="s">
        <v>22</v>
      </c>
      <c r="J103" s="173" t="s">
        <v>22</v>
      </c>
      <c r="K103" s="174" t="s">
        <v>22</v>
      </c>
    </row>
    <row r="104" spans="1:11" ht="12" customHeight="1" x14ac:dyDescent="0.25">
      <c r="A104" s="348" t="s">
        <v>230</v>
      </c>
      <c r="B104" s="370"/>
      <c r="C104" s="371"/>
      <c r="D104" s="185">
        <v>719</v>
      </c>
      <c r="E104" s="186" t="s">
        <v>22</v>
      </c>
      <c r="F104" s="187" t="s">
        <v>22</v>
      </c>
      <c r="G104" s="187" t="s">
        <v>22</v>
      </c>
      <c r="H104" s="173" t="s">
        <v>22</v>
      </c>
      <c r="I104" s="173"/>
      <c r="J104" s="173" t="s">
        <v>22</v>
      </c>
      <c r="K104" s="174">
        <v>0</v>
      </c>
    </row>
    <row r="105" spans="1:11" ht="12" customHeight="1" thickBot="1" x14ac:dyDescent="0.3">
      <c r="A105" s="369" t="s">
        <v>240</v>
      </c>
      <c r="B105" s="369"/>
      <c r="C105" s="369"/>
      <c r="D105" s="208">
        <v>800</v>
      </c>
      <c r="E105" s="209">
        <v>99100</v>
      </c>
      <c r="F105" s="209" t="s">
        <v>22</v>
      </c>
      <c r="G105" s="209" t="s">
        <v>22</v>
      </c>
      <c r="H105" s="210">
        <f>H67+H72+1</f>
        <v>5882581</v>
      </c>
      <c r="I105" s="210">
        <f>I67+I72</f>
        <v>-6623380</v>
      </c>
      <c r="J105" s="209" t="s">
        <v>22</v>
      </c>
      <c r="K105" s="210">
        <f>K67+K72+K85+K104+1</f>
        <v>-641699</v>
      </c>
    </row>
    <row r="108" spans="1:11" x14ac:dyDescent="0.25">
      <c r="A108" s="225" t="s">
        <v>77</v>
      </c>
      <c r="B108" s="226"/>
      <c r="C108" s="380" t="s">
        <v>78</v>
      </c>
      <c r="D108" s="380"/>
      <c r="E108" s="380"/>
      <c r="F108" s="226"/>
      <c r="G108" s="227"/>
      <c r="H108" s="226"/>
      <c r="I108" s="228"/>
      <c r="K108" s="178"/>
    </row>
    <row r="109" spans="1:11" x14ac:dyDescent="0.25">
      <c r="A109" s="226"/>
      <c r="B109" s="226"/>
      <c r="C109" s="381" t="s">
        <v>79</v>
      </c>
      <c r="D109" s="381"/>
      <c r="E109" s="381"/>
      <c r="F109" s="226"/>
      <c r="G109" s="229" t="s">
        <v>80</v>
      </c>
      <c r="H109" s="226"/>
      <c r="I109" s="226"/>
    </row>
    <row r="110" spans="1:11" x14ac:dyDescent="0.25">
      <c r="A110" s="226"/>
      <c r="B110" s="226"/>
      <c r="C110" s="226"/>
      <c r="D110" s="226"/>
      <c r="E110" s="226"/>
      <c r="F110" s="226"/>
      <c r="G110" s="226"/>
      <c r="H110" s="226"/>
      <c r="I110" s="226"/>
    </row>
    <row r="111" spans="1:11" x14ac:dyDescent="0.25">
      <c r="A111" s="226"/>
      <c r="B111" s="226"/>
      <c r="C111" s="226"/>
      <c r="D111" s="226"/>
      <c r="E111" s="226"/>
      <c r="F111" s="226"/>
      <c r="G111" s="226"/>
      <c r="H111" s="226"/>
      <c r="I111" s="226"/>
    </row>
    <row r="112" spans="1:11" x14ac:dyDescent="0.25">
      <c r="A112" s="230" t="s">
        <v>81</v>
      </c>
      <c r="B112" s="226"/>
      <c r="C112" s="380" t="s">
        <v>82</v>
      </c>
      <c r="D112" s="380"/>
      <c r="E112" s="380"/>
      <c r="F112" s="226"/>
      <c r="G112" s="227"/>
      <c r="H112" s="226"/>
      <c r="I112" s="226"/>
    </row>
    <row r="113" spans="1:9" x14ac:dyDescent="0.25">
      <c r="A113" s="226"/>
      <c r="B113" s="226"/>
      <c r="C113" s="381" t="s">
        <v>79</v>
      </c>
      <c r="D113" s="381"/>
      <c r="E113" s="381"/>
      <c r="F113" s="226"/>
      <c r="G113" s="229" t="s">
        <v>80</v>
      </c>
      <c r="H113" s="226"/>
      <c r="I113" s="226"/>
    </row>
  </sheetData>
  <mergeCells count="104">
    <mergeCell ref="C108:E108"/>
    <mergeCell ref="C109:E109"/>
    <mergeCell ref="C112:E112"/>
    <mergeCell ref="C113:E113"/>
    <mergeCell ref="C6:I6"/>
    <mergeCell ref="A100:C100"/>
    <mergeCell ref="A101:C101"/>
    <mergeCell ref="A102:C102"/>
    <mergeCell ref="A103:C103"/>
    <mergeCell ref="A104:C104"/>
    <mergeCell ref="A105:C105"/>
    <mergeCell ref="A96:C96"/>
    <mergeCell ref="A98:C99"/>
    <mergeCell ref="D98:D99"/>
    <mergeCell ref="E98:I98"/>
    <mergeCell ref="A78:C78"/>
    <mergeCell ref="A79:C79"/>
    <mergeCell ref="A80:C80"/>
    <mergeCell ref="A81:C81"/>
    <mergeCell ref="A82:C82"/>
    <mergeCell ref="A83:C83"/>
    <mergeCell ref="A72:C72"/>
    <mergeCell ref="A73:C73"/>
    <mergeCell ref="A74:C74"/>
    <mergeCell ref="J98:J99"/>
    <mergeCell ref="K98:K99"/>
    <mergeCell ref="A90:C90"/>
    <mergeCell ref="A91:C91"/>
    <mergeCell ref="A92:C92"/>
    <mergeCell ref="A93:C93"/>
    <mergeCell ref="A94:C94"/>
    <mergeCell ref="A95:C95"/>
    <mergeCell ref="A84:C84"/>
    <mergeCell ref="A85:C85"/>
    <mergeCell ref="A86:C86"/>
    <mergeCell ref="A87:C87"/>
    <mergeCell ref="A88:C88"/>
    <mergeCell ref="A89:C89"/>
    <mergeCell ref="A75:C75"/>
    <mergeCell ref="A76:C76"/>
    <mergeCell ref="A77:C77"/>
    <mergeCell ref="A69:C70"/>
    <mergeCell ref="D69:D70"/>
    <mergeCell ref="E69:I69"/>
    <mergeCell ref="J69:J70"/>
    <mergeCell ref="K69:K70"/>
    <mergeCell ref="A71:C71"/>
    <mergeCell ref="A62:C62"/>
    <mergeCell ref="A63:C63"/>
    <mergeCell ref="A64:C64"/>
    <mergeCell ref="A65:C65"/>
    <mergeCell ref="A66:C66"/>
    <mergeCell ref="A67:C67"/>
    <mergeCell ref="A56:C56"/>
    <mergeCell ref="A57:C57"/>
    <mergeCell ref="A58:C58"/>
    <mergeCell ref="A59:C59"/>
    <mergeCell ref="A60:C60"/>
    <mergeCell ref="A61:C61"/>
    <mergeCell ref="A50:C50"/>
    <mergeCell ref="A51:C51"/>
    <mergeCell ref="A52:C52"/>
    <mergeCell ref="A53:C53"/>
    <mergeCell ref="A54:C54"/>
    <mergeCell ref="A55:C55"/>
    <mergeCell ref="A44:C44"/>
    <mergeCell ref="A45:C45"/>
    <mergeCell ref="A46:C46"/>
    <mergeCell ref="A47:C47"/>
    <mergeCell ref="A48:C48"/>
    <mergeCell ref="A49:C49"/>
    <mergeCell ref="E39:I39"/>
    <mergeCell ref="J39:J40"/>
    <mergeCell ref="K39:K40"/>
    <mergeCell ref="A41:C41"/>
    <mergeCell ref="A42:C42"/>
    <mergeCell ref="A43:C43"/>
    <mergeCell ref="A34:C34"/>
    <mergeCell ref="A35:D35"/>
    <mergeCell ref="A36:C36"/>
    <mergeCell ref="A37:C37"/>
    <mergeCell ref="A39:C40"/>
    <mergeCell ref="D39:D40"/>
    <mergeCell ref="A32:C32"/>
    <mergeCell ref="A33:C33"/>
    <mergeCell ref="B16:G16"/>
    <mergeCell ref="A18:L18"/>
    <mergeCell ref="A19:D19"/>
    <mergeCell ref="A22:G22"/>
    <mergeCell ref="A24:I24"/>
    <mergeCell ref="A26:C27"/>
    <mergeCell ref="D26:D27"/>
    <mergeCell ref="E26:I26"/>
    <mergeCell ref="J26:J27"/>
    <mergeCell ref="K26:K27"/>
    <mergeCell ref="E2:I2"/>
    <mergeCell ref="O2:O3"/>
    <mergeCell ref="C4:K4"/>
    <mergeCell ref="B12:G12"/>
    <mergeCell ref="B14:L14"/>
    <mergeCell ref="A28:C28"/>
    <mergeCell ref="A29:C29"/>
    <mergeCell ref="A30:C30"/>
    <mergeCell ref="A31:C31"/>
  </mergeCells>
  <pageMargins left="0.59055118110236227" right="0" top="0" bottom="0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ОДДС</vt:lpstr>
      <vt:lpstr>Капитал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2018-08-13T11:58:12Z</dcterms:modified>
</cp:coreProperties>
</file>