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4780" windowHeight="1156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C17" i="5" l="1"/>
  <c r="E12" i="5" l="1"/>
  <c r="F26" i="5" l="1"/>
  <c r="D14" i="5"/>
  <c r="D12" i="5" s="1"/>
  <c r="D108" i="4"/>
  <c r="D112" i="4" s="1"/>
  <c r="D103" i="4"/>
  <c r="D69" i="4"/>
  <c r="D94" i="4" s="1"/>
  <c r="D114" i="4" s="1"/>
  <c r="D59" i="4"/>
  <c r="D38" i="4"/>
  <c r="D36" i="4"/>
  <c r="D9" i="4"/>
  <c r="D90" i="5" l="1"/>
  <c r="C90" i="5"/>
  <c r="F55" i="5" l="1"/>
  <c r="E55" i="5"/>
  <c r="C14" i="5"/>
  <c r="C12" i="5" s="1"/>
  <c r="C9" i="4"/>
  <c r="C38" i="4" l="1"/>
  <c r="C36" i="4" s="1"/>
  <c r="C59" i="4" s="1"/>
  <c r="E90" i="5" l="1"/>
  <c r="F61" i="5" l="1"/>
  <c r="F90" i="5"/>
  <c r="F8" i="5"/>
  <c r="E14" i="5"/>
  <c r="E61" i="5"/>
  <c r="E100" i="5" s="1"/>
  <c r="F24" i="5"/>
  <c r="E26" i="5"/>
  <c r="E24" i="5" s="1"/>
  <c r="D61" i="5"/>
  <c r="D8" i="5"/>
  <c r="D24" i="5"/>
  <c r="C61" i="5"/>
  <c r="C100" i="5" s="1"/>
  <c r="C24" i="5"/>
  <c r="C108" i="4"/>
  <c r="C103" i="4"/>
  <c r="C69" i="4"/>
  <c r="C94" i="4" s="1"/>
  <c r="E8" i="5" l="1"/>
  <c r="E53" i="5" s="1"/>
  <c r="C8" i="5"/>
  <c r="C53" i="5" s="1"/>
  <c r="C112" i="4"/>
  <c r="C114" i="4" s="1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<sst xmlns="http://schemas.openxmlformats.org/spreadsheetml/2006/main" count="551" uniqueCount="333">
  <si>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</si>
  <si>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</si>
  <si>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</si>
  <si>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</si>
  <si>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</si>
  <si>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</si>
  <si>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</si>
  <si>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</si>
  <si>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</si>
  <si>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</si>
  <si>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</si>
  <si>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</si>
  <si>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</si>
  <si>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</si>
  <si>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</si>
  <si>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</si>
  <si>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</si>
  <si>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</si>
  <si>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</si>
  <si>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</si>
  <si>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</si>
  <si>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</si>
  <si>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</si>
  <si>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</si>
  <si>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</si>
  <si>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</si>
  <si>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</si>
  <si>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</si>
  <si>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</si>
  <si>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</si>
  <si>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</si>
  <si>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</si>
  <si>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</si>
  <si>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</si>
  <si>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</si>
  <si>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</si>
  <si>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</si>
  <si>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</si>
  <si>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</si>
  <si>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</si>
  <si>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</si>
  <si>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</si>
  <si>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</si>
  <si>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</si>
  <si>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</si>
  <si>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</si>
  <si>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</si>
  <si>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</si>
  <si>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</si>
  <si>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</si>
  <si>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</si>
  <si>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</si>
  <si>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</si>
  <si>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</si>
  <si>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</si>
  <si>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</si>
  <si>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</si>
  <si>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</si>
  <si>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</si>
  <si>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</si>
  <si>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</si>
  <si>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</si>
  <si>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</si>
  <si>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</si>
  <si>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</si>
  <si>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</si>
  <si>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</si>
  <si>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</si>
  <si>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</si>
  <si>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</si>
  <si>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</si>
  <si>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</si>
  <si>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</si>
  <si>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</si>
  <si>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</si>
  <si>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</si>
  <si>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</si>
  <si>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</si>
  <si>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</si>
  <si>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</si>
  <si>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</si>
  <si>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</si>
  <si>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</si>
  <si>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</si>
  <si>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</si>
  <si>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</si>
  <si>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</si>
  <si>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</si>
  <si>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</si>
  <si>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</si>
  <si>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</si>
  <si>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</si>
  <si>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</si>
  <si>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</si>
  <si>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</si>
  <si>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</si>
  <si>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</si>
  <si>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</si>
  <si>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</si>
  <si>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</si>
  <si>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</si>
  <si>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</si>
  <si>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</si>
  <si>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</si>
  <si>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</si>
  <si>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</si>
  <si>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</si>
  <si>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</si>
  <si>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</si>
  <si>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</si>
  <si>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</si>
  <si>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</si>
  <si>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</si>
  <si>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</si>
  <si>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</si>
  <si>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</si>
  <si>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</si>
  <si>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</si>
  <si>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</si>
  <si>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</si>
  <si>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</si>
  <si>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</si>
  <si>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</si>
  <si>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</si>
  <si>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</si>
  <si>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</si>
  <si>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</si>
  <si>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</si>
  <si>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</si>
  <si>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</si>
  <si>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</si>
  <si>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</si>
  <si>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</si>
  <si>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</si>
  <si>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</si>
  <si>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</si>
  <si>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</si>
  <si>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</si>
  <si>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</si>
  <si>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</si>
  <si>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</si>
  <si>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</si>
  <si>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</si>
  <si>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</si>
  <si>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</si>
  <si>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</si>
  <si>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</si>
  <si>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</si>
  <si>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</si>
  <si>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</si>
  <si>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</si>
  <si>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</si>
  <si>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</si>
  <si>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</si>
  <si>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</si>
  <si>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</si>
  <si>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</si>
  <si>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</si>
  <si>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</si>
  <si>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</si>
  <si>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</si>
  <si>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</si>
  <si>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</si>
  <si>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</si>
  <si>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</si>
  <si>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</si>
  <si>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</si>
  <si>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</si>
  <si>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</si>
  <si>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</si>
  <si>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</si>
  <si>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</si>
  <si>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</si>
  <si>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</si>
  <si>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</si>
  <si>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</si>
  <si>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</si>
  <si>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</si>
  <si>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</si>
  <si>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</si>
  <si>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</si>
  <si>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</si>
  <si>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</si>
  <si>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</si>
  <si>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</si>
  <si>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</si>
  <si>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</si>
  <si>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</si>
  <si>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</si>
  <si>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</si>
  <si>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</si>
  <si>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</si>
  <si>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</si>
  <si>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</si>
  <si>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</si>
  <si>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</si>
  <si>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</si>
  <si>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</si>
  <si>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</si>
  <si>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</si>
  <si>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</si>
  <si>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</si>
  <si>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</si>
  <si>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</si>
  <si>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</si>
  <si>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</si>
  <si>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</si>
  <si>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</si>
  <si>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</si>
  <si>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</si>
  <si>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</si>
  <si>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</si>
  <si>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</si>
  <si>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</si>
  <si>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</si>
  <si>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</si>
  <si>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</si>
  <si>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</si>
  <si>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</si>
  <si>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</si>
  <si>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</si>
  <si>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</si>
  <si>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</si>
  <si>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</si>
  <si>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</si>
  <si>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</si>
  <si>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</si>
  <si>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</si>
  <si>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</si>
  <si>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</si>
  <si>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</si>
  <si>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</si>
  <si>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</si>
  <si>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</si>
  <si>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</si>
  <si>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</si>
  <si>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</si>
  <si>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</si>
  <si>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</si>
  <si>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</si>
  <si>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</si>
  <si>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</si>
  <si>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</si>
  <si>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</si>
  <si>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</si>
  <si>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</si>
  <si>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</si>
  <si>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</si>
  <si>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</si>
  <si>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</si>
  <si>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</si>
  <si>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</si>
  <si>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</si>
  <si>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</si>
  <si>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</si>
  <si>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</si>
  <si>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</si>
  <si>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</si>
  <si>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</si>
  <si>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</si>
  <si>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</si>
  <si>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</si>
  <si>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</si>
  <si>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</si>
  <si>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</si>
  <si>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</si>
  <si>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</si>
  <si>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</si>
  <si>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</si>
  <si>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</si>
  <si>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</si>
  <si>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</si>
  <si>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</si>
  <si>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</si>
  <si>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</si>
  <si>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</si>
  <si>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</si>
  <si>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</si>
  <si>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</si>
  <si>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</si>
  <si>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</si>
  <si>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</si>
  <si>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</si>
  <si>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</si>
  <si>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</si>
  <si>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</si>
  <si>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</si>
  <si>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</si>
  <si>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</si>
  <si>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</si>
  <si>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</si>
  <si>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</si>
  <si>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</si>
  <si>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</si>
  <si>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</si>
  <si>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</si>
  <si>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</si>
  <si>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</si>
  <si>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</si>
  <si>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</si>
  <si>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</si>
  <si>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</si>
  <si>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</si>
  <si>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</si>
  <si>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</si>
  <si>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</si>
  <si>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</si>
  <si>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</si>
  <si>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</si>
  <si>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</si>
  <si>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</si>
  <si>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</si>
  <si>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</si>
  <si>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</si>
  <si>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</si>
  <si>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</si>
  <si>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</si>
  <si>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</si>
  <si>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</si>
  <si>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</si>
  <si>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</si>
  <si>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</si>
  <si>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</si>
  <si>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</si>
  <si>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</si>
  <si>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</si>
  <si>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</si>
  <si>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</si>
  <si>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>В статье " Прочие доходы" отражена сумма амортизации дисконта по выданному займу в размере 535 тыс. тенге</t>
  </si>
  <si>
    <t xml:space="preserve"> по состоянию на 1 апреля 2017 года</t>
  </si>
  <si>
    <t>В статье "Прочие активы" отражена сумма займа акционеру в размере 190 000 тыс.тенге , с начисленным дисконтом в размере 3 748 тыс.тенге, сумма выданных средств в подотчет сотрудникам  1 599 тыс.тенге, займ сотруднику 250 тыс.тенге , в  статье "Прочие обязательства" отражена сумма задолженности перед сотрудниками по авансовым отчетам в размере 12 тыс.тенге</t>
  </si>
  <si>
    <t>дата  07.04.2017г.</t>
  </si>
  <si>
    <t xml:space="preserve"> по состоянию на 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</si>
</sst>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workbookViewId="0">
      <selection activeCell="C17" sqref="C17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4" t="s">
        <v>324</v>
      </c>
      <c r="D1" s="115"/>
    </row>
    <row r="2" spans="1:12" s="6" customFormat="1" x14ac:dyDescent="0.2">
      <c r="A2" s="116" t="s">
        <v>15</v>
      </c>
      <c r="B2" s="116"/>
      <c r="C2" s="116"/>
      <c r="D2" s="116"/>
    </row>
    <row r="3" spans="1:12" s="6" customFormat="1" x14ac:dyDescent="0.2">
      <c r="A3" s="116" t="s">
        <v>14</v>
      </c>
      <c r="B3" s="116"/>
      <c r="C3" s="116"/>
      <c r="D3" s="116"/>
    </row>
    <row r="4" spans="1:12" s="6" customFormat="1" x14ac:dyDescent="0.2">
      <c r="A4" s="116" t="s">
        <v>329</v>
      </c>
      <c r="B4" s="116"/>
      <c r="C4" s="116"/>
      <c r="D4" s="116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124883</v>
      </c>
      <c r="D9" s="32">
        <f>D11+D12</f>
        <v>117430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90776</v>
      </c>
      <c r="D11" s="32">
        <v>79422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34107</v>
      </c>
      <c r="D12" s="32">
        <v>38008</v>
      </c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2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1004</v>
      </c>
      <c r="D14" s="32">
        <v>1004</v>
      </c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3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4</v>
      </c>
      <c r="D16" s="32">
        <v>4</v>
      </c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3">
        <v>93000</v>
      </c>
      <c r="D17" s="43">
        <v>84031</v>
      </c>
      <c r="J17" s="11"/>
      <c r="K17" s="11"/>
    </row>
    <row r="18" spans="1:12" x14ac:dyDescent="0.2">
      <c r="A18" s="23" t="s">
        <v>58</v>
      </c>
      <c r="B18" s="20" t="s">
        <v>76</v>
      </c>
      <c r="C18" s="44" t="s">
        <v>76</v>
      </c>
      <c r="D18" s="44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34">
        <v>0</v>
      </c>
      <c r="D19" s="43">
        <v>30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3">
        <v>33768</v>
      </c>
      <c r="D20" s="43">
        <v>32946</v>
      </c>
      <c r="H20" s="11"/>
      <c r="J20" s="11"/>
      <c r="K20" s="11"/>
      <c r="L20" s="11"/>
    </row>
    <row r="21" spans="1:12" x14ac:dyDescent="0.2">
      <c r="A21" s="23" t="s">
        <v>58</v>
      </c>
      <c r="B21" s="20"/>
      <c r="C21" s="43"/>
      <c r="D21" s="43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3">
        <v>1789</v>
      </c>
      <c r="D22" s="43">
        <v>1267</v>
      </c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3">
        <v>136772</v>
      </c>
      <c r="D23" s="43">
        <v>147027</v>
      </c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4" t="s">
        <v>76</v>
      </c>
      <c r="D24" s="44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3">
        <v>85</v>
      </c>
      <c r="D25" s="43">
        <v>68</v>
      </c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2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2" x14ac:dyDescent="0.2">
      <c r="A31" s="23" t="s">
        <v>33</v>
      </c>
      <c r="B31" s="20" t="s">
        <v>108</v>
      </c>
      <c r="C31" s="32">
        <v>0</v>
      </c>
      <c r="D31" s="32">
        <v>0</v>
      </c>
    </row>
    <row r="32" spans="1:12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5" x14ac:dyDescent="0.2">
      <c r="A33" s="23" t="s">
        <v>36</v>
      </c>
      <c r="B33" s="20" t="s">
        <v>110</v>
      </c>
      <c r="C33" s="32">
        <v>10610</v>
      </c>
      <c r="D33" s="32">
        <v>10666</v>
      </c>
    </row>
    <row r="34" spans="1:5" x14ac:dyDescent="0.2">
      <c r="A34" s="23" t="s">
        <v>35</v>
      </c>
      <c r="B34" s="20" t="s">
        <v>73</v>
      </c>
      <c r="C34" s="32">
        <v>836</v>
      </c>
      <c r="D34" s="32">
        <v>1026</v>
      </c>
    </row>
    <row r="35" spans="1:5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51863</v>
      </c>
      <c r="D36" s="34">
        <f>D38+D41+D42+D43+D44+D45+D46+D47+D48</f>
        <v>50008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5" x14ac:dyDescent="0.2">
      <c r="A38" s="23" t="s">
        <v>112</v>
      </c>
      <c r="B38" s="20" t="s">
        <v>113</v>
      </c>
      <c r="C38" s="35">
        <f>C39+C40</f>
        <v>47600</v>
      </c>
      <c r="D38" s="35">
        <f>D39+D40</f>
        <v>42600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2">
        <v>0</v>
      </c>
      <c r="E39" s="12"/>
    </row>
    <row r="40" spans="1:5" x14ac:dyDescent="0.2">
      <c r="A40" s="23" t="s">
        <v>116</v>
      </c>
      <c r="B40" s="25" t="s">
        <v>117</v>
      </c>
      <c r="C40" s="32">
        <v>47600</v>
      </c>
      <c r="D40" s="32">
        <v>42600</v>
      </c>
    </row>
    <row r="41" spans="1:5" x14ac:dyDescent="0.2">
      <c r="A41" s="23" t="s">
        <v>118</v>
      </c>
      <c r="B41" s="25" t="s">
        <v>119</v>
      </c>
      <c r="C41" s="32">
        <v>1320</v>
      </c>
      <c r="D41" s="32">
        <v>1620</v>
      </c>
    </row>
    <row r="42" spans="1:5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5" x14ac:dyDescent="0.2">
      <c r="A43" s="23" t="s">
        <v>122</v>
      </c>
      <c r="B43" s="25" t="s">
        <v>123</v>
      </c>
      <c r="C43" s="32">
        <v>1378</v>
      </c>
      <c r="D43" s="32">
        <v>5739</v>
      </c>
    </row>
    <row r="44" spans="1:5" x14ac:dyDescent="0.2">
      <c r="A44" s="23" t="s">
        <v>124</v>
      </c>
      <c r="B44" s="25" t="s">
        <v>125</v>
      </c>
      <c r="C44" s="32">
        <v>1515</v>
      </c>
      <c r="D44" s="32">
        <v>15</v>
      </c>
    </row>
    <row r="45" spans="1:5" x14ac:dyDescent="0.2">
      <c r="A45" s="23" t="s">
        <v>126</v>
      </c>
      <c r="B45" s="25" t="s">
        <v>127</v>
      </c>
      <c r="C45" s="32">
        <v>50</v>
      </c>
      <c r="D45" s="32">
        <v>34</v>
      </c>
    </row>
    <row r="46" spans="1:5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2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5" x14ac:dyDescent="0.2">
      <c r="A55" s="23" t="s">
        <v>327</v>
      </c>
      <c r="B55" s="25" t="s">
        <v>87</v>
      </c>
      <c r="C55" s="32">
        <v>54</v>
      </c>
      <c r="D55" s="32">
        <v>168</v>
      </c>
    </row>
    <row r="56" spans="1:5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5" x14ac:dyDescent="0.2">
      <c r="A57" s="23" t="s">
        <v>142</v>
      </c>
      <c r="B57" s="25" t="s">
        <v>89</v>
      </c>
      <c r="C57" s="32">
        <v>2374</v>
      </c>
      <c r="D57" s="32">
        <v>2068</v>
      </c>
    </row>
    <row r="58" spans="1:5" x14ac:dyDescent="0.2">
      <c r="A58" s="23" t="s">
        <v>38</v>
      </c>
      <c r="B58" s="25" t="s">
        <v>143</v>
      </c>
      <c r="C58" s="32">
        <v>188101</v>
      </c>
      <c r="D58" s="32">
        <v>184646</v>
      </c>
    </row>
    <row r="59" spans="1:5" x14ac:dyDescent="0.2">
      <c r="A59" s="103" t="s">
        <v>144</v>
      </c>
      <c r="B59" s="104" t="s">
        <v>145</v>
      </c>
      <c r="C59" s="105">
        <f>C9+C13+C14+C17+C20+C23+C26+C29+C30+C31+C32+C33+C34+C35+C36+C49+C55+C56+C57+C58</f>
        <v>643265</v>
      </c>
      <c r="D59" s="105">
        <f>D9+D13+D14+D17+D20+D23+D26+D29+D30+D31+D32+D33+D34+D35+D36+D49+D55+D56+D57+D58</f>
        <v>631020</v>
      </c>
    </row>
    <row r="60" spans="1:5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2">
        <v>0</v>
      </c>
      <c r="E65" s="12"/>
    </row>
    <row r="66" spans="1:7" x14ac:dyDescent="0.2">
      <c r="A66" s="23" t="s">
        <v>43</v>
      </c>
      <c r="B66" s="25" t="s">
        <v>151</v>
      </c>
      <c r="C66" s="32">
        <v>3332</v>
      </c>
      <c r="D66" s="32">
        <v>4662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2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1190</v>
      </c>
      <c r="D68" s="32">
        <v>12</v>
      </c>
      <c r="E68" s="12"/>
    </row>
    <row r="69" spans="1:7" x14ac:dyDescent="0.2">
      <c r="A69" s="23" t="s">
        <v>155</v>
      </c>
      <c r="B69" s="25" t="s">
        <v>156</v>
      </c>
      <c r="C69" s="36">
        <f>SUM(C71:C82)</f>
        <v>419</v>
      </c>
      <c r="D69" s="36">
        <f>SUM(D71:D82)</f>
        <v>2095</v>
      </c>
    </row>
    <row r="70" spans="1:7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7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7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7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7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7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1">
        <v>11</v>
      </c>
      <c r="D77" s="41">
        <v>1476</v>
      </c>
    </row>
    <row r="78" spans="1:7" s="3" customFormat="1" ht="11.25" x14ac:dyDescent="0.2">
      <c r="A78" s="27" t="s">
        <v>171</v>
      </c>
      <c r="B78" s="25" t="s">
        <v>172</v>
      </c>
      <c r="C78" s="41">
        <v>12</v>
      </c>
      <c r="D78" s="41">
        <v>14</v>
      </c>
    </row>
    <row r="79" spans="1:7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7" s="3" customFormat="1" ht="11.25" x14ac:dyDescent="0.2">
      <c r="A80" s="27" t="s">
        <v>175</v>
      </c>
      <c r="B80" s="25" t="s">
        <v>176</v>
      </c>
      <c r="C80" s="41">
        <v>365</v>
      </c>
      <c r="D80" s="41">
        <v>600</v>
      </c>
    </row>
    <row r="81" spans="1:4" s="3" customFormat="1" ht="11.25" x14ac:dyDescent="0.2">
      <c r="A81" s="27" t="s">
        <v>177</v>
      </c>
      <c r="B81" s="25" t="s">
        <v>178</v>
      </c>
      <c r="C81" s="41">
        <v>31</v>
      </c>
      <c r="D81" s="41">
        <v>5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1562</v>
      </c>
      <c r="D89" s="41">
        <v>55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1500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12</v>
      </c>
      <c r="D93" s="41">
        <v>0</v>
      </c>
    </row>
    <row r="94" spans="1:4" x14ac:dyDescent="0.2">
      <c r="A94" s="106" t="s">
        <v>51</v>
      </c>
      <c r="B94" s="104" t="s">
        <v>194</v>
      </c>
      <c r="C94" s="105">
        <f>C62+C63+C64+C65+C66+C67+C68+C69+C83+C89+C90+C91+C92+C93</f>
        <v>8015</v>
      </c>
      <c r="D94" s="105">
        <f>D62+D63+D64+D65+D66+D67+D68+D69+D83+D89+D90+D91+D92+D93</f>
        <v>8324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C104+C105</f>
        <v>25676</v>
      </c>
      <c r="D103" s="38">
        <f>D104+D105</f>
        <v>12228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25676</v>
      </c>
      <c r="D105" s="38">
        <v>12228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x14ac:dyDescent="0.2">
      <c r="A107" s="31" t="s">
        <v>57</v>
      </c>
      <c r="B107" s="30" t="s">
        <v>207</v>
      </c>
      <c r="C107" s="38">
        <v>0</v>
      </c>
      <c r="D107" s="38">
        <v>0</v>
      </c>
    </row>
    <row r="108" spans="1:4" x14ac:dyDescent="0.2">
      <c r="A108" s="31" t="s">
        <v>208</v>
      </c>
      <c r="B108" s="30" t="s">
        <v>209</v>
      </c>
      <c r="C108" s="38">
        <f>SUM(C110:C111)</f>
        <v>-90426</v>
      </c>
      <c r="D108" s="38">
        <f>SUM(D110:D111)</f>
        <v>-89532</v>
      </c>
    </row>
    <row r="109" spans="1:4" x14ac:dyDescent="0.2">
      <c r="A109" s="31" t="s">
        <v>58</v>
      </c>
      <c r="B109" s="30" t="s">
        <v>76</v>
      </c>
      <c r="C109" s="39" t="s">
        <v>76</v>
      </c>
      <c r="D109" s="39" t="s">
        <v>76</v>
      </c>
    </row>
    <row r="110" spans="1:4" x14ac:dyDescent="0.2">
      <c r="A110" s="31" t="s">
        <v>59</v>
      </c>
      <c r="B110" s="30" t="s">
        <v>210</v>
      </c>
      <c r="C110" s="38">
        <v>-89532</v>
      </c>
      <c r="D110" s="38">
        <v>-56585</v>
      </c>
    </row>
    <row r="111" spans="1:4" x14ac:dyDescent="0.2">
      <c r="A111" s="31" t="s">
        <v>60</v>
      </c>
      <c r="B111" s="30" t="s">
        <v>211</v>
      </c>
      <c r="C111" s="38">
        <v>-894</v>
      </c>
      <c r="D111" s="38">
        <v>-32947</v>
      </c>
    </row>
    <row r="112" spans="1:4" x14ac:dyDescent="0.2">
      <c r="A112" s="107" t="s">
        <v>61</v>
      </c>
      <c r="B112" s="108" t="s">
        <v>212</v>
      </c>
      <c r="C112" s="109">
        <f>C97+C101+C102+C103+C107+C108</f>
        <v>635250</v>
      </c>
      <c r="D112" s="109">
        <f>D97+D101+D102+D103+D107+D108</f>
        <v>622696</v>
      </c>
    </row>
    <row r="113" spans="1:4" x14ac:dyDescent="0.2">
      <c r="A113" s="31" t="s">
        <v>76</v>
      </c>
      <c r="B113" s="30" t="s">
        <v>76</v>
      </c>
      <c r="C113" s="39" t="s">
        <v>76</v>
      </c>
      <c r="D113" s="39" t="s">
        <v>76</v>
      </c>
    </row>
    <row r="114" spans="1:4" x14ac:dyDescent="0.2">
      <c r="A114" s="110" t="s">
        <v>213</v>
      </c>
      <c r="B114" s="108" t="s">
        <v>214</v>
      </c>
      <c r="C114" s="109">
        <f>C94+C112</f>
        <v>643265</v>
      </c>
      <c r="D114" s="109">
        <f>D94+D112</f>
        <v>631020</v>
      </c>
    </row>
    <row r="116" spans="1:4" x14ac:dyDescent="0.2">
      <c r="A116" s="6" t="s">
        <v>326</v>
      </c>
    </row>
    <row r="117" spans="1:4" ht="40.5" customHeight="1" x14ac:dyDescent="0.25">
      <c r="A117" s="117" t="s">
        <v>330</v>
      </c>
      <c r="B117" s="118"/>
      <c r="C117" s="118"/>
      <c r="D117" s="118"/>
    </row>
    <row r="119" spans="1:4" s="3" customFormat="1" ht="21.75" customHeight="1" x14ac:dyDescent="0.2">
      <c r="A119" s="13" t="s">
        <v>92</v>
      </c>
      <c r="B119" s="3" t="s">
        <v>331</v>
      </c>
      <c r="C119" s="18">
        <f>C59-C114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331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  <c r="B123" s="3" t="s">
        <v>331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A15" sqref="A15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19" t="s">
        <v>325</v>
      </c>
      <c r="E1" s="120"/>
      <c r="F1" s="120"/>
    </row>
    <row r="2" spans="1:8" s="5" customFormat="1" ht="12" x14ac:dyDescent="0.2">
      <c r="A2" s="116" t="s">
        <v>62</v>
      </c>
      <c r="B2" s="116"/>
      <c r="C2" s="116"/>
      <c r="D2" s="116"/>
      <c r="E2" s="116"/>
      <c r="F2" s="116"/>
    </row>
    <row r="3" spans="1:8" s="5" customFormat="1" ht="12" x14ac:dyDescent="0.2">
      <c r="A3" s="121" t="s">
        <v>14</v>
      </c>
      <c r="B3" s="121"/>
      <c r="C3" s="121"/>
      <c r="D3" s="121"/>
      <c r="E3" s="121"/>
      <c r="F3" s="121"/>
    </row>
    <row r="4" spans="1:8" s="5" customFormat="1" ht="12" x14ac:dyDescent="0.2">
      <c r="A4" s="121" t="s">
        <v>332</v>
      </c>
      <c r="B4" s="121"/>
      <c r="C4" s="121"/>
      <c r="D4" s="121"/>
      <c r="E4" s="121"/>
      <c r="F4" s="121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1029</v>
      </c>
      <c r="D8" s="97">
        <f>D10+D11+D12+D22+D23</f>
        <v>3031</v>
      </c>
      <c r="E8" s="97">
        <f>E10+E11+E12+E22+E23</f>
        <v>2472</v>
      </c>
      <c r="F8" s="97">
        <f>F10+F11+F12+F22+F23</f>
        <v>3882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10</v>
      </c>
      <c r="D11" s="53">
        <v>30</v>
      </c>
      <c r="E11" s="32">
        <v>0</v>
      </c>
      <c r="F11" s="34">
        <v>0</v>
      </c>
    </row>
    <row r="12" spans="1:8" s="5" customFormat="1" ht="12" x14ac:dyDescent="0.2">
      <c r="A12" s="47" t="s">
        <v>68</v>
      </c>
      <c r="B12" s="46" t="s">
        <v>3</v>
      </c>
      <c r="C12" s="32">
        <f>C14+C17+C20</f>
        <v>254</v>
      </c>
      <c r="D12" s="32">
        <f>D14+D17+D20</f>
        <v>750</v>
      </c>
      <c r="E12" s="32">
        <f>E14+E17+E20</f>
        <v>0</v>
      </c>
      <c r="F12" s="32">
        <v>345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6</v>
      </c>
      <c r="D14" s="85">
        <f>D15+D16</f>
        <v>17</v>
      </c>
      <c r="E14" s="85">
        <f>E15+E16</f>
        <v>0</v>
      </c>
      <c r="F14" s="102">
        <v>345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6</v>
      </c>
      <c r="D15" s="85">
        <v>17</v>
      </c>
      <c r="E15" s="32">
        <v>0</v>
      </c>
      <c r="F15" s="34">
        <v>0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f>193+55</f>
        <v>248</v>
      </c>
      <c r="D17" s="85">
        <v>733</v>
      </c>
      <c r="E17" s="84">
        <v>0</v>
      </c>
      <c r="F17" s="86">
        <v>0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55</v>
      </c>
      <c r="D19" s="53">
        <v>158</v>
      </c>
      <c r="E19" s="32">
        <v>0</v>
      </c>
      <c r="F19" s="34">
        <v>0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765</v>
      </c>
      <c r="D22" s="53">
        <v>2251</v>
      </c>
      <c r="E22" s="32">
        <v>2472</v>
      </c>
      <c r="F22" s="34">
        <v>3537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3253</v>
      </c>
      <c r="D24" s="98">
        <f>D26+D30+D31+D32+D33+D34+D35+D36+D37</f>
        <v>13540</v>
      </c>
      <c r="E24" s="98">
        <f>E26+E30+E31+E32+E33+E34+E35+E36+E37</f>
        <v>7480</v>
      </c>
      <c r="F24" s="98">
        <f>F26+F30+F31+F32+F33+F34+F35+F36+F37</f>
        <v>15121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v>0</v>
      </c>
      <c r="D26" s="32">
        <v>5000</v>
      </c>
      <c r="E26" s="32">
        <f>E28+E29</f>
        <v>3832</v>
      </c>
      <c r="F26" s="32">
        <f>F28+F29</f>
        <v>3832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0</v>
      </c>
      <c r="D29" s="59">
        <v>5000</v>
      </c>
      <c r="E29" s="32">
        <v>3832</v>
      </c>
      <c r="F29" s="36">
        <v>3832</v>
      </c>
    </row>
    <row r="30" spans="1:6" s="5" customFormat="1" ht="12" x14ac:dyDescent="0.2">
      <c r="A30" s="47" t="s">
        <v>242</v>
      </c>
      <c r="B30" s="49" t="s">
        <v>70</v>
      </c>
      <c r="C30" s="32">
        <v>1320</v>
      </c>
      <c r="D30" s="59">
        <v>2795</v>
      </c>
      <c r="E30" s="32">
        <v>1125</v>
      </c>
      <c r="F30" s="36">
        <v>1775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1495</v>
      </c>
      <c r="D32" s="59">
        <v>4195</v>
      </c>
      <c r="E32" s="32">
        <v>1426</v>
      </c>
      <c r="F32" s="36">
        <v>5316</v>
      </c>
    </row>
    <row r="33" spans="1:6" s="5" customFormat="1" ht="12" x14ac:dyDescent="0.2">
      <c r="A33" s="47" t="s">
        <v>247</v>
      </c>
      <c r="B33" s="49" t="s">
        <v>248</v>
      </c>
      <c r="C33" s="32">
        <v>55</v>
      </c>
      <c r="D33" s="59">
        <v>275</v>
      </c>
      <c r="E33" s="32">
        <v>212</v>
      </c>
      <c r="F33" s="36">
        <v>1718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51</v>
      </c>
      <c r="E34" s="32">
        <v>17</v>
      </c>
      <c r="F34" s="36">
        <v>181</v>
      </c>
    </row>
    <row r="35" spans="1:6" s="5" customFormat="1" ht="12" x14ac:dyDescent="0.2">
      <c r="A35" s="47" t="s">
        <v>251</v>
      </c>
      <c r="B35" s="49" t="s">
        <v>252</v>
      </c>
      <c r="C35" s="32">
        <v>366</v>
      </c>
      <c r="D35" s="59">
        <v>1224</v>
      </c>
      <c r="E35" s="32">
        <v>868</v>
      </c>
      <c r="F35" s="36">
        <v>2299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537</v>
      </c>
      <c r="D38" s="72">
        <v>558</v>
      </c>
      <c r="E38" s="70">
        <v>0</v>
      </c>
      <c r="F38" s="73">
        <v>0</v>
      </c>
    </row>
    <row r="39" spans="1:6" s="5" customFormat="1" ht="24" x14ac:dyDescent="0.2">
      <c r="A39" s="68" t="s">
        <v>257</v>
      </c>
      <c r="B39" s="71" t="s">
        <v>23</v>
      </c>
      <c r="C39" s="70">
        <v>3</v>
      </c>
      <c r="D39" s="72">
        <v>445</v>
      </c>
      <c r="E39" s="70">
        <v>0</v>
      </c>
      <c r="F39" s="73">
        <v>0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3424</v>
      </c>
    </row>
    <row r="41" spans="1:6" s="5" customFormat="1" ht="12" x14ac:dyDescent="0.2">
      <c r="A41" s="68" t="s">
        <v>259</v>
      </c>
      <c r="B41" s="71" t="s">
        <v>103</v>
      </c>
      <c r="C41" s="70">
        <v>97</v>
      </c>
      <c r="D41" s="99">
        <v>97</v>
      </c>
      <c r="E41" s="70">
        <v>2</v>
      </c>
      <c r="F41" s="73">
        <v>16627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4846</v>
      </c>
      <c r="D51" s="77">
        <v>10359</v>
      </c>
      <c r="E51" s="113">
        <v>0</v>
      </c>
      <c r="F51" s="78">
        <v>419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535</v>
      </c>
      <c r="D52" s="77">
        <v>1606</v>
      </c>
      <c r="E52" s="76">
        <v>0</v>
      </c>
      <c r="F52" s="78">
        <v>0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10300</v>
      </c>
      <c r="D53" s="81">
        <f>D8+D24+D38+D39+D40+D41+D42+D43+D44+D45+D51+D52</f>
        <v>29636</v>
      </c>
      <c r="E53" s="81">
        <f>E8+E24+E38+E39+E40+E41+E42+E43+E44+E45+E51+E52</f>
        <v>9954</v>
      </c>
      <c r="F53" s="81">
        <f>F8+F24+F38+F39+F40+F41+F42+F43+F44+F45+F51+F52</f>
        <v>39473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425</v>
      </c>
      <c r="D61" s="70">
        <f>SUM(D63:D68)</f>
        <v>1269</v>
      </c>
      <c r="E61" s="70">
        <f>SUM(E63:E68)</f>
        <v>671</v>
      </c>
      <c r="F61" s="70">
        <f>SUM(F63:F68)</f>
        <v>2054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49</v>
      </c>
      <c r="D64" s="59">
        <v>128</v>
      </c>
      <c r="E64" s="32">
        <v>13</v>
      </c>
      <c r="F64" s="36">
        <v>56</v>
      </c>
    </row>
    <row r="65" spans="1:10" s="5" customFormat="1" ht="12" x14ac:dyDescent="0.2">
      <c r="A65" s="47" t="s">
        <v>281</v>
      </c>
      <c r="B65" s="49" t="s">
        <v>121</v>
      </c>
      <c r="C65" s="32">
        <v>11</v>
      </c>
      <c r="D65" s="59">
        <v>62</v>
      </c>
      <c r="E65" s="32">
        <v>103</v>
      </c>
      <c r="F65" s="36">
        <v>218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226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365</v>
      </c>
      <c r="D68" s="59">
        <v>1079</v>
      </c>
      <c r="E68" s="32">
        <v>555</v>
      </c>
      <c r="F68" s="36">
        <v>1554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0</v>
      </c>
      <c r="D76" s="72">
        <v>41</v>
      </c>
      <c r="E76" s="40">
        <v>0</v>
      </c>
      <c r="F76" s="73">
        <v>957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98</v>
      </c>
      <c r="D77" s="72">
        <v>301</v>
      </c>
      <c r="E77" s="70">
        <v>0</v>
      </c>
      <c r="F77" s="73">
        <v>0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0</v>
      </c>
      <c r="D78" s="72">
        <v>0</v>
      </c>
      <c r="E78" s="70">
        <v>76</v>
      </c>
      <c r="F78" s="73">
        <v>1174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0</v>
      </c>
      <c r="D79" s="72">
        <v>2115</v>
      </c>
      <c r="E79" s="70">
        <v>201</v>
      </c>
      <c r="F79" s="73">
        <v>8041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0</v>
      </c>
      <c r="D89" s="72">
        <v>0</v>
      </c>
      <c r="E89" s="70">
        <v>0</v>
      </c>
      <c r="F89" s="73">
        <v>0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8928</v>
      </c>
      <c r="D90" s="70">
        <f>SUM(D92:D98)</f>
        <v>26685</v>
      </c>
      <c r="E90" s="70">
        <f>SUM(E92:E98)</f>
        <v>9662</v>
      </c>
      <c r="F90" s="70">
        <f>SUM(F92:F98)</f>
        <v>29742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5085</v>
      </c>
      <c r="D92" s="59">
        <v>15518</v>
      </c>
      <c r="E92" s="63">
        <v>5274</v>
      </c>
      <c r="F92" s="64">
        <v>15705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3240</v>
      </c>
      <c r="D95" s="65">
        <v>9364</v>
      </c>
      <c r="E95" s="63">
        <v>3237</v>
      </c>
      <c r="F95" s="64">
        <v>9359</v>
      </c>
    </row>
    <row r="96" spans="1:9" x14ac:dyDescent="0.2">
      <c r="A96" s="51" t="s">
        <v>79</v>
      </c>
      <c r="B96" s="52" t="s">
        <v>315</v>
      </c>
      <c r="C96" s="63">
        <v>91</v>
      </c>
      <c r="D96" s="65">
        <v>273</v>
      </c>
      <c r="E96" s="63">
        <v>626</v>
      </c>
      <c r="F96" s="64">
        <v>1898</v>
      </c>
    </row>
    <row r="97" spans="1:6" ht="22.5" x14ac:dyDescent="0.2">
      <c r="A97" s="51" t="s">
        <v>316</v>
      </c>
      <c r="B97" s="52" t="s">
        <v>317</v>
      </c>
      <c r="C97" s="63">
        <v>512</v>
      </c>
      <c r="D97" s="65">
        <v>1530</v>
      </c>
      <c r="E97" s="63">
        <v>525</v>
      </c>
      <c r="F97" s="64">
        <v>2356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424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9451</v>
      </c>
      <c r="D100" s="96">
        <f>D55+D61+D69+D76+D77+D78+D79+D80+D81+D82+D83+D89+D90+D99</f>
        <v>30411</v>
      </c>
      <c r="E100" s="96">
        <f>E55+E61+E69+E76+E77+E78+E79+E80+E81+E82+E83+E89+E90+E99</f>
        <v>10610</v>
      </c>
      <c r="F100" s="96">
        <f>F55+F61+F69+F76+F77+F78+F79+F80+F81+F82+F83+F89+F90+F99</f>
        <v>41968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849</v>
      </c>
      <c r="D102" s="96">
        <f>D53-D100</f>
        <v>-775</v>
      </c>
      <c r="E102" s="96">
        <f>E53-E100</f>
        <v>-656</v>
      </c>
      <c r="F102" s="96">
        <f>F53-F100</f>
        <v>-2495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119</v>
      </c>
      <c r="D104" s="92">
        <v>119</v>
      </c>
      <c r="E104" s="91">
        <v>0</v>
      </c>
      <c r="F104" s="91">
        <v>0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730</v>
      </c>
      <c r="D106" s="96">
        <f>D102-D104</f>
        <v>-894</v>
      </c>
      <c r="E106" s="96">
        <f>E102-E104</f>
        <v>-656</v>
      </c>
      <c r="F106" s="96">
        <f>F102-F104</f>
        <v>-2495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730</v>
      </c>
      <c r="D109" s="96">
        <f>D106+D107</f>
        <v>-894</v>
      </c>
      <c r="E109" s="96">
        <f>E106+E107</f>
        <v>-656</v>
      </c>
      <c r="F109" s="96">
        <f>F106+F107</f>
        <v>-2495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7" t="s">
        <v>328</v>
      </c>
      <c r="B112" s="118"/>
      <c r="C112" s="118"/>
      <c r="D112" s="118"/>
    </row>
    <row r="113" spans="1:4" s="5" customFormat="1" ht="10.5" customHeight="1" x14ac:dyDescent="0.25">
      <c r="A113" s="111"/>
      <c r="B113" s="112"/>
      <c r="C113" s="112"/>
      <c r="D113" s="112"/>
    </row>
    <row r="114" spans="1:4" s="3" customFormat="1" ht="22.5" x14ac:dyDescent="0.2">
      <c r="A114" s="13" t="s">
        <v>93</v>
      </c>
      <c r="B114" s="3" t="s">
        <v>331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331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331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5" sqref="H1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2017-04-07T09:13:13Z</cp:lastPrinted>
  <dcterms:created xsi:type="dcterms:W3CDTF">2014-05-06T09:21:00Z</dcterms:created>
  <dcterms:modified xsi:type="dcterms:W3CDTF">2017-04-11T08:26:40Z</dcterms:modified>
</cp:coreProperties>
</file>