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80" windowHeight="11760" activeTab="1"/>
  </bookViews>
  <sheets>
    <sheet name="ББ" sheetId="1" r:id="rId1"/>
    <sheet name="ПУ" sheetId="4" r:id="rId2"/>
  </sheets>
  <calcPr calcId="145621"/>
</workbook>
</file>

<file path=xl/calcChain.xml><?xml version="1.0" encoding="utf-8"?>
<calcChain xmlns="http://schemas.openxmlformats.org/spreadsheetml/2006/main">
  <c r="D69" i="4" l="1"/>
  <c r="C67" i="4"/>
  <c r="D67" i="4" s="1"/>
  <c r="D66" i="4"/>
  <c r="D65" i="4"/>
  <c r="C64" i="4"/>
  <c r="D64" i="4" s="1"/>
  <c r="C62" i="4"/>
  <c r="D62" i="4" s="1"/>
  <c r="D54" i="4"/>
  <c r="D51" i="4"/>
  <c r="D49" i="4"/>
  <c r="F43" i="4"/>
  <c r="F70" i="4" s="1"/>
  <c r="E43" i="4"/>
  <c r="E70" i="4" s="1"/>
  <c r="D43" i="4"/>
  <c r="D70" i="4" s="1"/>
  <c r="C43" i="4"/>
  <c r="C70" i="4" s="1"/>
  <c r="D40" i="4"/>
  <c r="D37" i="4"/>
  <c r="D36" i="4"/>
  <c r="D34" i="4"/>
  <c r="F32" i="4"/>
  <c r="E32" i="4"/>
  <c r="D32" i="4"/>
  <c r="C32" i="4"/>
  <c r="D20" i="4"/>
  <c r="D17" i="4"/>
  <c r="F11" i="4"/>
  <c r="F41" i="4" s="1"/>
  <c r="F72" i="4" s="1"/>
  <c r="F76" i="4" s="1"/>
  <c r="F80" i="4" s="1"/>
  <c r="F85" i="4" s="1"/>
  <c r="E11" i="4"/>
  <c r="E41" i="4" s="1"/>
  <c r="E72" i="4" s="1"/>
  <c r="E76" i="4" s="1"/>
  <c r="E80" i="4" s="1"/>
  <c r="E85" i="4" s="1"/>
  <c r="D11" i="4"/>
  <c r="D41" i="4" s="1"/>
  <c r="D72" i="4" s="1"/>
  <c r="D76" i="4" s="1"/>
  <c r="D80" i="4" s="1"/>
  <c r="D85" i="4" s="1"/>
  <c r="C11" i="4"/>
  <c r="C41" i="4" s="1"/>
  <c r="C72" i="4" s="1"/>
  <c r="C76" i="4" s="1"/>
  <c r="C80" i="4" s="1"/>
  <c r="C85" i="4" s="1"/>
  <c r="D66" i="1" l="1"/>
  <c r="D72" i="1" s="1"/>
  <c r="D74" i="1" s="1"/>
  <c r="C66" i="1"/>
  <c r="C65" i="1"/>
  <c r="C72" i="1" s="1"/>
  <c r="D54" i="1"/>
  <c r="C54" i="1"/>
  <c r="D36" i="1"/>
  <c r="C34" i="1"/>
  <c r="C16" i="1"/>
  <c r="C36" i="1" s="1"/>
  <c r="C74" i="1" l="1"/>
  <c r="C75" i="1"/>
</calcChain>
</file>

<file path=xl/sharedStrings.xml><?xml version="1.0" encoding="utf-8"?>
<sst xmlns="http://schemas.openxmlformats.org/spreadsheetml/2006/main" count="224" uniqueCount="197">
  <si>
    <t xml:space="preserve">Приложение 10
к постановлению Правления
Национального Банка
Республики Казахстан
от 27 мая 2013 года № 130
</t>
  </si>
  <si>
    <t xml:space="preserve">Форма </t>
  </si>
  <si>
    <t>Бухгалтерский баланс</t>
  </si>
  <si>
    <t>АО "Private Asset Management"</t>
  </si>
  <si>
    <t>(полное наименование организации)</t>
  </si>
  <si>
    <t xml:space="preserve"> по состоянию на "1"  октября 2013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</si>
  <si>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</si>
  <si>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</si>
  <si>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</si>
  <si>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</si>
  <si>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</si>
  <si>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</si>
  <si>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</si>
  <si>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</si>
  <si>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</si>
  <si>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</si>
  <si>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</si>
  <si>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</si>
  <si>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</si>
  <si>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</si>
  <si>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</si>
  <si>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</si>
  <si>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</si>
  <si>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</si>
  <si>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</si>
  <si>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</si>
  <si>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</si>
  <si>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</si>
  <si>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</si>
  <si>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</si>
  <si>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</si>
  <si>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</si>
  <si>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</si>
  <si>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</si>
  <si>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</si>
  <si>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</si>
  <si>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</si>
  <si>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</si>
  <si>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</si>
  <si>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</si>
  <si>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</si>
  <si>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</si>
  <si>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</si>
  <si>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</si>
  <si>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</si>
  <si>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</si>
  <si>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</si>
  <si>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</si>
  <si>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</si>
  <si>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</si>
  <si>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</si>
  <si>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</si>
  <si>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</si>
  <si>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</si>
  <si>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</si>
  <si>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</si>
  <si>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</si>
  <si>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</si>
  <si>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</si>
  <si>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</si>
  <si>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</si>
  <si>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</si>
  <si>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</si>
  <si>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</si>
  <si>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</si>
  <si>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</si>
  <si>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</si>
  <si>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</si>
  <si>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</si>
  <si>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</si>
  <si>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</si>
  <si>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</si>
  <si>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</si>
  <si>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>42.1</t>
  </si>
  <si>
    <t xml:space="preserve">     отчетного периода</t>
  </si>
  <si>
    <t>42.2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</si>
  <si>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</si>
  <si>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</si>
  <si>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</si>
  <si>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</si>
  <si>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
(на период его отсутствия - лицо, его
замещающее)               _____________________Усеров Д.Е.</t>
  </si>
  <si>
    <t>дата  04.10.2013г.</t>
  </si>
  <si>
    <t>Главный бухгалтер      _____________________Давлетшина И.Н.</t>
  </si>
  <si>
    <t xml:space="preserve">Исполнитель                 ______________________ Давлетшина И.Н. </t>
  </si>
  <si>
    <t>Телефон 267 77 17 вн.107</t>
  </si>
  <si>
    <t>Место печати</t>
  </si>
  <si>
    <t xml:space="preserve">Приложение 11
к постановлению Правления
Национального Банка
Республики Казахстан
от 27 мая 2013 года № 130
</t>
  </si>
  <si>
    <t>Отчет о прибылях и убытках</t>
  </si>
  <si>
    <t xml:space="preserve"> по состоянию на "1" октября 2013 года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</si>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</sst>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3" fontId="4" fillId="0" borderId="1" xfId="2" applyNumberFormat="1" applyFont="1" applyFill="1" applyBorder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Protection="1">
      <protection locked="0"/>
    </xf>
    <xf numFmtId="3" fontId="4" fillId="0" borderId="0" xfId="1" applyNumberFormat="1" applyFont="1" applyFill="1" applyProtection="1">
      <protection locked="0"/>
    </xf>
    <xf numFmtId="49" fontId="2" fillId="0" borderId="0" xfId="3" applyNumberFormat="1" applyFont="1" applyFill="1" applyProtection="1">
      <protection locked="0"/>
    </xf>
    <xf numFmtId="49" fontId="2" fillId="0" borderId="0" xfId="3" applyNumberFormat="1" applyFont="1" applyFill="1" applyAlignment="1" applyProtection="1">
      <alignment wrapText="1"/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 applyProtection="1">
      <alignment wrapText="1" shrinkToFit="1"/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3" fontId="2" fillId="2" borderId="1" xfId="2" applyNumberFormat="1" applyFont="1" applyFill="1" applyBorder="1" applyProtection="1">
      <protection locked="0"/>
    </xf>
    <xf numFmtId="0" fontId="4" fillId="0" borderId="4" xfId="1" applyFont="1" applyFill="1" applyBorder="1" applyAlignment="1" applyProtection="1">
      <alignment vertical="top" wrapText="1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2" applyNumberFormat="1" applyFont="1" applyFill="1" applyBorder="1" applyProtection="1">
      <protection locked="0"/>
    </xf>
    <xf numFmtId="0" fontId="2" fillId="0" borderId="0" xfId="1" applyFont="1" applyFill="1" applyAlignment="1" applyProtection="1">
      <alignment horizontal="left" wrapText="1"/>
      <protection locked="0"/>
    </xf>
  </cellXfs>
  <cellStyles count="4">
    <cellStyle name="Обычный" xfId="0" builtinId="0"/>
    <cellStyle name="Обычный_I0000709" xfId="1"/>
    <cellStyle name="Обычный_Приложения к Правилам по ИК_рус" xfId="3"/>
    <cellStyle name="Финансовый_I00007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workbookViewId="0">
      <selection activeCell="D67" sqref="D67"/>
    </sheetView>
  </sheetViews>
  <sheetFormatPr defaultRowHeight="12.75" x14ac:dyDescent="0.2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256" width="9.140625" style="1"/>
    <col min="257" max="257" width="59.8554687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512" width="9.140625" style="1"/>
    <col min="513" max="513" width="59.8554687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768" width="9.140625" style="1"/>
    <col min="769" max="769" width="59.8554687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1024" width="9.140625" style="1"/>
    <col min="1025" max="1025" width="59.8554687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280" width="9.140625" style="1"/>
    <col min="1281" max="1281" width="59.8554687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536" width="9.140625" style="1"/>
    <col min="1537" max="1537" width="59.8554687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792" width="9.140625" style="1"/>
    <col min="1793" max="1793" width="59.8554687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2048" width="9.140625" style="1"/>
    <col min="2049" max="2049" width="59.8554687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304" width="9.140625" style="1"/>
    <col min="2305" max="2305" width="59.8554687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560" width="9.140625" style="1"/>
    <col min="2561" max="2561" width="59.8554687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816" width="9.140625" style="1"/>
    <col min="2817" max="2817" width="59.8554687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3072" width="9.140625" style="1"/>
    <col min="3073" max="3073" width="59.8554687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328" width="9.140625" style="1"/>
    <col min="3329" max="3329" width="59.8554687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584" width="9.140625" style="1"/>
    <col min="3585" max="3585" width="59.8554687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840" width="9.140625" style="1"/>
    <col min="3841" max="3841" width="59.8554687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4096" width="9.140625" style="1"/>
    <col min="4097" max="4097" width="59.8554687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352" width="9.140625" style="1"/>
    <col min="4353" max="4353" width="59.8554687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608" width="9.140625" style="1"/>
    <col min="4609" max="4609" width="59.8554687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864" width="9.140625" style="1"/>
    <col min="4865" max="4865" width="59.8554687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5120" width="9.140625" style="1"/>
    <col min="5121" max="5121" width="59.8554687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376" width="9.140625" style="1"/>
    <col min="5377" max="5377" width="59.8554687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632" width="9.140625" style="1"/>
    <col min="5633" max="5633" width="59.8554687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888" width="9.140625" style="1"/>
    <col min="5889" max="5889" width="59.8554687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6144" width="9.140625" style="1"/>
    <col min="6145" max="6145" width="59.8554687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400" width="9.140625" style="1"/>
    <col min="6401" max="6401" width="59.8554687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656" width="9.140625" style="1"/>
    <col min="6657" max="6657" width="59.8554687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912" width="9.140625" style="1"/>
    <col min="6913" max="6913" width="59.8554687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7168" width="9.140625" style="1"/>
    <col min="7169" max="7169" width="59.8554687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424" width="9.140625" style="1"/>
    <col min="7425" max="7425" width="59.8554687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680" width="9.140625" style="1"/>
    <col min="7681" max="7681" width="59.8554687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936" width="9.140625" style="1"/>
    <col min="7937" max="7937" width="59.8554687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8192" width="9.140625" style="1"/>
    <col min="8193" max="8193" width="59.8554687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448" width="9.140625" style="1"/>
    <col min="8449" max="8449" width="59.8554687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704" width="9.140625" style="1"/>
    <col min="8705" max="8705" width="59.8554687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960" width="9.140625" style="1"/>
    <col min="8961" max="8961" width="59.8554687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9216" width="9.140625" style="1"/>
    <col min="9217" max="9217" width="59.8554687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472" width="9.140625" style="1"/>
    <col min="9473" max="9473" width="59.8554687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728" width="9.140625" style="1"/>
    <col min="9729" max="9729" width="59.8554687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984" width="9.140625" style="1"/>
    <col min="9985" max="9985" width="59.8554687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10240" width="9.140625" style="1"/>
    <col min="10241" max="10241" width="59.8554687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496" width="9.140625" style="1"/>
    <col min="10497" max="10497" width="59.8554687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752" width="9.140625" style="1"/>
    <col min="10753" max="10753" width="59.8554687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1008" width="9.140625" style="1"/>
    <col min="11009" max="11009" width="59.8554687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264" width="9.140625" style="1"/>
    <col min="11265" max="11265" width="59.8554687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520" width="9.140625" style="1"/>
    <col min="11521" max="11521" width="59.8554687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776" width="9.140625" style="1"/>
    <col min="11777" max="11777" width="59.8554687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2032" width="9.140625" style="1"/>
    <col min="12033" max="12033" width="59.8554687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288" width="9.140625" style="1"/>
    <col min="12289" max="12289" width="59.8554687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544" width="9.140625" style="1"/>
    <col min="12545" max="12545" width="59.8554687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800" width="9.140625" style="1"/>
    <col min="12801" max="12801" width="59.8554687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3056" width="9.140625" style="1"/>
    <col min="13057" max="13057" width="59.8554687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312" width="9.140625" style="1"/>
    <col min="13313" max="13313" width="59.8554687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568" width="9.140625" style="1"/>
    <col min="13569" max="13569" width="59.8554687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824" width="9.140625" style="1"/>
    <col min="13825" max="13825" width="59.8554687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4080" width="9.140625" style="1"/>
    <col min="14081" max="14081" width="59.8554687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336" width="9.140625" style="1"/>
    <col min="14337" max="14337" width="59.8554687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592" width="9.140625" style="1"/>
    <col min="14593" max="14593" width="59.8554687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848" width="9.140625" style="1"/>
    <col min="14849" max="14849" width="59.8554687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5104" width="9.140625" style="1"/>
    <col min="15105" max="15105" width="59.8554687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360" width="9.140625" style="1"/>
    <col min="15361" max="15361" width="59.8554687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616" width="9.140625" style="1"/>
    <col min="15617" max="15617" width="59.8554687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872" width="9.140625" style="1"/>
    <col min="15873" max="15873" width="59.8554687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6128" width="9.140625" style="1"/>
    <col min="16129" max="16129" width="59.8554687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384" width="9.140625" style="1"/>
  </cols>
  <sheetData>
    <row r="1" spans="1:4" ht="75" customHeight="1" x14ac:dyDescent="0.2">
      <c r="C1" s="30" t="s">
        <v>0</v>
      </c>
      <c r="D1" s="31"/>
    </row>
    <row r="2" spans="1:4" ht="21" customHeight="1" x14ac:dyDescent="0.2">
      <c r="C2" s="2"/>
      <c r="D2" s="3" t="s">
        <v>1</v>
      </c>
    </row>
    <row r="3" spans="1:4" x14ac:dyDescent="0.2">
      <c r="A3" s="32" t="s">
        <v>2</v>
      </c>
      <c r="B3" s="32"/>
      <c r="C3" s="32"/>
      <c r="D3" s="32"/>
    </row>
    <row r="4" spans="1:4" x14ac:dyDescent="0.2">
      <c r="A4" s="33" t="s">
        <v>3</v>
      </c>
      <c r="B4" s="33"/>
      <c r="C4" s="33"/>
      <c r="D4" s="33"/>
    </row>
    <row r="5" spans="1:4" x14ac:dyDescent="0.2">
      <c r="A5" s="34" t="s">
        <v>4</v>
      </c>
      <c r="B5" s="34"/>
      <c r="C5" s="34"/>
      <c r="D5" s="34"/>
    </row>
    <row r="6" spans="1:4" x14ac:dyDescent="0.2">
      <c r="A6" s="33" t="s">
        <v>5</v>
      </c>
      <c r="B6" s="33"/>
      <c r="C6" s="33"/>
      <c r="D6" s="33"/>
    </row>
    <row r="7" spans="1:4" s="4" customFormat="1" x14ac:dyDescent="0.2">
      <c r="D7" s="5" t="s">
        <v>6</v>
      </c>
    </row>
    <row r="8" spans="1:4" ht="38.25" x14ac:dyDescent="0.2">
      <c r="A8" s="6" t="s">
        <v>7</v>
      </c>
      <c r="B8" s="6" t="s">
        <v>8</v>
      </c>
      <c r="C8" s="6" t="s">
        <v>9</v>
      </c>
      <c r="D8" s="6" t="s">
        <v>10</v>
      </c>
    </row>
    <row r="9" spans="1:4" x14ac:dyDescent="0.2">
      <c r="A9" s="7">
        <v>1</v>
      </c>
      <c r="B9" s="7">
        <v>2</v>
      </c>
      <c r="C9" s="7">
        <v>3</v>
      </c>
      <c r="D9" s="7">
        <v>4</v>
      </c>
    </row>
    <row r="10" spans="1:4" x14ac:dyDescent="0.2">
      <c r="A10" s="8" t="s">
        <v>11</v>
      </c>
      <c r="B10" s="9"/>
      <c r="C10" s="10"/>
      <c r="D10" s="10"/>
    </row>
    <row r="11" spans="1:4" x14ac:dyDescent="0.2">
      <c r="A11" s="11" t="s">
        <v>12</v>
      </c>
      <c r="B11" s="12">
        <v>1</v>
      </c>
      <c r="C11" s="10">
        <v>191805</v>
      </c>
      <c r="D11" s="10">
        <v>1937</v>
      </c>
    </row>
    <row r="12" spans="1:4" x14ac:dyDescent="0.2">
      <c r="A12" s="13" t="s">
        <v>13</v>
      </c>
      <c r="B12" s="12">
        <v>2</v>
      </c>
      <c r="C12" s="10"/>
      <c r="D12" s="10"/>
    </row>
    <row r="13" spans="1:4" ht="25.5" x14ac:dyDescent="0.2">
      <c r="A13" s="13" t="s">
        <v>14</v>
      </c>
      <c r="B13" s="12">
        <v>3</v>
      </c>
      <c r="C13" s="10"/>
      <c r="D13" s="10"/>
    </row>
    <row r="14" spans="1:4" x14ac:dyDescent="0.2">
      <c r="A14" s="13" t="s">
        <v>15</v>
      </c>
      <c r="B14" s="14" t="s">
        <v>16</v>
      </c>
      <c r="C14" s="10"/>
      <c r="D14" s="10"/>
    </row>
    <row r="15" spans="1:4" ht="25.5" x14ac:dyDescent="0.2">
      <c r="A15" s="13" t="s">
        <v>17</v>
      </c>
      <c r="B15" s="12">
        <v>5</v>
      </c>
      <c r="C15" s="10">
        <v>136462</v>
      </c>
      <c r="D15" s="10">
        <v>511156</v>
      </c>
    </row>
    <row r="16" spans="1:4" x14ac:dyDescent="0.2">
      <c r="A16" s="13" t="s">
        <v>18</v>
      </c>
      <c r="B16" s="12">
        <v>6</v>
      </c>
      <c r="C16" s="10">
        <f>14500+19085</f>
        <v>33585</v>
      </c>
      <c r="D16" s="10">
        <v>12238</v>
      </c>
    </row>
    <row r="17" spans="1:4" x14ac:dyDescent="0.2">
      <c r="A17" s="13" t="s">
        <v>19</v>
      </c>
      <c r="B17" s="12">
        <v>7</v>
      </c>
      <c r="C17" s="10"/>
      <c r="D17" s="10"/>
    </row>
    <row r="18" spans="1:4" x14ac:dyDescent="0.2">
      <c r="A18" s="13" t="s">
        <v>20</v>
      </c>
      <c r="B18" s="12"/>
      <c r="C18" s="10"/>
      <c r="D18" s="10"/>
    </row>
    <row r="19" spans="1:4" x14ac:dyDescent="0.2">
      <c r="A19" s="13" t="s">
        <v>21</v>
      </c>
      <c r="B19" s="12" t="s">
        <v>22</v>
      </c>
      <c r="C19" s="10"/>
      <c r="D19" s="10"/>
    </row>
    <row r="20" spans="1:4" x14ac:dyDescent="0.2">
      <c r="A20" s="13" t="s">
        <v>23</v>
      </c>
      <c r="B20" s="14" t="s">
        <v>24</v>
      </c>
      <c r="C20" s="10"/>
      <c r="D20" s="10"/>
    </row>
    <row r="21" spans="1:4" ht="25.5" x14ac:dyDescent="0.2">
      <c r="A21" s="13" t="s">
        <v>25</v>
      </c>
      <c r="B21" s="14">
        <v>8</v>
      </c>
      <c r="C21" s="10"/>
      <c r="D21" s="10"/>
    </row>
    <row r="22" spans="1:4" x14ac:dyDescent="0.2">
      <c r="A22" s="13" t="s">
        <v>26</v>
      </c>
      <c r="B22" s="12">
        <v>9</v>
      </c>
      <c r="C22" s="10"/>
      <c r="D22" s="10"/>
    </row>
    <row r="23" spans="1:4" x14ac:dyDescent="0.2">
      <c r="A23" s="13" t="s">
        <v>27</v>
      </c>
      <c r="B23" s="12">
        <v>10</v>
      </c>
      <c r="C23" s="10"/>
      <c r="D23" s="10"/>
    </row>
    <row r="24" spans="1:4" ht="25.5" x14ac:dyDescent="0.2">
      <c r="A24" s="13" t="s">
        <v>28</v>
      </c>
      <c r="B24" s="12">
        <v>11</v>
      </c>
      <c r="C24" s="10"/>
      <c r="D24" s="10"/>
    </row>
    <row r="25" spans="1:4" x14ac:dyDescent="0.2">
      <c r="A25" s="13" t="s">
        <v>29</v>
      </c>
      <c r="B25" s="12">
        <v>12</v>
      </c>
      <c r="C25" s="10"/>
      <c r="D25" s="10"/>
    </row>
    <row r="26" spans="1:4" x14ac:dyDescent="0.2">
      <c r="A26" s="13" t="s">
        <v>30</v>
      </c>
      <c r="B26" s="12">
        <v>13</v>
      </c>
      <c r="C26" s="10"/>
      <c r="D26" s="10"/>
    </row>
    <row r="27" spans="1:4" ht="25.5" x14ac:dyDescent="0.2">
      <c r="A27" s="13" t="s">
        <v>31</v>
      </c>
      <c r="B27" s="12">
        <v>14</v>
      </c>
      <c r="C27" s="10"/>
      <c r="D27" s="10"/>
    </row>
    <row r="28" spans="1:4" x14ac:dyDescent="0.2">
      <c r="A28" s="13" t="s">
        <v>32</v>
      </c>
      <c r="B28" s="12">
        <v>15</v>
      </c>
      <c r="C28" s="10">
        <v>72</v>
      </c>
      <c r="D28" s="10">
        <v>331</v>
      </c>
    </row>
    <row r="29" spans="1:4" ht="25.5" x14ac:dyDescent="0.2">
      <c r="A29" s="13" t="s">
        <v>33</v>
      </c>
      <c r="B29" s="12">
        <v>16</v>
      </c>
      <c r="C29" s="10"/>
      <c r="D29" s="10"/>
    </row>
    <row r="30" spans="1:4" ht="25.5" x14ac:dyDescent="0.2">
      <c r="A30" s="13" t="s">
        <v>34</v>
      </c>
      <c r="B30" s="12">
        <v>17</v>
      </c>
      <c r="C30" s="10">
        <v>2260</v>
      </c>
      <c r="D30" s="10">
        <v>3093</v>
      </c>
    </row>
    <row r="31" spans="1:4" x14ac:dyDescent="0.2">
      <c r="A31" s="15" t="s">
        <v>35</v>
      </c>
      <c r="B31" s="12">
        <v>18</v>
      </c>
      <c r="C31" s="10">
        <v>30786</v>
      </c>
      <c r="D31" s="10">
        <v>34216</v>
      </c>
    </row>
    <row r="32" spans="1:4" x14ac:dyDescent="0.2">
      <c r="A32" s="13" t="s">
        <v>36</v>
      </c>
      <c r="B32" s="12">
        <v>19</v>
      </c>
      <c r="C32" s="10">
        <v>52</v>
      </c>
      <c r="D32" s="10"/>
    </row>
    <row r="33" spans="1:5" x14ac:dyDescent="0.2">
      <c r="A33" s="13" t="s">
        <v>37</v>
      </c>
      <c r="B33" s="12">
        <v>20</v>
      </c>
      <c r="C33" s="10"/>
      <c r="D33" s="10"/>
    </row>
    <row r="34" spans="1:5" x14ac:dyDescent="0.2">
      <c r="A34" s="13" t="s">
        <v>38</v>
      </c>
      <c r="B34" s="12">
        <v>21</v>
      </c>
      <c r="C34" s="10">
        <f>240071-52-19085</f>
        <v>220934</v>
      </c>
      <c r="D34" s="10">
        <v>3247</v>
      </c>
    </row>
    <row r="35" spans="1:5" x14ac:dyDescent="0.2">
      <c r="A35" s="13"/>
      <c r="B35" s="12"/>
      <c r="C35" s="10"/>
      <c r="D35" s="10"/>
    </row>
    <row r="36" spans="1:5" x14ac:dyDescent="0.2">
      <c r="A36" s="16" t="s">
        <v>39</v>
      </c>
      <c r="B36" s="12">
        <v>22</v>
      </c>
      <c r="C36" s="17">
        <f>C11+C15+C16+C28+C30+C31+C34+C32</f>
        <v>615956</v>
      </c>
      <c r="D36" s="17">
        <f>D11+D15+D16+D17+D28+D30+D31+D34</f>
        <v>566218</v>
      </c>
      <c r="E36" s="18"/>
    </row>
    <row r="37" spans="1:5" x14ac:dyDescent="0.2">
      <c r="A37" s="13"/>
      <c r="B37" s="12"/>
      <c r="C37" s="10"/>
      <c r="D37" s="10"/>
      <c r="E37" s="18"/>
    </row>
    <row r="38" spans="1:5" x14ac:dyDescent="0.2">
      <c r="A38" s="19" t="s">
        <v>40</v>
      </c>
      <c r="B38" s="12"/>
      <c r="C38" s="10"/>
      <c r="D38" s="10"/>
    </row>
    <row r="39" spans="1:5" x14ac:dyDescent="0.2">
      <c r="A39" s="20" t="s">
        <v>41</v>
      </c>
      <c r="B39" s="12">
        <v>23</v>
      </c>
      <c r="C39" s="10"/>
      <c r="D39" s="10"/>
    </row>
    <row r="40" spans="1:5" x14ac:dyDescent="0.2">
      <c r="A40" s="13" t="s">
        <v>15</v>
      </c>
      <c r="B40" s="12">
        <v>24</v>
      </c>
      <c r="C40" s="10"/>
      <c r="D40" s="10"/>
    </row>
    <row r="41" spans="1:5" x14ac:dyDescent="0.2">
      <c r="A41" s="20" t="s">
        <v>42</v>
      </c>
      <c r="B41" s="12">
        <v>25</v>
      </c>
      <c r="C41" s="10"/>
      <c r="D41" s="10"/>
    </row>
    <row r="42" spans="1:5" x14ac:dyDescent="0.2">
      <c r="A42" s="13" t="s">
        <v>43</v>
      </c>
      <c r="B42" s="12">
        <v>26</v>
      </c>
      <c r="C42" s="10"/>
      <c r="D42" s="10"/>
    </row>
    <row r="43" spans="1:5" x14ac:dyDescent="0.2">
      <c r="A43" s="20" t="s">
        <v>44</v>
      </c>
      <c r="B43" s="12">
        <v>27</v>
      </c>
      <c r="C43" s="10"/>
      <c r="D43" s="10"/>
    </row>
    <row r="44" spans="1:5" x14ac:dyDescent="0.2">
      <c r="A44" s="20" t="s">
        <v>45</v>
      </c>
      <c r="B44" s="12">
        <v>28</v>
      </c>
      <c r="C44" s="10">
        <v>1493</v>
      </c>
      <c r="D44" s="10">
        <v>1584</v>
      </c>
    </row>
    <row r="45" spans="1:5" x14ac:dyDescent="0.2">
      <c r="A45" s="11" t="s">
        <v>46</v>
      </c>
      <c r="B45" s="12">
        <v>29</v>
      </c>
      <c r="C45" s="10">
        <v>2174</v>
      </c>
      <c r="D45" s="10">
        <v>3035</v>
      </c>
    </row>
    <row r="46" spans="1:5" x14ac:dyDescent="0.2">
      <c r="A46" s="11" t="s">
        <v>47</v>
      </c>
      <c r="B46" s="12"/>
      <c r="C46" s="10"/>
      <c r="D46" s="10"/>
    </row>
    <row r="47" spans="1:5" ht="25.5" x14ac:dyDescent="0.2">
      <c r="A47" s="11" t="s">
        <v>48</v>
      </c>
      <c r="B47" s="12" t="s">
        <v>49</v>
      </c>
      <c r="C47" s="10"/>
      <c r="D47" s="10"/>
    </row>
    <row r="48" spans="1:5" x14ac:dyDescent="0.2">
      <c r="A48" s="13" t="s">
        <v>50</v>
      </c>
      <c r="B48" s="12">
        <v>30</v>
      </c>
      <c r="C48" s="10"/>
      <c r="D48" s="10"/>
    </row>
    <row r="49" spans="1:5" x14ac:dyDescent="0.2">
      <c r="A49" s="13" t="s">
        <v>51</v>
      </c>
      <c r="B49" s="12">
        <v>31</v>
      </c>
      <c r="C49" s="10"/>
      <c r="D49" s="10"/>
    </row>
    <row r="50" spans="1:5" x14ac:dyDescent="0.2">
      <c r="A50" s="13" t="s">
        <v>52</v>
      </c>
      <c r="B50" s="21" t="s">
        <v>53</v>
      </c>
      <c r="C50" s="10">
        <v>1210</v>
      </c>
      <c r="D50" s="10"/>
      <c r="E50" s="18"/>
    </row>
    <row r="51" spans="1:5" x14ac:dyDescent="0.2">
      <c r="A51" s="13" t="s">
        <v>54</v>
      </c>
      <c r="B51" s="12" t="s">
        <v>55</v>
      </c>
      <c r="C51" s="17"/>
      <c r="D51" s="17"/>
    </row>
    <row r="52" spans="1:5" x14ac:dyDescent="0.2">
      <c r="A52" s="13" t="s">
        <v>56</v>
      </c>
      <c r="B52" s="12" t="s">
        <v>57</v>
      </c>
      <c r="C52" s="10">
        <v>507</v>
      </c>
      <c r="D52" s="10">
        <v>961</v>
      </c>
    </row>
    <row r="53" spans="1:5" x14ac:dyDescent="0.2">
      <c r="A53" s="16"/>
      <c r="B53" s="12"/>
      <c r="C53" s="10"/>
      <c r="D53" s="10"/>
    </row>
    <row r="54" spans="1:5" x14ac:dyDescent="0.2">
      <c r="A54" s="13" t="s">
        <v>58</v>
      </c>
      <c r="B54" s="12">
        <v>35</v>
      </c>
      <c r="C54" s="17">
        <f>C44+C45+C52+C50</f>
        <v>5384</v>
      </c>
      <c r="D54" s="17">
        <f>D44+D45+D52</f>
        <v>5580</v>
      </c>
    </row>
    <row r="55" spans="1:5" x14ac:dyDescent="0.2">
      <c r="A55" s="13"/>
      <c r="B55" s="12"/>
      <c r="C55" s="10"/>
      <c r="D55" s="10"/>
    </row>
    <row r="56" spans="1:5" x14ac:dyDescent="0.2">
      <c r="A56" s="20" t="s">
        <v>59</v>
      </c>
      <c r="B56" s="12"/>
      <c r="C56" s="10"/>
      <c r="D56" s="10"/>
    </row>
    <row r="57" spans="1:5" x14ac:dyDescent="0.2">
      <c r="A57" s="13" t="s">
        <v>60</v>
      </c>
      <c r="B57" s="12">
        <v>36</v>
      </c>
      <c r="C57" s="10">
        <v>700000</v>
      </c>
      <c r="D57" s="10">
        <v>595000</v>
      </c>
    </row>
    <row r="58" spans="1:5" x14ac:dyDescent="0.2">
      <c r="A58" s="13" t="s">
        <v>20</v>
      </c>
      <c r="B58" s="12"/>
      <c r="C58" s="10"/>
      <c r="D58" s="10"/>
    </row>
    <row r="59" spans="1:5" x14ac:dyDescent="0.2">
      <c r="A59" s="13" t="s">
        <v>61</v>
      </c>
      <c r="B59" s="12" t="s">
        <v>62</v>
      </c>
      <c r="C59" s="10">
        <v>700000</v>
      </c>
      <c r="D59" s="10">
        <v>595000</v>
      </c>
    </row>
    <row r="60" spans="1:5" x14ac:dyDescent="0.2">
      <c r="A60" s="13" t="s">
        <v>63</v>
      </c>
      <c r="B60" s="12" t="s">
        <v>64</v>
      </c>
      <c r="C60" s="10"/>
      <c r="D60" s="10"/>
    </row>
    <row r="61" spans="1:5" x14ac:dyDescent="0.2">
      <c r="A61" s="13" t="s">
        <v>65</v>
      </c>
      <c r="B61" s="12">
        <v>37</v>
      </c>
      <c r="C61" s="10"/>
      <c r="D61" s="10"/>
    </row>
    <row r="62" spans="1:5" x14ac:dyDescent="0.2">
      <c r="A62" s="13" t="s">
        <v>66</v>
      </c>
      <c r="B62" s="22">
        <v>38</v>
      </c>
      <c r="C62" s="10"/>
      <c r="D62" s="10"/>
    </row>
    <row r="63" spans="1:5" x14ac:dyDescent="0.2">
      <c r="A63" s="13" t="s">
        <v>67</v>
      </c>
      <c r="B63" s="22">
        <v>39</v>
      </c>
      <c r="C63" s="10"/>
      <c r="D63" s="10"/>
    </row>
    <row r="64" spans="1:5" ht="12.75" customHeight="1" x14ac:dyDescent="0.2">
      <c r="A64" s="23" t="s">
        <v>68</v>
      </c>
      <c r="B64" s="22">
        <v>40</v>
      </c>
      <c r="C64" s="10"/>
      <c r="D64" s="10"/>
    </row>
    <row r="65" spans="1:5" x14ac:dyDescent="0.2">
      <c r="A65" s="13" t="s">
        <v>69</v>
      </c>
      <c r="B65" s="22">
        <v>41</v>
      </c>
      <c r="C65" s="10">
        <f>-28731+36</f>
        <v>-28695</v>
      </c>
      <c r="D65" s="10">
        <v>-9624</v>
      </c>
      <c r="E65" s="18"/>
    </row>
    <row r="66" spans="1:5" x14ac:dyDescent="0.2">
      <c r="A66" s="13" t="s">
        <v>70</v>
      </c>
      <c r="B66" s="22">
        <v>42</v>
      </c>
      <c r="C66" s="10">
        <f>C68+C69</f>
        <v>-60733</v>
      </c>
      <c r="D66" s="10">
        <f>D68+D69</f>
        <v>-24738</v>
      </c>
      <c r="E66" s="18"/>
    </row>
    <row r="67" spans="1:5" x14ac:dyDescent="0.2">
      <c r="A67" s="16" t="s">
        <v>71</v>
      </c>
      <c r="B67" s="22"/>
      <c r="C67" s="17"/>
      <c r="D67" s="17"/>
      <c r="E67" s="18"/>
    </row>
    <row r="68" spans="1:5" x14ac:dyDescent="0.2">
      <c r="A68" s="16" t="s">
        <v>72</v>
      </c>
      <c r="B68" s="22" t="s">
        <v>73</v>
      </c>
      <c r="C68" s="10">
        <v>-24738</v>
      </c>
      <c r="D68" s="10">
        <v>3566</v>
      </c>
      <c r="E68" s="18"/>
    </row>
    <row r="69" spans="1:5" x14ac:dyDescent="0.2">
      <c r="A69" s="16" t="s">
        <v>74</v>
      </c>
      <c r="B69" s="22" t="s">
        <v>75</v>
      </c>
      <c r="C69" s="10">
        <v>-35995</v>
      </c>
      <c r="D69" s="10">
        <v>-28304</v>
      </c>
    </row>
    <row r="70" spans="1:5" x14ac:dyDescent="0.2">
      <c r="A70" s="16" t="s">
        <v>76</v>
      </c>
      <c r="B70" s="22">
        <v>43</v>
      </c>
      <c r="C70" s="17"/>
      <c r="D70" s="17"/>
    </row>
    <row r="71" spans="1:5" x14ac:dyDescent="0.2">
      <c r="A71" s="16"/>
      <c r="B71" s="22"/>
      <c r="C71" s="17"/>
      <c r="D71" s="17"/>
    </row>
    <row r="72" spans="1:5" x14ac:dyDescent="0.2">
      <c r="A72" s="16" t="s">
        <v>77</v>
      </c>
      <c r="B72" s="22">
        <v>44</v>
      </c>
      <c r="C72" s="17">
        <f>C57+C65+C66</f>
        <v>610572</v>
      </c>
      <c r="D72" s="17">
        <f>D57+D65+D66</f>
        <v>560638</v>
      </c>
    </row>
    <row r="73" spans="1:5" x14ac:dyDescent="0.2">
      <c r="A73" s="16"/>
      <c r="B73" s="22"/>
      <c r="C73" s="17"/>
      <c r="D73" s="17"/>
    </row>
    <row r="74" spans="1:5" x14ac:dyDescent="0.2">
      <c r="A74" s="16" t="s">
        <v>78</v>
      </c>
      <c r="B74" s="22">
        <v>45</v>
      </c>
      <c r="C74" s="17">
        <f>C54+C72</f>
        <v>615956</v>
      </c>
      <c r="D74" s="17">
        <f>D54+D72</f>
        <v>566218</v>
      </c>
    </row>
    <row r="75" spans="1:5" x14ac:dyDescent="0.2">
      <c r="C75" s="24">
        <f>C36-C74</f>
        <v>0</v>
      </c>
      <c r="D75" s="24"/>
    </row>
    <row r="76" spans="1:5" x14ac:dyDescent="0.2">
      <c r="A76" s="29" t="s">
        <v>79</v>
      </c>
      <c r="B76" s="29"/>
      <c r="C76" s="29"/>
      <c r="D76" s="29"/>
    </row>
    <row r="77" spans="1:5" x14ac:dyDescent="0.2">
      <c r="A77" s="25"/>
    </row>
    <row r="78" spans="1:5" ht="38.25" x14ac:dyDescent="0.2">
      <c r="A78" s="26" t="s">
        <v>80</v>
      </c>
      <c r="B78" s="1" t="s">
        <v>81</v>
      </c>
    </row>
    <row r="79" spans="1:5" x14ac:dyDescent="0.2">
      <c r="A79" s="25"/>
    </row>
    <row r="80" spans="1:5" x14ac:dyDescent="0.2">
      <c r="A80" s="27" t="s">
        <v>82</v>
      </c>
      <c r="B80" s="1" t="s">
        <v>81</v>
      </c>
    </row>
    <row r="81" spans="1:2" x14ac:dyDescent="0.2">
      <c r="A81" s="25"/>
    </row>
    <row r="82" spans="1:2" x14ac:dyDescent="0.2">
      <c r="A82" s="25" t="s">
        <v>83</v>
      </c>
      <c r="B82" s="1" t="s">
        <v>81</v>
      </c>
    </row>
    <row r="83" spans="1:2" x14ac:dyDescent="0.2">
      <c r="A83" s="25"/>
    </row>
    <row r="84" spans="1:2" x14ac:dyDescent="0.2">
      <c r="A84" s="1" t="s">
        <v>84</v>
      </c>
    </row>
    <row r="85" spans="1:2" x14ac:dyDescent="0.2">
      <c r="A85" s="25" t="s">
        <v>85</v>
      </c>
    </row>
    <row r="86" spans="1:2" x14ac:dyDescent="0.2">
      <c r="A86" s="25"/>
    </row>
    <row r="87" spans="1:2" x14ac:dyDescent="0.2">
      <c r="A87" s="25"/>
    </row>
  </sheetData>
  <mergeCells count="6">
    <mergeCell ref="A76:D76"/>
    <mergeCell ref="C1:D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85" workbookViewId="0">
      <selection activeCell="B106" sqref="B106"/>
    </sheetView>
  </sheetViews>
  <sheetFormatPr defaultRowHeight="12.75" x14ac:dyDescent="0.2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75" customHeight="1" x14ac:dyDescent="0.2">
      <c r="E1" s="30" t="s">
        <v>86</v>
      </c>
      <c r="F1" s="35"/>
    </row>
    <row r="2" spans="1:8" ht="23.25" customHeight="1" x14ac:dyDescent="0.2">
      <c r="E2" s="2"/>
      <c r="F2" s="3" t="s">
        <v>1</v>
      </c>
    </row>
    <row r="3" spans="1:8" x14ac:dyDescent="0.2">
      <c r="A3" s="32" t="s">
        <v>87</v>
      </c>
      <c r="B3" s="32"/>
      <c r="C3" s="32"/>
      <c r="D3" s="32"/>
      <c r="E3" s="32"/>
      <c r="F3" s="32"/>
    </row>
    <row r="4" spans="1:8" x14ac:dyDescent="0.2">
      <c r="A4" s="33" t="s">
        <v>3</v>
      </c>
      <c r="B4" s="33"/>
      <c r="C4" s="33"/>
      <c r="D4" s="33"/>
      <c r="E4" s="33"/>
      <c r="F4" s="33"/>
    </row>
    <row r="5" spans="1:8" x14ac:dyDescent="0.2">
      <c r="A5" s="34" t="s">
        <v>4</v>
      </c>
      <c r="B5" s="34"/>
      <c r="C5" s="34"/>
      <c r="D5" s="34"/>
      <c r="E5" s="34"/>
      <c r="F5" s="34"/>
    </row>
    <row r="6" spans="1:8" x14ac:dyDescent="0.2">
      <c r="A6" s="33" t="s">
        <v>88</v>
      </c>
      <c r="B6" s="33"/>
      <c r="C6" s="33"/>
      <c r="D6" s="33"/>
      <c r="E6" s="33"/>
      <c r="F6" s="33"/>
    </row>
    <row r="7" spans="1:8" s="4" customFormat="1" x14ac:dyDescent="0.2">
      <c r="A7" s="36"/>
      <c r="B7" s="36"/>
      <c r="C7" s="36"/>
      <c r="D7" s="36"/>
      <c r="E7" s="36"/>
      <c r="F7" s="36"/>
    </row>
    <row r="8" spans="1:8" s="4" customFormat="1" x14ac:dyDescent="0.2">
      <c r="F8" s="5" t="s">
        <v>89</v>
      </c>
    </row>
    <row r="9" spans="1:8" ht="63.75" x14ac:dyDescent="0.2">
      <c r="A9" s="6" t="s">
        <v>7</v>
      </c>
      <c r="B9" s="6" t="s">
        <v>8</v>
      </c>
      <c r="C9" s="6" t="s">
        <v>90</v>
      </c>
      <c r="D9" s="6" t="s">
        <v>91</v>
      </c>
      <c r="E9" s="6" t="s">
        <v>92</v>
      </c>
      <c r="F9" s="6" t="s">
        <v>93</v>
      </c>
      <c r="G9" s="37"/>
      <c r="H9" s="28"/>
    </row>
    <row r="10" spans="1:8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8" ht="15" customHeight="1" x14ac:dyDescent="0.2">
      <c r="A11" s="38" t="s">
        <v>94</v>
      </c>
      <c r="B11" s="39">
        <v>1</v>
      </c>
      <c r="C11" s="10">
        <f>SUM(C13:C19)</f>
        <v>0</v>
      </c>
      <c r="D11" s="10">
        <f>SUM(D13:D19)</f>
        <v>1141</v>
      </c>
      <c r="E11" s="10">
        <f>SUM(E13:E19)</f>
        <v>2407</v>
      </c>
      <c r="F11" s="10">
        <f>SUM(F13:F19)</f>
        <v>2407</v>
      </c>
    </row>
    <row r="12" spans="1:8" ht="15.75" customHeight="1" x14ac:dyDescent="0.2">
      <c r="A12" s="40" t="s">
        <v>71</v>
      </c>
      <c r="B12" s="41"/>
      <c r="C12" s="10"/>
      <c r="D12" s="10"/>
      <c r="E12" s="10"/>
      <c r="F12" s="10"/>
      <c r="G12" s="42"/>
      <c r="H12" s="18"/>
    </row>
    <row r="13" spans="1:8" x14ac:dyDescent="0.2">
      <c r="A13" s="40" t="s">
        <v>95</v>
      </c>
      <c r="B13" s="41" t="s">
        <v>96</v>
      </c>
      <c r="C13" s="10"/>
      <c r="D13" s="10"/>
      <c r="E13" s="10"/>
      <c r="F13" s="10"/>
    </row>
    <row r="14" spans="1:8" x14ac:dyDescent="0.2">
      <c r="A14" s="40" t="s">
        <v>97</v>
      </c>
      <c r="B14" s="41" t="s">
        <v>98</v>
      </c>
      <c r="C14" s="10"/>
      <c r="D14" s="10"/>
      <c r="E14" s="10"/>
      <c r="F14" s="10"/>
    </row>
    <row r="15" spans="1:8" x14ac:dyDescent="0.2">
      <c r="A15" s="40" t="s">
        <v>99</v>
      </c>
      <c r="B15" s="41" t="s">
        <v>100</v>
      </c>
      <c r="C15" s="10"/>
      <c r="D15" s="10"/>
      <c r="E15" s="10"/>
      <c r="F15" s="10"/>
    </row>
    <row r="16" spans="1:8" x14ac:dyDescent="0.2">
      <c r="A16" s="40" t="s">
        <v>101</v>
      </c>
      <c r="B16" s="41" t="s">
        <v>102</v>
      </c>
      <c r="C16" s="10"/>
      <c r="D16" s="10"/>
      <c r="E16" s="10"/>
      <c r="F16" s="10"/>
    </row>
    <row r="17" spans="1:8" ht="12.75" customHeight="1" x14ac:dyDescent="0.2">
      <c r="A17" s="40" t="s">
        <v>103</v>
      </c>
      <c r="B17" s="41" t="s">
        <v>104</v>
      </c>
      <c r="C17" s="10"/>
      <c r="D17" s="10">
        <f>1141+C17</f>
        <v>1141</v>
      </c>
      <c r="E17" s="10">
        <v>2176</v>
      </c>
      <c r="F17" s="10">
        <v>2176</v>
      </c>
      <c r="G17" s="42"/>
      <c r="H17" s="18"/>
    </row>
    <row r="18" spans="1:8" x14ac:dyDescent="0.2">
      <c r="A18" s="40" t="s">
        <v>105</v>
      </c>
      <c r="B18" s="41" t="s">
        <v>106</v>
      </c>
      <c r="C18" s="10"/>
      <c r="D18" s="10"/>
      <c r="E18" s="10">
        <v>191</v>
      </c>
      <c r="F18" s="10">
        <v>191</v>
      </c>
    </row>
    <row r="19" spans="1:8" x14ac:dyDescent="0.2">
      <c r="A19" s="40" t="s">
        <v>107</v>
      </c>
      <c r="B19" s="41" t="s">
        <v>108</v>
      </c>
      <c r="C19" s="10"/>
      <c r="D19" s="10"/>
      <c r="E19" s="10">
        <v>40</v>
      </c>
      <c r="F19" s="10">
        <v>40</v>
      </c>
    </row>
    <row r="20" spans="1:8" x14ac:dyDescent="0.2">
      <c r="A20" s="40" t="s">
        <v>109</v>
      </c>
      <c r="B20" s="41">
        <v>2</v>
      </c>
      <c r="C20" s="10">
        <v>7033</v>
      </c>
      <c r="D20" s="10">
        <f>7808+C20</f>
        <v>14841</v>
      </c>
      <c r="E20" s="10"/>
      <c r="F20" s="10"/>
    </row>
    <row r="21" spans="1:8" x14ac:dyDescent="0.2">
      <c r="A21" s="40" t="s">
        <v>20</v>
      </c>
      <c r="B21" s="41"/>
      <c r="C21" s="10"/>
      <c r="D21" s="10"/>
      <c r="E21" s="10"/>
      <c r="F21" s="10"/>
    </row>
    <row r="22" spans="1:8" x14ac:dyDescent="0.2">
      <c r="A22" s="40" t="s">
        <v>110</v>
      </c>
      <c r="B22" s="41" t="s">
        <v>111</v>
      </c>
      <c r="C22" s="10"/>
      <c r="D22" s="10"/>
      <c r="E22" s="10"/>
      <c r="F22" s="10"/>
    </row>
    <row r="23" spans="1:8" x14ac:dyDescent="0.2">
      <c r="A23" s="40" t="s">
        <v>112</v>
      </c>
      <c r="B23" s="41" t="s">
        <v>113</v>
      </c>
      <c r="C23" s="10"/>
      <c r="D23" s="10"/>
      <c r="E23" s="10"/>
      <c r="F23" s="10"/>
    </row>
    <row r="24" spans="1:8" ht="25.5" x14ac:dyDescent="0.2">
      <c r="A24" s="40" t="s">
        <v>114</v>
      </c>
      <c r="B24" s="41">
        <v>3</v>
      </c>
      <c r="C24" s="10"/>
      <c r="D24" s="17"/>
      <c r="E24" s="17"/>
      <c r="F24" s="17"/>
    </row>
    <row r="25" spans="1:8" x14ac:dyDescent="0.2">
      <c r="A25" s="40" t="s">
        <v>71</v>
      </c>
      <c r="B25" s="41"/>
      <c r="C25" s="10"/>
      <c r="D25" s="10"/>
      <c r="E25" s="10"/>
      <c r="F25" s="10"/>
    </row>
    <row r="26" spans="1:8" x14ac:dyDescent="0.2">
      <c r="A26" s="40" t="s">
        <v>115</v>
      </c>
      <c r="B26" s="41" t="s">
        <v>116</v>
      </c>
      <c r="C26" s="10"/>
      <c r="D26" s="10"/>
      <c r="E26" s="10"/>
      <c r="F26" s="10"/>
    </row>
    <row r="27" spans="1:8" x14ac:dyDescent="0.2">
      <c r="A27" s="40" t="s">
        <v>117</v>
      </c>
      <c r="B27" s="41" t="s">
        <v>118</v>
      </c>
      <c r="C27" s="10"/>
      <c r="D27" s="10"/>
      <c r="E27" s="10"/>
      <c r="F27" s="10"/>
    </row>
    <row r="28" spans="1:8" x14ac:dyDescent="0.2">
      <c r="A28" s="43" t="s">
        <v>119</v>
      </c>
      <c r="B28" s="41" t="s">
        <v>120</v>
      </c>
      <c r="C28" s="10"/>
      <c r="D28" s="10"/>
      <c r="E28" s="10"/>
      <c r="F28" s="10"/>
    </row>
    <row r="29" spans="1:8" x14ac:dyDescent="0.2">
      <c r="A29" s="40" t="s">
        <v>121</v>
      </c>
      <c r="B29" s="41" t="s">
        <v>122</v>
      </c>
      <c r="C29" s="10"/>
      <c r="D29" s="10"/>
      <c r="E29" s="10"/>
      <c r="F29" s="10"/>
    </row>
    <row r="30" spans="1:8" x14ac:dyDescent="0.2">
      <c r="A30" s="40" t="s">
        <v>123</v>
      </c>
      <c r="B30" s="41" t="s">
        <v>124</v>
      </c>
      <c r="C30" s="10"/>
      <c r="D30" s="10"/>
      <c r="E30" s="10"/>
      <c r="F30" s="10"/>
    </row>
    <row r="31" spans="1:8" ht="25.5" x14ac:dyDescent="0.2">
      <c r="A31" s="40" t="s">
        <v>125</v>
      </c>
      <c r="B31" s="41" t="s">
        <v>126</v>
      </c>
      <c r="C31" s="17"/>
      <c r="D31" s="17"/>
      <c r="E31" s="17"/>
      <c r="F31" s="17"/>
    </row>
    <row r="32" spans="1:8" x14ac:dyDescent="0.2">
      <c r="A32" s="40" t="s">
        <v>127</v>
      </c>
      <c r="B32" s="41">
        <v>4</v>
      </c>
      <c r="C32" s="10">
        <f>C34</f>
        <v>13774</v>
      </c>
      <c r="D32" s="44">
        <f>D34</f>
        <v>17439</v>
      </c>
      <c r="E32" s="44">
        <f>E34</f>
        <v>24588</v>
      </c>
      <c r="F32" s="44">
        <f>F34</f>
        <v>24588</v>
      </c>
    </row>
    <row r="33" spans="1:6" x14ac:dyDescent="0.2">
      <c r="A33" s="40" t="s">
        <v>20</v>
      </c>
      <c r="B33" s="41"/>
      <c r="C33" s="10"/>
      <c r="D33" s="10"/>
      <c r="E33" s="10"/>
      <c r="F33" s="10"/>
    </row>
    <row r="34" spans="1:6" x14ac:dyDescent="0.2">
      <c r="A34" s="40" t="s">
        <v>128</v>
      </c>
      <c r="B34" s="41" t="s">
        <v>129</v>
      </c>
      <c r="C34" s="10">
        <v>13774</v>
      </c>
      <c r="D34" s="10">
        <f>3665+C34</f>
        <v>17439</v>
      </c>
      <c r="E34" s="10">
        <v>24588</v>
      </c>
      <c r="F34" s="10">
        <v>24588</v>
      </c>
    </row>
    <row r="35" spans="1:6" ht="27.75" customHeight="1" x14ac:dyDescent="0.2">
      <c r="A35" s="40" t="s">
        <v>130</v>
      </c>
      <c r="B35" s="41" t="s">
        <v>131</v>
      </c>
      <c r="C35" s="10"/>
      <c r="D35" s="10"/>
      <c r="E35" s="10"/>
      <c r="F35" s="10"/>
    </row>
    <row r="36" spans="1:6" x14ac:dyDescent="0.2">
      <c r="A36" s="43" t="s">
        <v>132</v>
      </c>
      <c r="B36" s="41">
        <v>5</v>
      </c>
      <c r="C36" s="10">
        <v>1330</v>
      </c>
      <c r="D36" s="10">
        <f>620+C36</f>
        <v>1950</v>
      </c>
      <c r="E36" s="10">
        <v>-64</v>
      </c>
      <c r="F36" s="10">
        <v>-64</v>
      </c>
    </row>
    <row r="37" spans="1:6" x14ac:dyDescent="0.2">
      <c r="A37" s="43" t="s">
        <v>133</v>
      </c>
      <c r="B37" s="41">
        <v>6</v>
      </c>
      <c r="C37" s="10">
        <v>2263</v>
      </c>
      <c r="D37" s="10">
        <f>1515+C37</f>
        <v>3778</v>
      </c>
      <c r="E37" s="10">
        <v>19679</v>
      </c>
      <c r="F37" s="10">
        <v>19679</v>
      </c>
    </row>
    <row r="38" spans="1:6" x14ac:dyDescent="0.2">
      <c r="A38" s="43" t="s">
        <v>134</v>
      </c>
      <c r="B38" s="41">
        <v>7</v>
      </c>
      <c r="C38" s="17"/>
      <c r="D38" s="17"/>
      <c r="E38" s="17"/>
      <c r="F38" s="17"/>
    </row>
    <row r="39" spans="1:6" x14ac:dyDescent="0.2">
      <c r="A39" s="43" t="s">
        <v>135</v>
      </c>
      <c r="B39" s="41">
        <v>8</v>
      </c>
      <c r="C39" s="17"/>
      <c r="D39" s="17"/>
      <c r="E39" s="17"/>
      <c r="F39" s="17"/>
    </row>
    <row r="40" spans="1:6" x14ac:dyDescent="0.2">
      <c r="A40" s="40" t="s">
        <v>136</v>
      </c>
      <c r="B40" s="41">
        <v>9</v>
      </c>
      <c r="C40" s="10">
        <v>96</v>
      </c>
      <c r="D40" s="10">
        <f>5+C40</f>
        <v>101</v>
      </c>
      <c r="E40" s="17"/>
      <c r="F40" s="17"/>
    </row>
    <row r="41" spans="1:6" x14ac:dyDescent="0.2">
      <c r="A41" s="45" t="s">
        <v>137</v>
      </c>
      <c r="B41" s="41">
        <v>10</v>
      </c>
      <c r="C41" s="17">
        <f>C11+C32+C36+C37+C40+C20</f>
        <v>24496</v>
      </c>
      <c r="D41" s="17">
        <f>D11+D32+D36+D37+D40+D20</f>
        <v>39250</v>
      </c>
      <c r="E41" s="17">
        <f>E11+E32+E36+E37+E40+E20</f>
        <v>46610</v>
      </c>
      <c r="F41" s="17">
        <f>F11+F32+F36+F37+F40+F20</f>
        <v>46610</v>
      </c>
    </row>
    <row r="42" spans="1:6" x14ac:dyDescent="0.2">
      <c r="A42" s="45"/>
      <c r="B42" s="41"/>
      <c r="C42" s="10"/>
      <c r="D42" s="10"/>
      <c r="E42" s="10"/>
      <c r="F42" s="10"/>
    </row>
    <row r="43" spans="1:6" x14ac:dyDescent="0.2">
      <c r="A43" s="40" t="s">
        <v>138</v>
      </c>
      <c r="B43" s="41">
        <v>11</v>
      </c>
      <c r="C43" s="10">
        <f>C49</f>
        <v>127</v>
      </c>
      <c r="D43" s="10">
        <f>D49</f>
        <v>127</v>
      </c>
      <c r="E43" s="10">
        <f>E50</f>
        <v>126</v>
      </c>
      <c r="F43" s="10">
        <f>F50</f>
        <v>126</v>
      </c>
    </row>
    <row r="44" spans="1:6" x14ac:dyDescent="0.2">
      <c r="A44" s="40" t="s">
        <v>71</v>
      </c>
      <c r="B44" s="41"/>
      <c r="C44" s="10"/>
      <c r="D44" s="10"/>
      <c r="E44" s="10"/>
      <c r="F44" s="10"/>
    </row>
    <row r="45" spans="1:6" x14ac:dyDescent="0.2">
      <c r="A45" s="40" t="s">
        <v>139</v>
      </c>
      <c r="B45" s="46" t="s">
        <v>140</v>
      </c>
      <c r="C45" s="10"/>
      <c r="D45" s="10"/>
      <c r="E45" s="10"/>
      <c r="F45" s="10"/>
    </row>
    <row r="46" spans="1:6" x14ac:dyDescent="0.2">
      <c r="A46" s="40" t="s">
        <v>141</v>
      </c>
      <c r="B46" s="46" t="s">
        <v>142</v>
      </c>
      <c r="C46" s="10"/>
      <c r="D46" s="10"/>
      <c r="E46" s="10"/>
      <c r="F46" s="10"/>
    </row>
    <row r="47" spans="1:6" x14ac:dyDescent="0.2">
      <c r="A47" s="38" t="s">
        <v>143</v>
      </c>
      <c r="B47" s="39" t="s">
        <v>144</v>
      </c>
      <c r="C47" s="10"/>
      <c r="D47" s="10"/>
      <c r="E47" s="10"/>
      <c r="F47" s="10"/>
    </row>
    <row r="48" spans="1:6" x14ac:dyDescent="0.2">
      <c r="A48" s="40" t="s">
        <v>145</v>
      </c>
      <c r="B48" s="41" t="s">
        <v>146</v>
      </c>
      <c r="C48" s="10"/>
      <c r="D48" s="10"/>
      <c r="E48" s="10"/>
      <c r="F48" s="10"/>
    </row>
    <row r="49" spans="1:6" x14ac:dyDescent="0.2">
      <c r="A49" s="40" t="s">
        <v>147</v>
      </c>
      <c r="B49" s="41" t="s">
        <v>148</v>
      </c>
      <c r="C49" s="10">
        <v>127</v>
      </c>
      <c r="D49" s="10">
        <f>C49</f>
        <v>127</v>
      </c>
      <c r="E49" s="10"/>
      <c r="F49" s="10"/>
    </row>
    <row r="50" spans="1:6" x14ac:dyDescent="0.2">
      <c r="A50" s="38" t="s">
        <v>149</v>
      </c>
      <c r="B50" s="47" t="s">
        <v>150</v>
      </c>
      <c r="C50" s="10">
        <v>0</v>
      </c>
      <c r="D50" s="10">
        <v>0</v>
      </c>
      <c r="E50" s="10">
        <v>126</v>
      </c>
      <c r="F50" s="10">
        <v>126</v>
      </c>
    </row>
    <row r="51" spans="1:6" x14ac:dyDescent="0.2">
      <c r="A51" s="38" t="s">
        <v>151</v>
      </c>
      <c r="B51" s="7">
        <v>12</v>
      </c>
      <c r="C51" s="10">
        <v>350</v>
      </c>
      <c r="D51" s="17">
        <f>C51</f>
        <v>350</v>
      </c>
      <c r="E51" s="17"/>
      <c r="F51" s="17"/>
    </row>
    <row r="52" spans="1:6" x14ac:dyDescent="0.2">
      <c r="A52" s="38" t="s">
        <v>71</v>
      </c>
      <c r="B52" s="7"/>
      <c r="C52" s="10"/>
      <c r="D52" s="10"/>
      <c r="E52" s="10"/>
      <c r="F52" s="10"/>
    </row>
    <row r="53" spans="1:6" x14ac:dyDescent="0.2">
      <c r="A53" s="38" t="s">
        <v>152</v>
      </c>
      <c r="B53" s="7" t="s">
        <v>153</v>
      </c>
      <c r="C53" s="10"/>
      <c r="D53" s="10"/>
      <c r="E53" s="10"/>
      <c r="F53" s="10"/>
    </row>
    <row r="54" spans="1:6" x14ac:dyDescent="0.2">
      <c r="A54" s="38" t="s">
        <v>154</v>
      </c>
      <c r="B54" s="7" t="s">
        <v>155</v>
      </c>
      <c r="C54" s="10">
        <v>6</v>
      </c>
      <c r="D54" s="10">
        <f>C54</f>
        <v>6</v>
      </c>
      <c r="E54" s="10"/>
      <c r="F54" s="10"/>
    </row>
    <row r="55" spans="1:6" ht="25.5" x14ac:dyDescent="0.2">
      <c r="A55" s="38" t="s">
        <v>156</v>
      </c>
      <c r="B55" s="7" t="s">
        <v>157</v>
      </c>
      <c r="C55" s="17"/>
      <c r="D55" s="17"/>
      <c r="E55" s="17"/>
      <c r="F55" s="17"/>
    </row>
    <row r="56" spans="1:6" x14ac:dyDescent="0.2">
      <c r="A56" s="38" t="s">
        <v>20</v>
      </c>
      <c r="B56" s="28"/>
      <c r="C56" s="10"/>
      <c r="D56" s="10"/>
      <c r="E56" s="10"/>
      <c r="F56" s="10"/>
    </row>
    <row r="57" spans="1:6" x14ac:dyDescent="0.2">
      <c r="A57" s="38" t="s">
        <v>158</v>
      </c>
      <c r="B57" s="7" t="s">
        <v>159</v>
      </c>
      <c r="C57" s="10"/>
      <c r="D57" s="10"/>
      <c r="E57" s="10"/>
      <c r="F57" s="10"/>
    </row>
    <row r="58" spans="1:6" x14ac:dyDescent="0.2">
      <c r="A58" s="38" t="s">
        <v>160</v>
      </c>
      <c r="B58" s="7" t="s">
        <v>161</v>
      </c>
      <c r="C58" s="10"/>
      <c r="D58" s="10"/>
      <c r="E58" s="10"/>
      <c r="F58" s="10"/>
    </row>
    <row r="59" spans="1:6" x14ac:dyDescent="0.2">
      <c r="A59" s="38" t="s">
        <v>162</v>
      </c>
      <c r="B59" s="7" t="s">
        <v>163</v>
      </c>
      <c r="C59" s="10"/>
      <c r="D59" s="10"/>
      <c r="E59" s="10"/>
      <c r="F59" s="10"/>
    </row>
    <row r="60" spans="1:6" x14ac:dyDescent="0.2">
      <c r="A60" s="38" t="s">
        <v>164</v>
      </c>
      <c r="B60" s="7" t="s">
        <v>165</v>
      </c>
      <c r="C60" s="10"/>
      <c r="D60" s="10"/>
      <c r="E60" s="10"/>
      <c r="F60" s="10"/>
    </row>
    <row r="61" spans="1:6" x14ac:dyDescent="0.2">
      <c r="A61" s="38" t="s">
        <v>166</v>
      </c>
      <c r="B61" s="7" t="s">
        <v>167</v>
      </c>
      <c r="C61" s="10"/>
      <c r="D61" s="10"/>
      <c r="E61" s="10"/>
      <c r="F61" s="10"/>
    </row>
    <row r="62" spans="1:6" x14ac:dyDescent="0.2">
      <c r="A62" s="38" t="s">
        <v>168</v>
      </c>
      <c r="B62" s="7" t="s">
        <v>169</v>
      </c>
      <c r="C62" s="10">
        <f>30002-351</f>
        <v>29651</v>
      </c>
      <c r="D62" s="10">
        <f>43977+C62</f>
        <v>73628</v>
      </c>
      <c r="E62" s="10">
        <v>55770</v>
      </c>
      <c r="F62" s="10">
        <v>55770</v>
      </c>
    </row>
    <row r="63" spans="1:6" x14ac:dyDescent="0.2">
      <c r="A63" s="38" t="s">
        <v>20</v>
      </c>
      <c r="B63" s="7" t="s">
        <v>170</v>
      </c>
      <c r="C63" s="10"/>
      <c r="D63" s="10"/>
      <c r="E63" s="10"/>
      <c r="F63" s="10"/>
    </row>
    <row r="64" spans="1:6" x14ac:dyDescent="0.2">
      <c r="A64" s="38" t="s">
        <v>171</v>
      </c>
      <c r="B64" s="7" t="s">
        <v>172</v>
      </c>
      <c r="C64" s="10">
        <f>15703-863</f>
        <v>14840</v>
      </c>
      <c r="D64" s="10">
        <f>24381+C64</f>
        <v>39221</v>
      </c>
      <c r="E64" s="10">
        <v>30187</v>
      </c>
      <c r="F64" s="10">
        <v>30187</v>
      </c>
    </row>
    <row r="65" spans="1:6" x14ac:dyDescent="0.2">
      <c r="A65" s="38" t="s">
        <v>173</v>
      </c>
      <c r="B65" s="7" t="s">
        <v>174</v>
      </c>
      <c r="C65" s="10">
        <v>2163</v>
      </c>
      <c r="D65" s="10">
        <f>4278+C65</f>
        <v>6441</v>
      </c>
      <c r="E65" s="10">
        <v>6659</v>
      </c>
      <c r="F65" s="10">
        <v>6659</v>
      </c>
    </row>
    <row r="66" spans="1:6" x14ac:dyDescent="0.2">
      <c r="A66" s="38" t="s">
        <v>175</v>
      </c>
      <c r="B66" s="7" t="s">
        <v>176</v>
      </c>
      <c r="C66" s="10">
        <v>482</v>
      </c>
      <c r="D66" s="10">
        <f>100+C66</f>
        <v>582</v>
      </c>
      <c r="E66" s="10">
        <v>132</v>
      </c>
      <c r="F66" s="10">
        <v>132</v>
      </c>
    </row>
    <row r="67" spans="1:6" ht="25.5" x14ac:dyDescent="0.2">
      <c r="A67" s="38" t="s">
        <v>177</v>
      </c>
      <c r="B67" s="7" t="s">
        <v>178</v>
      </c>
      <c r="C67" s="10">
        <f>1826+3</f>
        <v>1829</v>
      </c>
      <c r="D67" s="10">
        <f>2523+C67+376</f>
        <v>4728</v>
      </c>
      <c r="E67" s="10">
        <v>3772</v>
      </c>
      <c r="F67" s="10">
        <v>3772</v>
      </c>
    </row>
    <row r="68" spans="1:6" x14ac:dyDescent="0.2">
      <c r="A68" s="38" t="s">
        <v>179</v>
      </c>
      <c r="B68" s="7" t="s">
        <v>180</v>
      </c>
      <c r="C68" s="17"/>
      <c r="D68" s="17"/>
      <c r="E68" s="17"/>
      <c r="F68" s="17"/>
    </row>
    <row r="69" spans="1:6" x14ac:dyDescent="0.2">
      <c r="A69" s="38" t="s">
        <v>181</v>
      </c>
      <c r="B69" s="7" t="s">
        <v>182</v>
      </c>
      <c r="C69" s="10">
        <v>160</v>
      </c>
      <c r="D69" s="10">
        <f>980+C69</f>
        <v>1140</v>
      </c>
      <c r="E69" s="10">
        <v>208</v>
      </c>
      <c r="F69" s="10">
        <v>208</v>
      </c>
    </row>
    <row r="70" spans="1:6" x14ac:dyDescent="0.2">
      <c r="A70" s="48" t="s">
        <v>183</v>
      </c>
      <c r="B70" s="7" t="s">
        <v>184</v>
      </c>
      <c r="C70" s="17">
        <f>C43+C62+C69+C51</f>
        <v>30288</v>
      </c>
      <c r="D70" s="17">
        <f>D43+D62+D69+D51</f>
        <v>75245</v>
      </c>
      <c r="E70" s="17">
        <f>E43+E62+E69</f>
        <v>56104</v>
      </c>
      <c r="F70" s="17">
        <f>F43+F62+F69</f>
        <v>56104</v>
      </c>
    </row>
    <row r="71" spans="1:6" x14ac:dyDescent="0.2">
      <c r="A71" s="38"/>
      <c r="B71" s="49"/>
      <c r="C71" s="17"/>
      <c r="D71" s="17"/>
      <c r="E71" s="17"/>
      <c r="F71" s="17"/>
    </row>
    <row r="72" spans="1:6" ht="25.5" x14ac:dyDescent="0.2">
      <c r="A72" s="38" t="s">
        <v>185</v>
      </c>
      <c r="B72" s="49" t="s">
        <v>186</v>
      </c>
      <c r="C72" s="10">
        <f>C41-C70</f>
        <v>-5792</v>
      </c>
      <c r="D72" s="10">
        <f>D41-D70</f>
        <v>-35995</v>
      </c>
      <c r="E72" s="10">
        <f>E41-E70</f>
        <v>-9494</v>
      </c>
      <c r="F72" s="10">
        <f>F41-F70</f>
        <v>-9494</v>
      </c>
    </row>
    <row r="73" spans="1:6" ht="25.5" x14ac:dyDescent="0.2">
      <c r="A73" s="38" t="s">
        <v>187</v>
      </c>
      <c r="B73" s="7" t="s">
        <v>188</v>
      </c>
      <c r="C73" s="10"/>
      <c r="D73" s="10"/>
      <c r="E73" s="10"/>
      <c r="F73" s="10"/>
    </row>
    <row r="74" spans="1:6" x14ac:dyDescent="0.2">
      <c r="A74" s="38" t="s">
        <v>20</v>
      </c>
      <c r="B74" s="7"/>
      <c r="C74" s="17"/>
      <c r="D74" s="17"/>
      <c r="E74" s="17"/>
      <c r="F74" s="17"/>
    </row>
    <row r="75" spans="1:6" ht="25.5" x14ac:dyDescent="0.2">
      <c r="A75" s="38" t="s">
        <v>189</v>
      </c>
      <c r="B75" s="7" t="s">
        <v>190</v>
      </c>
      <c r="C75" s="10"/>
      <c r="D75" s="10"/>
      <c r="E75" s="10"/>
      <c r="F75" s="10"/>
    </row>
    <row r="76" spans="1:6" ht="25.5" x14ac:dyDescent="0.2">
      <c r="A76" s="38" t="s">
        <v>191</v>
      </c>
      <c r="B76" s="7">
        <v>20</v>
      </c>
      <c r="C76" s="10">
        <f>C72</f>
        <v>-5792</v>
      </c>
      <c r="D76" s="10">
        <f>D72</f>
        <v>-35995</v>
      </c>
      <c r="E76" s="10">
        <f>E72</f>
        <v>-9494</v>
      </c>
      <c r="F76" s="10">
        <f>F72</f>
        <v>-9494</v>
      </c>
    </row>
    <row r="77" spans="1:6" x14ac:dyDescent="0.2">
      <c r="A77" s="38"/>
      <c r="B77" s="7"/>
      <c r="C77" s="10"/>
      <c r="D77" s="10"/>
      <c r="E77" s="10"/>
      <c r="F77" s="10"/>
    </row>
    <row r="78" spans="1:6" x14ac:dyDescent="0.2">
      <c r="A78" s="38" t="s">
        <v>192</v>
      </c>
      <c r="B78" s="7">
        <v>21</v>
      </c>
      <c r="C78" s="10"/>
      <c r="D78" s="10"/>
      <c r="E78" s="10"/>
      <c r="F78" s="10"/>
    </row>
    <row r="79" spans="1:6" x14ac:dyDescent="0.2">
      <c r="A79" s="38"/>
      <c r="B79" s="7"/>
      <c r="C79" s="17"/>
      <c r="D79" s="17"/>
      <c r="E79" s="17"/>
      <c r="F79" s="17"/>
    </row>
    <row r="80" spans="1:6" ht="25.5" x14ac:dyDescent="0.2">
      <c r="A80" s="38" t="s">
        <v>193</v>
      </c>
      <c r="B80" s="7">
        <v>22</v>
      </c>
      <c r="C80" s="10">
        <f>C76</f>
        <v>-5792</v>
      </c>
      <c r="D80" s="10">
        <f>D76</f>
        <v>-35995</v>
      </c>
      <c r="E80" s="10">
        <f>E76</f>
        <v>-9494</v>
      </c>
      <c r="F80" s="10">
        <f>F76</f>
        <v>-9494</v>
      </c>
    </row>
    <row r="81" spans="1:6" x14ac:dyDescent="0.2">
      <c r="A81" s="38" t="s">
        <v>194</v>
      </c>
      <c r="B81" s="7">
        <v>23</v>
      </c>
      <c r="C81" s="17"/>
      <c r="D81" s="17"/>
      <c r="E81" s="17"/>
      <c r="F81" s="17"/>
    </row>
    <row r="82" spans="1:6" x14ac:dyDescent="0.2">
      <c r="A82" s="38"/>
      <c r="B82" s="7"/>
      <c r="C82" s="10"/>
      <c r="D82" s="10"/>
      <c r="E82" s="10"/>
      <c r="F82" s="10"/>
    </row>
    <row r="83" spans="1:6" x14ac:dyDescent="0.2">
      <c r="A83" s="38" t="s">
        <v>76</v>
      </c>
      <c r="B83" s="7">
        <v>24</v>
      </c>
      <c r="C83" s="10"/>
      <c r="D83" s="10"/>
      <c r="E83" s="10"/>
      <c r="F83" s="10"/>
    </row>
    <row r="84" spans="1:6" x14ac:dyDescent="0.2">
      <c r="A84" s="38"/>
      <c r="B84" s="7"/>
      <c r="C84" s="10"/>
      <c r="D84" s="10"/>
      <c r="E84" s="10"/>
      <c r="F84" s="10"/>
    </row>
    <row r="85" spans="1:6" ht="28.5" customHeight="1" x14ac:dyDescent="0.2">
      <c r="A85" s="48" t="s">
        <v>195</v>
      </c>
      <c r="B85" s="9">
        <v>25</v>
      </c>
      <c r="C85" s="17">
        <f>C80</f>
        <v>-5792</v>
      </c>
      <c r="D85" s="17">
        <f>D80</f>
        <v>-35995</v>
      </c>
      <c r="E85" s="17">
        <f>E80</f>
        <v>-9494</v>
      </c>
      <c r="F85" s="17">
        <f>F80</f>
        <v>-9494</v>
      </c>
    </row>
    <row r="86" spans="1:6" x14ac:dyDescent="0.2">
      <c r="A86" s="50"/>
      <c r="B86" s="51"/>
      <c r="C86" s="52"/>
      <c r="D86" s="52"/>
      <c r="E86" s="52"/>
      <c r="F86" s="52"/>
    </row>
    <row r="87" spans="1:6" x14ac:dyDescent="0.2">
      <c r="A87" s="53" t="s">
        <v>196</v>
      </c>
      <c r="B87" s="53"/>
      <c r="C87" s="53"/>
      <c r="D87" s="53"/>
      <c r="E87" s="53"/>
      <c r="F87" s="53"/>
    </row>
    <row r="90" spans="1:6" ht="38.25" x14ac:dyDescent="0.2">
      <c r="A90" s="26" t="s">
        <v>80</v>
      </c>
      <c r="B90" s="1" t="s">
        <v>81</v>
      </c>
    </row>
    <row r="91" spans="1:6" x14ac:dyDescent="0.2">
      <c r="A91" s="25"/>
    </row>
    <row r="92" spans="1:6" x14ac:dyDescent="0.2">
      <c r="A92" s="27" t="s">
        <v>82</v>
      </c>
      <c r="B92" s="1" t="s">
        <v>81</v>
      </c>
    </row>
    <row r="93" spans="1:6" x14ac:dyDescent="0.2">
      <c r="A93" s="25"/>
    </row>
    <row r="94" spans="1:6" x14ac:dyDescent="0.2">
      <c r="A94" s="25" t="s">
        <v>83</v>
      </c>
      <c r="B94" s="1" t="s">
        <v>81</v>
      </c>
    </row>
    <row r="95" spans="1:6" x14ac:dyDescent="0.2">
      <c r="A95" s="25"/>
    </row>
    <row r="96" spans="1:6" x14ac:dyDescent="0.2">
      <c r="A96" s="1" t="s">
        <v>84</v>
      </c>
    </row>
    <row r="97" spans="1:1" x14ac:dyDescent="0.2">
      <c r="A97" s="25" t="s">
        <v>85</v>
      </c>
    </row>
    <row r="98" spans="1:1" x14ac:dyDescent="0.2">
      <c r="A98" s="25"/>
    </row>
    <row r="99" spans="1:1" x14ac:dyDescent="0.2">
      <c r="A99" s="25"/>
    </row>
    <row r="100" spans="1:1" x14ac:dyDescent="0.2">
      <c r="A100" s="25"/>
    </row>
  </sheetData>
  <mergeCells count="6">
    <mergeCell ref="E1:F1"/>
    <mergeCell ref="A3:F3"/>
    <mergeCell ref="A4:F4"/>
    <mergeCell ref="A5:F5"/>
    <mergeCell ref="A6:F6"/>
    <mergeCell ref="A87:F87"/>
  </mergeCell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Павел Карнаух</cp:lastModifiedBy>
  <cp:lastPrinted>2013-10-10T09:38:40Z</cp:lastPrinted>
  <dcterms:created xsi:type="dcterms:W3CDTF">2013-10-10T09:38:08Z</dcterms:created>
  <dcterms:modified xsi:type="dcterms:W3CDTF">2014-03-03T10:09:07Z</dcterms:modified>
</cp:coreProperties>
</file>