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3"/>
  </bookViews>
  <sheets>
    <sheet name="1" sheetId="1" r:id="rId1"/>
    <sheet name="2" sheetId="2" r:id="rId2"/>
    <sheet name="3" sheetId="3" r:id="rId3"/>
    <sheet name="4" sheetId="4" r:id="rId4"/>
  </sheets>
  <calcPr calcId="145621" refMode="R1C1"/>
</workbook>
</file>

<file path=xl/calcChain.xml><?xml version="1.0" encoding="utf-8"?>
<calcChain xmlns="http://schemas.openxmlformats.org/spreadsheetml/2006/main">
  <c r="D30" i="4" l="1"/>
  <c r="H51" i="4" l="1"/>
  <c r="G51" i="4"/>
  <c r="H47" i="4"/>
  <c r="G47" i="4"/>
  <c r="H46" i="4"/>
  <c r="G46" i="4"/>
  <c r="H41" i="4"/>
  <c r="G41" i="4"/>
  <c r="G34" i="4"/>
  <c r="H34" i="4"/>
  <c r="E28" i="3"/>
  <c r="I28" i="3"/>
  <c r="H28" i="3"/>
  <c r="G28" i="3"/>
  <c r="F28" i="3"/>
  <c r="D28" i="3"/>
  <c r="C28" i="3"/>
  <c r="I27" i="3"/>
  <c r="H27" i="3"/>
  <c r="G27" i="3"/>
  <c r="F27" i="3"/>
  <c r="E27" i="3"/>
  <c r="D27" i="3"/>
  <c r="C27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L20" i="3" l="1"/>
  <c r="K20" i="3"/>
  <c r="L19" i="3"/>
  <c r="K19" i="3"/>
  <c r="L18" i="3"/>
  <c r="K18" i="3"/>
  <c r="L17" i="3"/>
  <c r="K17" i="3"/>
  <c r="L15" i="3"/>
  <c r="K15" i="3"/>
  <c r="L14" i="3"/>
  <c r="K14" i="3"/>
  <c r="L13" i="3"/>
  <c r="K13" i="3"/>
  <c r="L12" i="3"/>
  <c r="K12" i="3"/>
  <c r="L10" i="3"/>
  <c r="K10" i="3"/>
  <c r="H40" i="2"/>
  <c r="G40" i="2"/>
  <c r="H38" i="2"/>
  <c r="G38" i="2"/>
  <c r="H37" i="2"/>
  <c r="G37" i="2"/>
  <c r="H32" i="2"/>
  <c r="G32" i="2"/>
  <c r="H27" i="2"/>
  <c r="G27" i="2"/>
  <c r="H20" i="2"/>
  <c r="G20" i="2"/>
  <c r="H15" i="2"/>
  <c r="G15" i="2"/>
  <c r="H9" i="2"/>
  <c r="G9" i="2"/>
  <c r="H51" i="1"/>
  <c r="G51" i="1"/>
  <c r="H50" i="1"/>
  <c r="G50" i="1"/>
  <c r="H49" i="1"/>
  <c r="G49" i="1"/>
  <c r="H40" i="1"/>
  <c r="G40" i="1"/>
  <c r="H33" i="1"/>
  <c r="G33" i="1"/>
  <c r="H30" i="1"/>
  <c r="G30" i="1"/>
  <c r="H23" i="1"/>
  <c r="G23" i="1"/>
  <c r="H22" i="1"/>
  <c r="G22" i="1"/>
  <c r="H13" i="1"/>
  <c r="G13" i="1"/>
  <c r="E52" i="4" l="1"/>
  <c r="H21" i="3" l="1"/>
  <c r="G21" i="3"/>
  <c r="E21" i="3"/>
  <c r="F21" i="3" l="1"/>
  <c r="I21" i="3"/>
  <c r="D52" i="4"/>
  <c r="E52" i="1"/>
  <c r="D52" i="1"/>
</calcChain>
</file>

<file path=xl/sharedStrings.xml><?xml version="1.0" encoding="utf-8"?>
<sst xmlns="http://schemas.openxmlformats.org/spreadsheetml/2006/main" count="170" uniqueCount="125">
  <si>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</si>
  <si>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</si>
  <si>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</si>
  <si>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</si>
  <si>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</si>
  <si>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</si>
  <si>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</si>
  <si>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</si>
  <si>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</si>
  <si>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</si>
  <si>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Авансы, выданные за долгосрочные активы</t>
  </si>
  <si>
    <t>Беспроцентные займы сотрудникам</t>
  </si>
  <si>
    <t>Оборотные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</si>
  <si>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</si>
  <si>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</si>
  <si>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</si>
  <si>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</si>
  <si>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Прочие оборотные активы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</si>
  <si>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</si>
  <si>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</si>
  <si>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</si>
  <si>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</si>
  <si>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</si>
  <si>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</si>
  <si>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</si>
  <si>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</si>
  <si>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</si>
  <si>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</si>
  <si>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</si>
  <si>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Долгосрочные займы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</si>
  <si>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</si>
  <si>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</si>
  <si>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</si>
  <si>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</si>
  <si>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</si>
  <si>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</si>
  <si>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</si>
  <si>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</si>
  <si>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</si>
  <si>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</si>
  <si>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</si>
  <si>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</si>
  <si>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</si>
  <si>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</si>
  <si>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</si>
  <si>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</si>
  <si>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</si>
  <si>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</si>
  <si>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>Положительная / (отрицательная) курсовая разница, нетто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</si>
  <si>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</si>
  <si>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</si>
  <si>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</si>
  <si>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</si>
  <si>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</si>
  <si>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Неконтролирующую долю участия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</si>
  <si>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</si>
  <si>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</si>
  <si>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</si>
  <si>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</si>
  <si>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</si>
  <si>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</si>
  <si>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</si>
  <si>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</si>
  <si>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</si>
  <si>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</si>
  <si>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</si>
  <si>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</si>
  <si>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</si>
  <si>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</si>
  <si>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</si>
  <si>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</si>
  <si>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</si>
  <si>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Прочий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</si>
  <si>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</si>
  <si>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</si>
  <si>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</si>
  <si>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</si>
  <si>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>Обесценение основных средств</t>
  </si>
  <si>
    <t xml:space="preserve">Финансовые доходы </t>
  </si>
  <si>
    <t>Доход от выбытия основных средств</t>
  </si>
  <si>
    <t>Курсовые разницы</t>
  </si>
  <si>
    <t>Начисление резерва по неиспользованным отпускам</t>
  </si>
  <si>
    <t>Резерв на авансы выданные</t>
  </si>
  <si>
    <t>Корректировки оборотного капитала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</si>
  <si>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</si>
  <si>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</si>
  <si>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</si>
  <si>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прочих оборотных активах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</si>
  <si>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</si>
  <si>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</si>
  <si>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</si>
  <si>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>Изменение в прочих краткосрочных обязательствах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</si>
  <si>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</si>
  <si>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</si>
  <si>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</si>
  <si>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Чистые денежные потоки от операционной деятельности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</si>
  <si>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</si>
  <si>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</si>
  <si>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</si>
  <si>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Займы, погашенные сотрудниками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</si>
  <si>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</si>
  <si>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</si>
  <si>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</si>
  <si>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Чистые денежные потоки от финансовой деятельности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</si>
  <si>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</si>
  <si>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</si>
  <si>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</si>
  <si>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По состоянию на 31 марта 2017 года</t>
  </si>
  <si>
    <t>Долгосрочные доходы будущих периодов</t>
  </si>
  <si>
    <t>Краткосрочные доходы будущих периодов</t>
  </si>
  <si>
    <t>За год, закончившийся 31 марта 2017 года</t>
  </si>
  <si>
    <t>На 1 января 2016 года</t>
  </si>
  <si>
    <t>На 31 декабря 2016 года</t>
  </si>
  <si>
    <t>Акционер0ный капитал</t>
  </si>
  <si>
    <t>Резерв по пересчёту иностран0</t>
  </si>
  <si>
    <t>Нераспре0делённая</t>
  </si>
  <si>
    <t>Неконтро0лирующая доля участия</t>
  </si>
  <si>
    <t>На 31 марта 2017 года</t>
  </si>
  <si>
    <t>(Сторнирование)/начисление резерва на устаревшие запасы</t>
  </si>
  <si>
    <t>Доход от государственной субсидии</t>
  </si>
  <si>
    <t>Государственные субсидии</t>
  </si>
  <si>
    <t>Чистое (уменьшение)/увеличение денежных средств и их эквивалентов</t>
  </si>
  <si>
    <t>Денежные средства и их эквиваленты на 1 января</t>
  </si>
  <si>
    <t>Денежные средства и их эквиваленты на 31 марта</t>
  </si>
  <si>
    <t>Прим.12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</si>
</sst>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08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9" fillId="2" borderId="0" xfId="1" applyNumberFormat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164" fontId="7" fillId="2" borderId="4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0" xfId="0" applyFont="1" applyFill="1"/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9" fillId="2" borderId="0" xfId="1" applyNumberFormat="1" applyFont="1" applyFill="1" applyAlignment="1">
      <alignment horizontal="left" vertical="center"/>
    </xf>
    <xf numFmtId="164" fontId="8" fillId="2" borderId="0" xfId="1" applyNumberFormat="1" applyFont="1" applyFill="1" applyAlignment="1">
      <alignment horizontal="left" vertical="center"/>
    </xf>
    <xf numFmtId="164" fontId="7" fillId="2" borderId="3" xfId="1" applyNumberFormat="1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10" fillId="2" borderId="0" xfId="1" applyNumberFormat="1" applyFont="1" applyFill="1"/>
    <xf numFmtId="164" fontId="7" fillId="2" borderId="6" xfId="1" applyNumberFormat="1" applyFont="1" applyFill="1" applyBorder="1" applyAlignment="1">
      <alignment horizontal="left" vertical="center" wrapText="1"/>
    </xf>
    <xf numFmtId="164" fontId="2" fillId="2" borderId="0" xfId="1" applyNumberFormat="1" applyFont="1" applyFill="1"/>
    <xf numFmtId="164" fontId="2" fillId="2" borderId="0" xfId="0" applyNumberFormat="1" applyFont="1" applyFill="1"/>
    <xf numFmtId="164" fontId="0" fillId="2" borderId="0" xfId="0" applyNumberFormat="1" applyFill="1"/>
    <xf numFmtId="9" fontId="0" fillId="2" borderId="0" xfId="2" applyFon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9" fillId="2" borderId="4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/>
    </xf>
    <xf numFmtId="43" fontId="2" fillId="2" borderId="0" xfId="1" applyFont="1" applyFill="1"/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Финансовый" xfId="1" builtinId="3"/>
    <cellStyle name="Финансовый 2" xfId="5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="80" zoomScaleNormal="80" workbookViewId="0">
      <selection activeCell="C49" sqref="C49"/>
    </sheetView>
  </sheetViews>
  <sheetFormatPr defaultRowHeight="12.75" x14ac:dyDescent="0.2"/>
  <cols>
    <col min="1" max="1" width="13.28515625" style="3" customWidth="1"/>
    <col min="2" max="2" width="65.5703125" style="3" customWidth="1"/>
    <col min="3" max="3" width="9.140625" style="3"/>
    <col min="4" max="4" width="21.5703125" style="3" customWidth="1"/>
    <col min="5" max="5" width="25.5703125" style="3" customWidth="1"/>
    <col min="6" max="6" width="9.140625" style="3"/>
    <col min="7" max="7" width="13.85546875" style="3" bestFit="1" customWidth="1"/>
    <col min="8" max="9" width="9.140625" style="3"/>
    <col min="10" max="10" width="16.7109375" style="3" bestFit="1" customWidth="1"/>
    <col min="11" max="16384" width="9.140625" style="3"/>
  </cols>
  <sheetData>
    <row r="1" spans="1:8" x14ac:dyDescent="0.2">
      <c r="A1" s="1" t="s">
        <v>0</v>
      </c>
      <c r="B1" s="2" t="s">
        <v>1</v>
      </c>
    </row>
    <row r="2" spans="1:8" ht="15.75" x14ac:dyDescent="0.25">
      <c r="A2" s="4" t="s">
        <v>2</v>
      </c>
      <c r="B2" s="5"/>
    </row>
    <row r="3" spans="1:8" ht="15" x14ac:dyDescent="0.25">
      <c r="A3" s="1" t="s">
        <v>107</v>
      </c>
      <c r="B3" s="5"/>
    </row>
    <row r="5" spans="1:8" ht="13.5" thickBot="1" x14ac:dyDescent="0.25">
      <c r="B5" s="7" t="s">
        <v>3</v>
      </c>
      <c r="C5" s="8" t="s">
        <v>4</v>
      </c>
      <c r="D5" s="9">
        <v>42825</v>
      </c>
      <c r="E5" s="10">
        <v>42735</v>
      </c>
    </row>
    <row r="6" spans="1:8" x14ac:dyDescent="0.2">
      <c r="B6" s="11" t="s">
        <v>5</v>
      </c>
      <c r="C6" s="12"/>
      <c r="D6" s="11"/>
      <c r="E6" s="13"/>
    </row>
    <row r="7" spans="1:8" x14ac:dyDescent="0.2">
      <c r="B7" s="11" t="s">
        <v>6</v>
      </c>
      <c r="C7" s="12"/>
      <c r="D7" s="11"/>
      <c r="E7" s="13"/>
    </row>
    <row r="8" spans="1:8" x14ac:dyDescent="0.2">
      <c r="B8" s="11" t="s">
        <v>7</v>
      </c>
      <c r="C8" s="12"/>
      <c r="D8" s="11"/>
      <c r="E8" s="13"/>
    </row>
    <row r="9" spans="1:8" x14ac:dyDescent="0.2">
      <c r="B9" s="13" t="s">
        <v>8</v>
      </c>
      <c r="C9" s="14">
        <v>6</v>
      </c>
      <c r="D9" s="15">
        <v>11232458</v>
      </c>
      <c r="E9" s="16">
        <v>11276298</v>
      </c>
    </row>
    <row r="10" spans="1:8" x14ac:dyDescent="0.2">
      <c r="B10" s="13" t="s">
        <v>9</v>
      </c>
      <c r="C10" s="14"/>
      <c r="D10" s="15">
        <v>95403</v>
      </c>
      <c r="E10" s="16">
        <v>86342</v>
      </c>
    </row>
    <row r="11" spans="1:8" x14ac:dyDescent="0.2">
      <c r="B11" s="13" t="s">
        <v>10</v>
      </c>
      <c r="C11" s="14">
        <v>9</v>
      </c>
      <c r="D11" s="15">
        <v>599196</v>
      </c>
      <c r="E11" s="16">
        <v>490087</v>
      </c>
    </row>
    <row r="12" spans="1:8" ht="13.5" thickBot="1" x14ac:dyDescent="0.25">
      <c r="B12" s="17" t="s">
        <v>11</v>
      </c>
      <c r="C12" s="18"/>
      <c r="D12" s="19">
        <v>5094</v>
      </c>
      <c r="E12" s="20">
        <v>6369</v>
      </c>
    </row>
    <row r="13" spans="1:8" ht="13.5" thickBot="1" x14ac:dyDescent="0.25">
      <c r="B13" s="17"/>
      <c r="C13" s="18"/>
      <c r="D13" s="19">
        <v>11932151</v>
      </c>
      <c r="E13" s="20">
        <v>11859096</v>
      </c>
      <c r="G13" s="93">
        <f>SUM(D9:D12)-D13</f>
        <v>0</v>
      </c>
      <c r="H13" s="93">
        <f>SUM(E9:E12)-E13</f>
        <v>0</v>
      </c>
    </row>
    <row r="14" spans="1:8" x14ac:dyDescent="0.2">
      <c r="B14" s="13" t="s">
        <v>5</v>
      </c>
      <c r="C14" s="14"/>
      <c r="D14" s="21"/>
      <c r="E14" s="22"/>
    </row>
    <row r="15" spans="1:8" x14ac:dyDescent="0.2">
      <c r="B15" s="11" t="s">
        <v>12</v>
      </c>
      <c r="C15" s="12"/>
      <c r="D15" s="21"/>
      <c r="E15" s="23"/>
    </row>
    <row r="16" spans="1:8" x14ac:dyDescent="0.2">
      <c r="B16" s="13" t="s">
        <v>13</v>
      </c>
      <c r="C16" s="14">
        <v>7</v>
      </c>
      <c r="D16" s="15">
        <v>15984893</v>
      </c>
      <c r="E16" s="16">
        <v>13875003</v>
      </c>
    </row>
    <row r="17" spans="2:11" x14ac:dyDescent="0.2">
      <c r="B17" s="13" t="s">
        <v>14</v>
      </c>
      <c r="C17" s="14">
        <v>8</v>
      </c>
      <c r="D17" s="15">
        <v>709855</v>
      </c>
      <c r="E17" s="16">
        <v>711583</v>
      </c>
    </row>
    <row r="18" spans="2:11" x14ac:dyDescent="0.2">
      <c r="B18" s="13" t="s">
        <v>15</v>
      </c>
      <c r="C18" s="14">
        <v>9</v>
      </c>
      <c r="D18" s="15">
        <v>497832</v>
      </c>
      <c r="E18" s="16">
        <v>635377</v>
      </c>
    </row>
    <row r="19" spans="2:11" x14ac:dyDescent="0.2">
      <c r="B19" s="13" t="s">
        <v>16</v>
      </c>
      <c r="C19" s="14"/>
      <c r="D19" s="15">
        <v>130187</v>
      </c>
      <c r="E19" s="16">
        <v>194903</v>
      </c>
    </row>
    <row r="20" spans="2:11" x14ac:dyDescent="0.2">
      <c r="B20" s="13" t="s">
        <v>17</v>
      </c>
      <c r="C20" s="14">
        <v>10</v>
      </c>
      <c r="D20" s="15">
        <v>575566</v>
      </c>
      <c r="E20" s="16">
        <v>353030</v>
      </c>
    </row>
    <row r="21" spans="2:11" ht="13.5" thickBot="1" x14ac:dyDescent="0.25">
      <c r="B21" s="17" t="s">
        <v>18</v>
      </c>
      <c r="C21" s="18">
        <v>11</v>
      </c>
      <c r="D21" s="19">
        <v>4685058</v>
      </c>
      <c r="E21" s="20">
        <v>5324809</v>
      </c>
    </row>
    <row r="22" spans="2:11" ht="13.5" thickBot="1" x14ac:dyDescent="0.25">
      <c r="B22" s="11"/>
      <c r="C22" s="14"/>
      <c r="D22" s="19">
        <v>22583391</v>
      </c>
      <c r="E22" s="16">
        <v>21094705</v>
      </c>
      <c r="G22" s="93">
        <f>SUM(D16:D21)-D22</f>
        <v>0</v>
      </c>
      <c r="H22" s="93">
        <f>SUM(E16:E21)-E22</f>
        <v>0</v>
      </c>
      <c r="J22" s="101"/>
      <c r="K22" s="101"/>
    </row>
    <row r="23" spans="2:11" ht="13.5" thickBot="1" x14ac:dyDescent="0.25">
      <c r="B23" s="24" t="s">
        <v>19</v>
      </c>
      <c r="C23" s="25"/>
      <c r="D23" s="26">
        <v>34515542</v>
      </c>
      <c r="E23" s="27">
        <v>32953801</v>
      </c>
      <c r="G23" s="93">
        <f>D13+D22-D23</f>
        <v>0</v>
      </c>
      <c r="H23" s="93">
        <f>E13+E22-E23</f>
        <v>0</v>
      </c>
      <c r="J23" s="97"/>
      <c r="K23" s="97"/>
    </row>
    <row r="24" spans="2:11" ht="13.5" thickTop="1" x14ac:dyDescent="0.2">
      <c r="B24" s="11" t="s">
        <v>5</v>
      </c>
      <c r="C24" s="12"/>
      <c r="D24" s="21"/>
      <c r="E24" s="22"/>
    </row>
    <row r="25" spans="2:11" x14ac:dyDescent="0.2">
      <c r="B25" s="11" t="s">
        <v>20</v>
      </c>
      <c r="C25" s="12"/>
      <c r="D25" s="21"/>
      <c r="E25" s="23"/>
    </row>
    <row r="26" spans="2:11" x14ac:dyDescent="0.2">
      <c r="B26" s="13" t="s">
        <v>21</v>
      </c>
      <c r="C26" s="14">
        <v>12</v>
      </c>
      <c r="D26" s="15">
        <v>900000</v>
      </c>
      <c r="E26" s="16">
        <v>900000</v>
      </c>
    </row>
    <row r="27" spans="2:11" x14ac:dyDescent="0.2">
      <c r="B27" s="13" t="s">
        <v>22</v>
      </c>
      <c r="C27" s="14">
        <v>12</v>
      </c>
      <c r="D27" s="15">
        <v>180000</v>
      </c>
      <c r="E27" s="16">
        <v>180000</v>
      </c>
    </row>
    <row r="28" spans="2:11" x14ac:dyDescent="0.2">
      <c r="B28" s="13" t="s">
        <v>23</v>
      </c>
      <c r="C28" s="14">
        <v>12</v>
      </c>
      <c r="D28" s="15">
        <v>221757</v>
      </c>
      <c r="E28" s="16">
        <v>252006</v>
      </c>
      <c r="G28" s="93"/>
    </row>
    <row r="29" spans="2:11" ht="13.5" thickBot="1" x14ac:dyDescent="0.25">
      <c r="B29" s="17" t="s">
        <v>24</v>
      </c>
      <c r="C29" s="18"/>
      <c r="D29" s="19">
        <v>27954596</v>
      </c>
      <c r="E29" s="20">
        <v>26505162</v>
      </c>
    </row>
    <row r="30" spans="2:11" x14ac:dyDescent="0.2">
      <c r="B30" s="11" t="s">
        <v>25</v>
      </c>
      <c r="C30" s="14"/>
      <c r="D30" s="15">
        <v>29256353</v>
      </c>
      <c r="E30" s="16">
        <v>27837168</v>
      </c>
      <c r="G30" s="93">
        <f>SUM(D26:D29)-D30</f>
        <v>0</v>
      </c>
      <c r="H30" s="93">
        <f>SUM(E26:E29)-E30</f>
        <v>0</v>
      </c>
    </row>
    <row r="31" spans="2:11" x14ac:dyDescent="0.2">
      <c r="B31" s="11" t="s">
        <v>5</v>
      </c>
      <c r="C31" s="14"/>
      <c r="D31" s="21"/>
      <c r="E31" s="23"/>
    </row>
    <row r="32" spans="2:11" ht="13.5" thickBot="1" x14ac:dyDescent="0.25">
      <c r="B32" s="17" t="s">
        <v>26</v>
      </c>
      <c r="C32" s="18"/>
      <c r="D32" s="28">
        <v>65</v>
      </c>
      <c r="E32" s="29">
        <v>55</v>
      </c>
    </row>
    <row r="33" spans="2:8" ht="13.5" thickBot="1" x14ac:dyDescent="0.25">
      <c r="B33" s="30" t="s">
        <v>27</v>
      </c>
      <c r="C33" s="18"/>
      <c r="D33" s="19">
        <v>29256418</v>
      </c>
      <c r="E33" s="20">
        <v>27837223</v>
      </c>
      <c r="G33" s="93">
        <f>D30+D32-D33</f>
        <v>0</v>
      </c>
      <c r="H33" s="93">
        <f>E30+E32-E33</f>
        <v>0</v>
      </c>
    </row>
    <row r="34" spans="2:8" x14ac:dyDescent="0.2">
      <c r="B34" s="11" t="s">
        <v>5</v>
      </c>
      <c r="C34" s="14"/>
      <c r="D34" s="21"/>
      <c r="E34" s="22"/>
    </row>
    <row r="35" spans="2:8" x14ac:dyDescent="0.2">
      <c r="B35" s="11" t="s">
        <v>28</v>
      </c>
      <c r="C35" s="14"/>
      <c r="D35" s="21"/>
      <c r="E35" s="23"/>
    </row>
    <row r="36" spans="2:8" x14ac:dyDescent="0.2">
      <c r="B36" s="31" t="s">
        <v>29</v>
      </c>
      <c r="C36" s="14">
        <v>13</v>
      </c>
      <c r="D36" s="15">
        <v>166565</v>
      </c>
      <c r="E36" s="16">
        <v>512239</v>
      </c>
    </row>
    <row r="37" spans="2:8" x14ac:dyDescent="0.2">
      <c r="B37" s="31" t="s">
        <v>30</v>
      </c>
      <c r="C37" s="14"/>
      <c r="D37" s="15">
        <v>825804</v>
      </c>
      <c r="E37" s="16">
        <v>826134</v>
      </c>
    </row>
    <row r="38" spans="2:8" x14ac:dyDescent="0.2">
      <c r="B38" s="31" t="s">
        <v>31</v>
      </c>
      <c r="C38" s="14">
        <v>17</v>
      </c>
      <c r="D38" s="15">
        <v>220914</v>
      </c>
      <c r="E38" s="16">
        <v>220954</v>
      </c>
    </row>
    <row r="39" spans="2:8" ht="13.5" thickBot="1" x14ac:dyDescent="0.25">
      <c r="B39" s="17" t="s">
        <v>108</v>
      </c>
      <c r="C39" s="18">
        <v>14</v>
      </c>
      <c r="D39" s="19">
        <v>579739</v>
      </c>
      <c r="E39" s="20">
        <v>294622</v>
      </c>
    </row>
    <row r="40" spans="2:8" ht="13.5" thickBot="1" x14ac:dyDescent="0.25">
      <c r="B40" s="17"/>
      <c r="C40" s="18"/>
      <c r="D40" s="19">
        <v>1793022</v>
      </c>
      <c r="E40" s="20">
        <v>1853949</v>
      </c>
      <c r="G40" s="93">
        <f>SUM(D36:D39)-D40</f>
        <v>0</v>
      </c>
      <c r="H40" s="93">
        <f>SUM(E36:E39)-E40</f>
        <v>0</v>
      </c>
    </row>
    <row r="41" spans="2:8" x14ac:dyDescent="0.2">
      <c r="B41" s="13" t="s">
        <v>5</v>
      </c>
      <c r="C41" s="12"/>
      <c r="D41" s="21"/>
      <c r="E41" s="23"/>
    </row>
    <row r="42" spans="2:8" x14ac:dyDescent="0.2">
      <c r="B42" s="11" t="s">
        <v>32</v>
      </c>
      <c r="C42" s="12"/>
      <c r="D42" s="21"/>
      <c r="E42" s="23"/>
    </row>
    <row r="43" spans="2:8" x14ac:dyDescent="0.2">
      <c r="B43" s="31" t="s">
        <v>33</v>
      </c>
      <c r="C43" s="14">
        <v>13</v>
      </c>
      <c r="D43" s="15">
        <v>1267520</v>
      </c>
      <c r="E43" s="16">
        <v>900972</v>
      </c>
    </row>
    <row r="44" spans="2:8" x14ac:dyDescent="0.2">
      <c r="B44" s="31" t="s">
        <v>34</v>
      </c>
      <c r="C44" s="14">
        <v>15</v>
      </c>
      <c r="D44" s="15">
        <v>907890</v>
      </c>
      <c r="E44" s="16">
        <v>882774</v>
      </c>
    </row>
    <row r="45" spans="2:8" x14ac:dyDescent="0.2">
      <c r="B45" s="31" t="s">
        <v>35</v>
      </c>
      <c r="C45" s="14"/>
      <c r="D45" s="15">
        <v>175323</v>
      </c>
      <c r="E45" s="16">
        <v>280494</v>
      </c>
    </row>
    <row r="46" spans="2:8" x14ac:dyDescent="0.2">
      <c r="B46" s="31" t="s">
        <v>109</v>
      </c>
      <c r="C46" s="14">
        <v>14</v>
      </c>
      <c r="D46" s="15">
        <v>45619</v>
      </c>
      <c r="E46" s="16">
        <v>22809</v>
      </c>
    </row>
    <row r="47" spans="2:8" x14ac:dyDescent="0.2">
      <c r="B47" s="13" t="s">
        <v>31</v>
      </c>
      <c r="C47" s="14">
        <v>17</v>
      </c>
      <c r="D47" s="15">
        <v>26569</v>
      </c>
      <c r="E47" s="16">
        <v>34062</v>
      </c>
    </row>
    <row r="48" spans="2:8" ht="13.5" thickBot="1" x14ac:dyDescent="0.25">
      <c r="B48" s="31" t="s">
        <v>36</v>
      </c>
      <c r="C48" s="14">
        <v>16</v>
      </c>
      <c r="D48" s="15">
        <v>1043181</v>
      </c>
      <c r="E48" s="16">
        <v>1141518</v>
      </c>
    </row>
    <row r="49" spans="2:8" ht="13.5" thickBot="1" x14ac:dyDescent="0.25">
      <c r="B49" s="32"/>
      <c r="C49" s="33"/>
      <c r="D49" s="34">
        <v>3466102</v>
      </c>
      <c r="E49" s="35">
        <v>3262629</v>
      </c>
      <c r="G49" s="93">
        <f>SUM(D43:D48)-D49</f>
        <v>0</v>
      </c>
      <c r="H49" s="93">
        <f>SUM(E43:E48)-E49</f>
        <v>0</v>
      </c>
    </row>
    <row r="50" spans="2:8" ht="13.5" thickBot="1" x14ac:dyDescent="0.25">
      <c r="B50" s="30" t="s">
        <v>37</v>
      </c>
      <c r="C50" s="18"/>
      <c r="D50" s="19">
        <v>5259124</v>
      </c>
      <c r="E50" s="20">
        <v>5116578</v>
      </c>
      <c r="G50" s="93">
        <f>D40+D49-D50</f>
        <v>0</v>
      </c>
      <c r="H50" s="93">
        <f>E40+E49-E50</f>
        <v>0</v>
      </c>
    </row>
    <row r="51" spans="2:8" ht="13.5" thickBot="1" x14ac:dyDescent="0.25">
      <c r="B51" s="36" t="s">
        <v>38</v>
      </c>
      <c r="C51" s="37"/>
      <c r="D51" s="38">
        <v>34515542</v>
      </c>
      <c r="E51" s="39">
        <v>32953801</v>
      </c>
      <c r="G51" s="93">
        <f>D33+D50-D51</f>
        <v>0</v>
      </c>
      <c r="H51" s="93">
        <f>E33+E50-E51</f>
        <v>0</v>
      </c>
    </row>
    <row r="52" spans="2:8" ht="13.5" thickTop="1" x14ac:dyDescent="0.2">
      <c r="D52" s="93">
        <f>D23-D51</f>
        <v>0</v>
      </c>
      <c r="E52" s="93">
        <f>E23-E51</f>
        <v>0</v>
      </c>
    </row>
    <row r="53" spans="2:8" x14ac:dyDescent="0.2">
      <c r="B53" s="3" t="s">
        <v>106</v>
      </c>
      <c r="D53" s="92">
        <v>8100</v>
      </c>
      <c r="E53" s="92">
        <v>7709</v>
      </c>
    </row>
    <row r="56" spans="2:8" x14ac:dyDescent="0.2">
      <c r="D56" s="93"/>
      <c r="E56" s="93"/>
    </row>
    <row r="57" spans="2:8" x14ac:dyDescent="0.2">
      <c r="D57" s="93"/>
      <c r="E57" s="97"/>
    </row>
    <row r="58" spans="2:8" x14ac:dyDescent="0.2">
      <c r="D58" s="97"/>
      <c r="E58" s="9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80" zoomScaleNormal="80" workbookViewId="0">
      <selection activeCell="C41" sqref="C41"/>
    </sheetView>
  </sheetViews>
  <sheetFormatPr defaultRowHeight="15" x14ac:dyDescent="0.25"/>
  <cols>
    <col min="1" max="1" width="10.42578125" style="6" customWidth="1"/>
    <col min="2" max="2" width="65.140625" style="6" customWidth="1"/>
    <col min="3" max="3" width="9.28515625" style="6" customWidth="1"/>
    <col min="4" max="4" width="21.7109375" style="6" customWidth="1"/>
    <col min="5" max="5" width="17" style="6" customWidth="1"/>
    <col min="6" max="6" width="9.140625" style="6"/>
    <col min="7" max="8" width="15.85546875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62</v>
      </c>
      <c r="B2" s="5"/>
    </row>
    <row r="3" spans="1:8" x14ac:dyDescent="0.25">
      <c r="A3" s="1" t="s">
        <v>110</v>
      </c>
      <c r="B3" s="5"/>
    </row>
    <row r="5" spans="1:8" ht="15.75" thickBot="1" x14ac:dyDescent="0.3">
      <c r="B5" s="7" t="s">
        <v>3</v>
      </c>
      <c r="C5" s="8" t="s">
        <v>4</v>
      </c>
      <c r="D5" s="9">
        <v>42825</v>
      </c>
      <c r="E5" s="10">
        <v>42460</v>
      </c>
    </row>
    <row r="6" spans="1:8" x14ac:dyDescent="0.25">
      <c r="B6" s="13" t="s">
        <v>5</v>
      </c>
      <c r="C6" s="12"/>
      <c r="D6" s="11"/>
      <c r="E6" s="13"/>
    </row>
    <row r="7" spans="1:8" x14ac:dyDescent="0.25">
      <c r="B7" s="13" t="s">
        <v>39</v>
      </c>
      <c r="C7" s="14">
        <v>18</v>
      </c>
      <c r="D7" s="47">
        <v>12677530</v>
      </c>
      <c r="E7" s="48">
        <v>9736592</v>
      </c>
    </row>
    <row r="8" spans="1:8" ht="15.75" thickBot="1" x14ac:dyDescent="0.3">
      <c r="B8" s="17" t="s">
        <v>40</v>
      </c>
      <c r="C8" s="18">
        <v>19</v>
      </c>
      <c r="D8" s="53">
        <v>-9690184</v>
      </c>
      <c r="E8" s="54">
        <v>-7475537</v>
      </c>
    </row>
    <row r="9" spans="1:8" x14ac:dyDescent="0.25">
      <c r="B9" s="11" t="s">
        <v>41</v>
      </c>
      <c r="C9" s="14"/>
      <c r="D9" s="51">
        <v>2987346</v>
      </c>
      <c r="E9" s="52">
        <v>2261055</v>
      </c>
      <c r="G9" s="94">
        <f>SUM(D7:D8)-D9</f>
        <v>0</v>
      </c>
      <c r="H9" s="94">
        <f>SUM(E7:E8)-E9</f>
        <v>0</v>
      </c>
    </row>
    <row r="10" spans="1:8" x14ac:dyDescent="0.25">
      <c r="B10" s="6" t="s">
        <v>5</v>
      </c>
      <c r="C10" s="12"/>
      <c r="D10" s="47"/>
      <c r="E10" s="96"/>
    </row>
    <row r="11" spans="1:8" x14ac:dyDescent="0.25">
      <c r="B11" s="13" t="s">
        <v>42</v>
      </c>
      <c r="C11" s="14">
        <v>20</v>
      </c>
      <c r="D11" s="53">
        <v>-627788</v>
      </c>
      <c r="E11" s="54">
        <v>-488650</v>
      </c>
    </row>
    <row r="12" spans="1:8" x14ac:dyDescent="0.25">
      <c r="B12" s="13" t="s">
        <v>43</v>
      </c>
      <c r="C12" s="14">
        <v>21</v>
      </c>
      <c r="D12" s="53">
        <v>-645735</v>
      </c>
      <c r="E12" s="54">
        <v>-561324</v>
      </c>
    </row>
    <row r="13" spans="1:8" x14ac:dyDescent="0.25">
      <c r="B13" s="13" t="s">
        <v>44</v>
      </c>
      <c r="C13" s="14">
        <v>23</v>
      </c>
      <c r="D13" s="53">
        <v>98659</v>
      </c>
      <c r="E13" s="54">
        <v>69763</v>
      </c>
    </row>
    <row r="14" spans="1:8" ht="15.75" thickBot="1" x14ac:dyDescent="0.3">
      <c r="B14" s="6" t="s">
        <v>105</v>
      </c>
      <c r="D14" s="53">
        <v>-67473</v>
      </c>
      <c r="E14" s="54">
        <v>-41228</v>
      </c>
      <c r="G14" s="94"/>
      <c r="H14" s="95"/>
    </row>
    <row r="15" spans="1:8" x14ac:dyDescent="0.25">
      <c r="B15" s="40" t="s">
        <v>45</v>
      </c>
      <c r="C15" s="41"/>
      <c r="D15" s="51">
        <v>1745009</v>
      </c>
      <c r="E15" s="52">
        <v>1239616</v>
      </c>
      <c r="G15" s="96">
        <f>SUM(D9:D14)-D15</f>
        <v>0</v>
      </c>
      <c r="H15" s="96">
        <f>SUM(E9:E14)-E15</f>
        <v>0</v>
      </c>
    </row>
    <row r="16" spans="1:8" x14ac:dyDescent="0.25">
      <c r="B16" s="13" t="s">
        <v>5</v>
      </c>
      <c r="C16" s="12"/>
      <c r="D16" s="53"/>
      <c r="E16" s="53"/>
    </row>
    <row r="17" spans="2:8" x14ac:dyDescent="0.25">
      <c r="B17" s="13" t="s">
        <v>46</v>
      </c>
      <c r="C17" s="14">
        <v>22</v>
      </c>
      <c r="D17" s="53">
        <v>-43495</v>
      </c>
      <c r="E17" s="54">
        <v>-43224</v>
      </c>
    </row>
    <row r="18" spans="2:8" x14ac:dyDescent="0.25">
      <c r="B18" s="13" t="s">
        <v>47</v>
      </c>
      <c r="C18" s="14">
        <v>22</v>
      </c>
      <c r="D18" s="53">
        <v>112133</v>
      </c>
      <c r="E18" s="54">
        <v>243667</v>
      </c>
    </row>
    <row r="19" spans="2:8" ht="15.75" thickBot="1" x14ac:dyDescent="0.3">
      <c r="B19" s="13" t="s">
        <v>48</v>
      </c>
      <c r="C19" s="14"/>
      <c r="D19" s="53">
        <v>12005</v>
      </c>
      <c r="E19" s="54">
        <v>163692</v>
      </c>
    </row>
    <row r="20" spans="2:8" x14ac:dyDescent="0.25">
      <c r="B20" s="40" t="s">
        <v>49</v>
      </c>
      <c r="C20" s="41"/>
      <c r="D20" s="51">
        <v>1825652</v>
      </c>
      <c r="E20" s="52">
        <v>1603751</v>
      </c>
      <c r="G20" s="94">
        <f>SUM(D15:D19)-D20</f>
        <v>0</v>
      </c>
      <c r="H20" s="94">
        <f>SUM(E15:E19)-E20</f>
        <v>0</v>
      </c>
    </row>
    <row r="21" spans="2:8" x14ac:dyDescent="0.25">
      <c r="B21" s="13" t="s">
        <v>5</v>
      </c>
      <c r="C21" s="12"/>
      <c r="D21" s="53"/>
      <c r="E21" s="53"/>
    </row>
    <row r="22" spans="2:8" ht="15.75" thickBot="1" x14ac:dyDescent="0.3">
      <c r="B22" s="17" t="s">
        <v>50</v>
      </c>
      <c r="C22" s="18">
        <v>24</v>
      </c>
      <c r="D22" s="49">
        <v>-376208</v>
      </c>
      <c r="E22" s="50">
        <v>-294660</v>
      </c>
    </row>
    <row r="23" spans="2:8" ht="15.75" thickBot="1" x14ac:dyDescent="0.3">
      <c r="B23" s="30" t="s">
        <v>51</v>
      </c>
      <c r="C23" s="18"/>
      <c r="D23" s="55">
        <v>1449444</v>
      </c>
      <c r="E23" s="56">
        <v>1309091</v>
      </c>
    </row>
    <row r="24" spans="2:8" x14ac:dyDescent="0.25">
      <c r="B24" s="13" t="s">
        <v>5</v>
      </c>
      <c r="C24" s="12"/>
      <c r="D24" s="53"/>
      <c r="E24" s="53"/>
    </row>
    <row r="25" spans="2:8" x14ac:dyDescent="0.25">
      <c r="B25" s="11" t="s">
        <v>52</v>
      </c>
      <c r="C25" s="12"/>
      <c r="D25" s="53"/>
      <c r="E25" s="53"/>
    </row>
    <row r="26" spans="2:8" x14ac:dyDescent="0.25">
      <c r="B26" s="13" t="s">
        <v>53</v>
      </c>
      <c r="C26" s="12"/>
      <c r="D26" s="53">
        <v>1449434</v>
      </c>
      <c r="E26" s="54">
        <v>1309086</v>
      </c>
    </row>
    <row r="27" spans="2:8" ht="15.75" thickBot="1" x14ac:dyDescent="0.3">
      <c r="B27" s="17" t="s">
        <v>54</v>
      </c>
      <c r="C27" s="42"/>
      <c r="D27" s="49">
        <v>10</v>
      </c>
      <c r="E27" s="50">
        <v>5</v>
      </c>
      <c r="G27" s="94">
        <f>D26+D27-D23</f>
        <v>0</v>
      </c>
      <c r="H27" s="94">
        <f>E26+E27-E23</f>
        <v>0</v>
      </c>
    </row>
    <row r="28" spans="2:8" x14ac:dyDescent="0.25">
      <c r="B28" s="11" t="s">
        <v>5</v>
      </c>
      <c r="C28" s="12"/>
      <c r="D28" s="47"/>
      <c r="E28" s="47"/>
    </row>
    <row r="29" spans="2:8" ht="38.25" x14ac:dyDescent="0.25">
      <c r="B29" s="11" t="s">
        <v>55</v>
      </c>
      <c r="C29" s="12"/>
      <c r="D29" s="47"/>
      <c r="E29" s="47"/>
    </row>
    <row r="30" spans="2:8" ht="26.25" thickBot="1" x14ac:dyDescent="0.3">
      <c r="B30" s="13" t="s">
        <v>56</v>
      </c>
      <c r="C30" s="12">
        <v>12</v>
      </c>
      <c r="D30" s="47">
        <v>-30249</v>
      </c>
      <c r="E30" s="48">
        <v>55320</v>
      </c>
    </row>
    <row r="31" spans="2:8" ht="26.25" thickBot="1" x14ac:dyDescent="0.3">
      <c r="B31" s="43" t="s">
        <v>57</v>
      </c>
      <c r="C31" s="44"/>
      <c r="D31" s="57">
        <v>-30249</v>
      </c>
      <c r="E31" s="58">
        <v>55320</v>
      </c>
    </row>
    <row r="32" spans="2:8" ht="15.75" thickBot="1" x14ac:dyDescent="0.3">
      <c r="B32" s="36" t="s">
        <v>58</v>
      </c>
      <c r="C32" s="45"/>
      <c r="D32" s="59">
        <v>1419195</v>
      </c>
      <c r="E32" s="60">
        <v>1364411</v>
      </c>
      <c r="G32" s="94">
        <f>D23+D31-D32</f>
        <v>0</v>
      </c>
      <c r="H32" s="94">
        <f>E23+E31-E32</f>
        <v>0</v>
      </c>
    </row>
    <row r="33" spans="2:8" ht="15.75" thickTop="1" x14ac:dyDescent="0.25">
      <c r="B33" s="13" t="s">
        <v>5</v>
      </c>
      <c r="C33" s="12"/>
      <c r="D33" s="47"/>
      <c r="E33" s="47"/>
    </row>
    <row r="34" spans="2:8" x14ac:dyDescent="0.25">
      <c r="B34" s="11" t="s">
        <v>59</v>
      </c>
      <c r="C34" s="12"/>
      <c r="D34" s="47"/>
      <c r="E34" s="47"/>
    </row>
    <row r="35" spans="2:8" x14ac:dyDescent="0.25">
      <c r="B35" s="13" t="s">
        <v>53</v>
      </c>
      <c r="C35" s="12"/>
      <c r="D35" s="47">
        <v>1419185</v>
      </c>
      <c r="E35" s="48">
        <v>1364406</v>
      </c>
    </row>
    <row r="36" spans="2:8" ht="15.75" thickBot="1" x14ac:dyDescent="0.3">
      <c r="B36" s="17" t="s">
        <v>54</v>
      </c>
      <c r="C36" s="42"/>
      <c r="D36" s="49">
        <v>10</v>
      </c>
      <c r="E36" s="50">
        <v>5</v>
      </c>
    </row>
    <row r="37" spans="2:8" ht="15.75" thickBot="1" x14ac:dyDescent="0.3">
      <c r="B37" s="46"/>
      <c r="C37" s="45"/>
      <c r="D37" s="59">
        <v>1419195</v>
      </c>
      <c r="E37" s="60">
        <v>1364411</v>
      </c>
      <c r="G37" s="94">
        <f>D35+D36-D37</f>
        <v>0</v>
      </c>
      <c r="H37" s="94">
        <f>E35+E36-E37</f>
        <v>0</v>
      </c>
    </row>
    <row r="38" spans="2:8" ht="15.75" thickTop="1" x14ac:dyDescent="0.25">
      <c r="B38" s="13" t="s">
        <v>5</v>
      </c>
      <c r="C38" s="12"/>
      <c r="D38" s="47"/>
      <c r="E38" s="47"/>
      <c r="G38" s="94">
        <f>D32-D37</f>
        <v>0</v>
      </c>
      <c r="H38" s="94">
        <f>E32-E37</f>
        <v>0</v>
      </c>
    </row>
    <row r="39" spans="2:8" x14ac:dyDescent="0.25">
      <c r="B39" s="11" t="s">
        <v>60</v>
      </c>
      <c r="C39" s="12"/>
      <c r="D39" s="53"/>
      <c r="E39" s="53"/>
    </row>
    <row r="40" spans="2:8" ht="15.75" thickBot="1" x14ac:dyDescent="0.3">
      <c r="B40" s="100" t="s">
        <v>61</v>
      </c>
      <c r="C40" s="37">
        <v>12</v>
      </c>
      <c r="D40" s="98">
        <v>403</v>
      </c>
      <c r="E40" s="99">
        <v>364</v>
      </c>
      <c r="G40" s="96">
        <f>D26/3600-D40</f>
        <v>-0.37944444444445935</v>
      </c>
      <c r="H40" s="96">
        <f>E26/3600-E40</f>
        <v>-0.36500000000000909</v>
      </c>
    </row>
    <row r="41" spans="2:8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80" zoomScaleNormal="80" workbookViewId="0">
      <selection activeCell="E10" sqref="E10"/>
    </sheetView>
  </sheetViews>
  <sheetFormatPr defaultRowHeight="15" x14ac:dyDescent="0.25"/>
  <cols>
    <col min="1" max="1" width="13" style="6" customWidth="1"/>
    <col min="2" max="2" width="29.7109375" style="6" customWidth="1"/>
    <col min="3" max="3" width="13.42578125" style="6" customWidth="1"/>
    <col min="4" max="4" width="12.28515625" style="6" customWidth="1"/>
    <col min="5" max="5" width="14.5703125" style="6" customWidth="1"/>
    <col min="6" max="6" width="14.7109375" style="6" customWidth="1"/>
    <col min="7" max="7" width="15.140625" style="6" bestFit="1" customWidth="1"/>
    <col min="8" max="8" width="14.5703125" style="6" customWidth="1"/>
    <col min="9" max="9" width="15.140625" style="6" bestFit="1" customWidth="1"/>
    <col min="10" max="10" width="9.140625" style="6"/>
    <col min="11" max="11" width="13" style="6" bestFit="1" customWidth="1"/>
    <col min="12" max="12" width="14.28515625" style="6" bestFit="1" customWidth="1"/>
    <col min="13" max="16384" width="9.140625" style="6"/>
  </cols>
  <sheetData>
    <row r="1" spans="1:12" x14ac:dyDescent="0.25">
      <c r="A1" s="1" t="s">
        <v>0</v>
      </c>
      <c r="B1" s="2" t="s">
        <v>1</v>
      </c>
    </row>
    <row r="2" spans="1:12" ht="15.75" x14ac:dyDescent="0.25">
      <c r="A2" s="4" t="s">
        <v>63</v>
      </c>
      <c r="B2" s="5"/>
    </row>
    <row r="3" spans="1:12" x14ac:dyDescent="0.25">
      <c r="A3" s="1" t="s">
        <v>110</v>
      </c>
      <c r="B3" s="5"/>
    </row>
    <row r="5" spans="1:12" ht="15.75" thickBot="1" x14ac:dyDescent="0.3">
      <c r="B5" s="61"/>
      <c r="C5" s="104" t="s">
        <v>64</v>
      </c>
      <c r="D5" s="104"/>
      <c r="E5" s="104"/>
      <c r="F5" s="104"/>
      <c r="G5" s="104"/>
      <c r="H5" s="62"/>
      <c r="I5" s="62"/>
    </row>
    <row r="6" spans="1:12" ht="38.25" x14ac:dyDescent="0.25">
      <c r="B6" s="105" t="s">
        <v>3</v>
      </c>
      <c r="C6" s="107" t="s">
        <v>113</v>
      </c>
      <c r="D6" s="107" t="s">
        <v>22</v>
      </c>
      <c r="E6" s="63" t="s">
        <v>114</v>
      </c>
      <c r="F6" s="63" t="s">
        <v>115</v>
      </c>
      <c r="G6" s="107" t="s">
        <v>67</v>
      </c>
      <c r="H6" s="102" t="s">
        <v>116</v>
      </c>
      <c r="I6" s="21" t="s">
        <v>67</v>
      </c>
    </row>
    <row r="7" spans="1:12" ht="15.75" thickBot="1" x14ac:dyDescent="0.3">
      <c r="B7" s="106"/>
      <c r="C7" s="103"/>
      <c r="D7" s="103"/>
      <c r="E7" s="28" t="s">
        <v>65</v>
      </c>
      <c r="F7" s="28" t="s">
        <v>66</v>
      </c>
      <c r="G7" s="103"/>
      <c r="H7" s="103"/>
      <c r="I7" s="28" t="s">
        <v>68</v>
      </c>
    </row>
    <row r="8" spans="1:12" x14ac:dyDescent="0.25">
      <c r="B8" s="11" t="s">
        <v>5</v>
      </c>
      <c r="C8" s="13"/>
      <c r="D8" s="13"/>
      <c r="E8" s="13"/>
      <c r="F8" s="13"/>
      <c r="G8" s="13"/>
      <c r="H8" s="13"/>
      <c r="I8" s="13"/>
    </row>
    <row r="9" spans="1:12" x14ac:dyDescent="0.25">
      <c r="B9" s="61"/>
      <c r="C9" s="61" t="s">
        <v>124</v>
      </c>
      <c r="D9" s="61" t="s">
        <v>124</v>
      </c>
      <c r="E9" s="61" t="s">
        <v>124</v>
      </c>
      <c r="F9" s="61"/>
      <c r="G9" s="13"/>
      <c r="H9" s="13"/>
      <c r="I9" s="13"/>
    </row>
    <row r="10" spans="1:12" ht="15.75" thickBot="1" x14ac:dyDescent="0.3">
      <c r="B10" s="30" t="s">
        <v>111</v>
      </c>
      <c r="C10" s="56">
        <v>900000</v>
      </c>
      <c r="D10" s="56">
        <v>180000</v>
      </c>
      <c r="E10" s="56">
        <v>193532</v>
      </c>
      <c r="F10" s="56">
        <v>21597284</v>
      </c>
      <c r="G10" s="56">
        <v>22870816</v>
      </c>
      <c r="H10" s="56">
        <v>50</v>
      </c>
      <c r="I10" s="56">
        <v>22870866</v>
      </c>
      <c r="K10" s="96">
        <f>SUM(C10:F10)-G10</f>
        <v>0</v>
      </c>
      <c r="L10" s="96">
        <f>G10+H10-I10</f>
        <v>0</v>
      </c>
    </row>
    <row r="11" spans="1:12" x14ac:dyDescent="0.25">
      <c r="B11" s="13" t="s">
        <v>5</v>
      </c>
      <c r="C11" s="54"/>
      <c r="D11" s="54"/>
      <c r="E11" s="54"/>
      <c r="F11" s="54"/>
      <c r="G11" s="54"/>
      <c r="H11" s="54"/>
      <c r="I11" s="54"/>
      <c r="K11" s="96"/>
      <c r="L11" s="96"/>
    </row>
    <row r="12" spans="1:12" x14ac:dyDescent="0.25">
      <c r="B12" s="13" t="s">
        <v>69</v>
      </c>
      <c r="C12" s="48">
        <v>0</v>
      </c>
      <c r="D12" s="48">
        <v>0</v>
      </c>
      <c r="E12" s="48">
        <v>0</v>
      </c>
      <c r="F12" s="48">
        <v>4907878</v>
      </c>
      <c r="G12" s="48">
        <v>4907878</v>
      </c>
      <c r="H12" s="48">
        <v>5</v>
      </c>
      <c r="I12" s="48">
        <v>4907883</v>
      </c>
      <c r="K12" s="96">
        <f>SUM(C12:F12)-G12</f>
        <v>0</v>
      </c>
      <c r="L12" s="96">
        <f>G12+H12-I12</f>
        <v>0</v>
      </c>
    </row>
    <row r="13" spans="1:12" ht="15.75" thickBot="1" x14ac:dyDescent="0.3">
      <c r="B13" s="17" t="s">
        <v>70</v>
      </c>
      <c r="C13" s="50">
        <v>0</v>
      </c>
      <c r="D13" s="50">
        <v>0</v>
      </c>
      <c r="E13" s="50">
        <v>58474</v>
      </c>
      <c r="F13" s="50">
        <v>0</v>
      </c>
      <c r="G13" s="50">
        <v>58474</v>
      </c>
      <c r="H13" s="50">
        <v>0</v>
      </c>
      <c r="I13" s="50">
        <v>58474</v>
      </c>
      <c r="K13" s="96">
        <f>SUM(C13:F13)-G13</f>
        <v>0</v>
      </c>
      <c r="L13" s="96">
        <f>G13+H13-I13</f>
        <v>0</v>
      </c>
    </row>
    <row r="14" spans="1:12" ht="15.75" thickBot="1" x14ac:dyDescent="0.3">
      <c r="B14" s="11" t="s">
        <v>71</v>
      </c>
      <c r="C14" s="48">
        <v>0</v>
      </c>
      <c r="D14" s="48">
        <v>0</v>
      </c>
      <c r="E14" s="48">
        <v>58474</v>
      </c>
      <c r="F14" s="48">
        <v>4907878</v>
      </c>
      <c r="G14" s="48">
        <v>4966352</v>
      </c>
      <c r="H14" s="48">
        <v>5</v>
      </c>
      <c r="I14" s="48">
        <v>4966357</v>
      </c>
      <c r="K14" s="96">
        <f>SUM(C14:F14)-G14</f>
        <v>0</v>
      </c>
      <c r="L14" s="96">
        <f>G14+H14-I14</f>
        <v>0</v>
      </c>
    </row>
    <row r="15" spans="1:12" ht="15.75" thickBot="1" x14ac:dyDescent="0.3">
      <c r="B15" s="43" t="s">
        <v>112</v>
      </c>
      <c r="C15" s="64">
        <v>900000</v>
      </c>
      <c r="D15" s="64">
        <v>180000</v>
      </c>
      <c r="E15" s="64">
        <v>252006</v>
      </c>
      <c r="F15" s="64">
        <v>26505162</v>
      </c>
      <c r="G15" s="64">
        <v>27837168</v>
      </c>
      <c r="H15" s="64">
        <v>55</v>
      </c>
      <c r="I15" s="64">
        <v>27837223</v>
      </c>
      <c r="K15" s="96">
        <f>SUM(C15:F15)-G15</f>
        <v>0</v>
      </c>
      <c r="L15" s="96">
        <f>G15+H15-I15</f>
        <v>0</v>
      </c>
    </row>
    <row r="16" spans="1:12" x14ac:dyDescent="0.25">
      <c r="B16" s="11" t="s">
        <v>5</v>
      </c>
      <c r="C16" s="54"/>
      <c r="D16" s="54"/>
      <c r="E16" s="54"/>
      <c r="F16" s="54"/>
      <c r="G16" s="54"/>
      <c r="H16" s="54"/>
      <c r="I16" s="54"/>
      <c r="K16" s="96"/>
      <c r="L16" s="96"/>
    </row>
    <row r="17" spans="2:12" x14ac:dyDescent="0.25">
      <c r="B17" s="13" t="s">
        <v>69</v>
      </c>
      <c r="C17" s="47">
        <v>0</v>
      </c>
      <c r="D17" s="47">
        <v>0</v>
      </c>
      <c r="E17" s="47">
        <v>0</v>
      </c>
      <c r="F17" s="47">
        <v>1449434</v>
      </c>
      <c r="G17" s="47">
        <v>1449434</v>
      </c>
      <c r="H17" s="47">
        <v>10</v>
      </c>
      <c r="I17" s="53">
        <v>1449444</v>
      </c>
      <c r="K17" s="96">
        <f>SUM(C17:F17)-G17</f>
        <v>0</v>
      </c>
      <c r="L17" s="96">
        <f>G17+H17-I17</f>
        <v>0</v>
      </c>
    </row>
    <row r="18" spans="2:12" ht="15.75" thickBot="1" x14ac:dyDescent="0.3">
      <c r="B18" s="17" t="s">
        <v>72</v>
      </c>
      <c r="C18" s="49">
        <v>0</v>
      </c>
      <c r="D18" s="49">
        <v>0</v>
      </c>
      <c r="E18" s="49">
        <v>-30249</v>
      </c>
      <c r="F18" s="49">
        <v>0</v>
      </c>
      <c r="G18" s="49">
        <v>-30249</v>
      </c>
      <c r="H18" s="49">
        <v>0</v>
      </c>
      <c r="I18" s="49">
        <v>-30249</v>
      </c>
      <c r="K18" s="96">
        <f>SUM(C18:F18)-G18</f>
        <v>0</v>
      </c>
      <c r="L18" s="96">
        <f>G18+H18-I18</f>
        <v>0</v>
      </c>
    </row>
    <row r="19" spans="2:12" ht="15.75" thickBot="1" x14ac:dyDescent="0.3">
      <c r="B19" s="30" t="s">
        <v>71</v>
      </c>
      <c r="C19" s="49">
        <v>0</v>
      </c>
      <c r="D19" s="49">
        <v>0</v>
      </c>
      <c r="E19" s="49">
        <v>-30249</v>
      </c>
      <c r="F19" s="49">
        <v>1449434</v>
      </c>
      <c r="G19" s="49">
        <v>1419185</v>
      </c>
      <c r="H19" s="49">
        <v>10</v>
      </c>
      <c r="I19" s="49">
        <v>1419195</v>
      </c>
      <c r="K19" s="96">
        <f>SUM(C19:F19)-G19</f>
        <v>0</v>
      </c>
      <c r="L19" s="96">
        <f>G19+H19-I19</f>
        <v>0</v>
      </c>
    </row>
    <row r="20" spans="2:12" ht="15.75" thickBot="1" x14ac:dyDescent="0.3">
      <c r="B20" s="36" t="s">
        <v>117</v>
      </c>
      <c r="C20" s="65">
        <v>900000</v>
      </c>
      <c r="D20" s="65">
        <v>180000</v>
      </c>
      <c r="E20" s="65">
        <v>221757</v>
      </c>
      <c r="F20" s="65">
        <v>27954596</v>
      </c>
      <c r="G20" s="65">
        <v>29256353</v>
      </c>
      <c r="H20" s="65">
        <v>65</v>
      </c>
      <c r="I20" s="65">
        <v>29256418</v>
      </c>
      <c r="K20" s="96">
        <f>SUM(C20:F20)-G20</f>
        <v>0</v>
      </c>
      <c r="L20" s="96">
        <f>G20+H20-I20</f>
        <v>0</v>
      </c>
    </row>
    <row r="21" spans="2:12" ht="15.75" thickTop="1" x14ac:dyDescent="0.25">
      <c r="E21" s="96">
        <f>'1'!D28-E20</f>
        <v>0</v>
      </c>
      <c r="F21" s="96">
        <f>'1'!D29-F20</f>
        <v>0</v>
      </c>
      <c r="G21" s="94">
        <f>'1'!D30-G20</f>
        <v>0</v>
      </c>
      <c r="H21" s="94">
        <f>'1'!D32-H20</f>
        <v>0</v>
      </c>
      <c r="I21" s="94">
        <f>'1'!D33-I20</f>
        <v>0</v>
      </c>
    </row>
    <row r="24" spans="2:12" x14ac:dyDescent="0.25">
      <c r="C24" s="94">
        <f>SUM(C12:C13)-C14</f>
        <v>0</v>
      </c>
      <c r="D24" s="94">
        <f t="shared" ref="D24:I24" si="0">SUM(D12:D13)-D14</f>
        <v>0</v>
      </c>
      <c r="E24" s="94">
        <f t="shared" si="0"/>
        <v>0</v>
      </c>
      <c r="F24" s="94">
        <f t="shared" si="0"/>
        <v>0</v>
      </c>
      <c r="G24" s="94">
        <f t="shared" si="0"/>
        <v>0</v>
      </c>
      <c r="H24" s="94">
        <f t="shared" si="0"/>
        <v>0</v>
      </c>
      <c r="I24" s="94">
        <f t="shared" si="0"/>
        <v>0</v>
      </c>
    </row>
    <row r="25" spans="2:12" x14ac:dyDescent="0.25">
      <c r="C25" s="94">
        <f>C10+C14-C15</f>
        <v>0</v>
      </c>
      <c r="D25" s="94">
        <f t="shared" ref="D25:I25" si="1">D10+D14-D15</f>
        <v>0</v>
      </c>
      <c r="E25" s="94">
        <f t="shared" si="1"/>
        <v>0</v>
      </c>
      <c r="F25" s="94">
        <f t="shared" si="1"/>
        <v>0</v>
      </c>
      <c r="G25" s="94">
        <f t="shared" si="1"/>
        <v>0</v>
      </c>
      <c r="H25" s="94">
        <f t="shared" si="1"/>
        <v>0</v>
      </c>
      <c r="I25" s="94">
        <f t="shared" si="1"/>
        <v>0</v>
      </c>
    </row>
    <row r="27" spans="2:12" x14ac:dyDescent="0.25">
      <c r="C27" s="94">
        <f>SUM(C17:C18)-C19</f>
        <v>0</v>
      </c>
      <c r="D27" s="94">
        <f t="shared" ref="D27:I27" si="2">SUM(D17:D18)-D19</f>
        <v>0</v>
      </c>
      <c r="E27" s="94">
        <f t="shared" si="2"/>
        <v>0</v>
      </c>
      <c r="F27" s="94">
        <f t="shared" si="2"/>
        <v>0</v>
      </c>
      <c r="G27" s="94">
        <f t="shared" si="2"/>
        <v>0</v>
      </c>
      <c r="H27" s="94">
        <f t="shared" si="2"/>
        <v>0</v>
      </c>
      <c r="I27" s="94">
        <f t="shared" si="2"/>
        <v>0</v>
      </c>
    </row>
    <row r="28" spans="2:12" x14ac:dyDescent="0.25">
      <c r="C28" s="94">
        <f>C15+C19-C20</f>
        <v>0</v>
      </c>
      <c r="D28" s="94">
        <f t="shared" ref="D28:I28" si="3">D15+D19-D20</f>
        <v>0</v>
      </c>
      <c r="E28" s="94">
        <f>E15+E19-E20</f>
        <v>0</v>
      </c>
      <c r="F28" s="94">
        <f t="shared" si="3"/>
        <v>0</v>
      </c>
      <c r="G28" s="94">
        <f t="shared" si="3"/>
        <v>0</v>
      </c>
      <c r="H28" s="94">
        <f t="shared" si="3"/>
        <v>0</v>
      </c>
      <c r="I28" s="94">
        <f t="shared" si="3"/>
        <v>0</v>
      </c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80" zoomScaleNormal="80" workbookViewId="0">
      <selection activeCell="C52" sqref="C52"/>
    </sheetView>
  </sheetViews>
  <sheetFormatPr defaultRowHeight="15" x14ac:dyDescent="0.25"/>
  <cols>
    <col min="1" max="1" width="15.7109375" style="6" customWidth="1"/>
    <col min="2" max="2" width="54" style="6" customWidth="1"/>
    <col min="3" max="3" width="9.28515625" style="6" bestFit="1" customWidth="1"/>
    <col min="4" max="4" width="17.28515625" style="6" customWidth="1"/>
    <col min="5" max="5" width="19.140625" style="6" customWidth="1"/>
    <col min="6" max="6" width="9.140625" style="6"/>
    <col min="7" max="7" width="15.42578125" style="6" bestFit="1" customWidth="1"/>
    <col min="8" max="8" width="13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73</v>
      </c>
      <c r="B2" s="5"/>
    </row>
    <row r="3" spans="1:8" x14ac:dyDescent="0.25">
      <c r="A3" s="1" t="s">
        <v>110</v>
      </c>
      <c r="B3" s="5"/>
    </row>
    <row r="5" spans="1:8" ht="15.75" thickBot="1" x14ac:dyDescent="0.3">
      <c r="B5" s="66" t="s">
        <v>3</v>
      </c>
      <c r="C5" s="67" t="s">
        <v>4</v>
      </c>
      <c r="D5" s="68">
        <v>42551</v>
      </c>
      <c r="E5" s="69">
        <v>42185</v>
      </c>
    </row>
    <row r="6" spans="1:8" x14ac:dyDescent="0.25">
      <c r="B6" s="70" t="s">
        <v>5</v>
      </c>
      <c r="C6" s="71"/>
      <c r="D6" s="72"/>
      <c r="E6" s="70"/>
    </row>
    <row r="7" spans="1:8" x14ac:dyDescent="0.25">
      <c r="B7" s="72" t="s">
        <v>74</v>
      </c>
      <c r="C7" s="71"/>
      <c r="D7" s="72"/>
      <c r="E7" s="70"/>
    </row>
    <row r="8" spans="1:8" x14ac:dyDescent="0.25">
      <c r="B8" s="70" t="s">
        <v>49</v>
      </c>
      <c r="C8" s="71"/>
      <c r="D8" s="82">
        <v>1825652</v>
      </c>
      <c r="E8" s="83">
        <v>1603751</v>
      </c>
      <c r="G8" s="96"/>
      <c r="H8" s="94"/>
    </row>
    <row r="9" spans="1:8" x14ac:dyDescent="0.25">
      <c r="B9" s="70" t="s">
        <v>5</v>
      </c>
      <c r="C9" s="71"/>
      <c r="D9" s="82"/>
      <c r="E9" s="82"/>
    </row>
    <row r="10" spans="1:8" x14ac:dyDescent="0.25">
      <c r="B10" s="72" t="s">
        <v>75</v>
      </c>
      <c r="C10" s="71"/>
      <c r="D10" s="82"/>
      <c r="E10" s="82"/>
    </row>
    <row r="11" spans="1:8" x14ac:dyDescent="0.25">
      <c r="B11" s="70" t="s">
        <v>76</v>
      </c>
      <c r="C11" s="71"/>
      <c r="D11" s="82">
        <v>223207</v>
      </c>
      <c r="E11" s="83">
        <v>219060</v>
      </c>
    </row>
    <row r="12" spans="1:8" x14ac:dyDescent="0.25">
      <c r="B12" s="70" t="s">
        <v>77</v>
      </c>
      <c r="C12" s="71"/>
      <c r="D12" s="82">
        <v>0</v>
      </c>
      <c r="E12" s="83">
        <v>2066</v>
      </c>
    </row>
    <row r="13" spans="1:8" x14ac:dyDescent="0.25">
      <c r="B13" s="70" t="s">
        <v>118</v>
      </c>
      <c r="C13" s="71"/>
      <c r="D13" s="82">
        <v>0</v>
      </c>
      <c r="E13" s="83">
        <v>-39465</v>
      </c>
    </row>
    <row r="14" spans="1:8" x14ac:dyDescent="0.25">
      <c r="B14" s="70" t="s">
        <v>46</v>
      </c>
      <c r="C14" s="71">
        <v>22</v>
      </c>
      <c r="D14" s="82">
        <v>43495</v>
      </c>
      <c r="E14" s="83">
        <v>43224</v>
      </c>
    </row>
    <row r="15" spans="1:8" x14ac:dyDescent="0.25">
      <c r="B15" s="70" t="s">
        <v>78</v>
      </c>
      <c r="C15" s="71">
        <v>22</v>
      </c>
      <c r="D15" s="82">
        <v>-112133</v>
      </c>
      <c r="E15" s="83">
        <v>-243667</v>
      </c>
    </row>
    <row r="16" spans="1:8" x14ac:dyDescent="0.25">
      <c r="B16" s="70" t="s">
        <v>79</v>
      </c>
      <c r="C16" s="71"/>
      <c r="D16" s="82">
        <v>0</v>
      </c>
      <c r="E16" s="83">
        <v>147</v>
      </c>
    </row>
    <row r="17" spans="2:5" x14ac:dyDescent="0.25">
      <c r="B17" s="70" t="s">
        <v>80</v>
      </c>
      <c r="C17" s="71"/>
      <c r="D17" s="82">
        <v>-779</v>
      </c>
      <c r="E17" s="83">
        <v>-120655</v>
      </c>
    </row>
    <row r="18" spans="2:5" x14ac:dyDescent="0.25">
      <c r="B18" s="70" t="s">
        <v>81</v>
      </c>
      <c r="C18" s="71"/>
      <c r="D18" s="82">
        <v>142441</v>
      </c>
      <c r="E18" s="83">
        <v>134551</v>
      </c>
    </row>
    <row r="19" spans="2:5" x14ac:dyDescent="0.25">
      <c r="B19" s="70" t="s">
        <v>82</v>
      </c>
      <c r="C19" s="71"/>
      <c r="D19" s="82">
        <v>94</v>
      </c>
      <c r="E19" s="83">
        <v>-1138</v>
      </c>
    </row>
    <row r="20" spans="2:5" x14ac:dyDescent="0.25">
      <c r="B20" s="70" t="s">
        <v>119</v>
      </c>
      <c r="C20" s="71">
        <v>23</v>
      </c>
      <c r="D20" s="84">
        <v>-11405</v>
      </c>
      <c r="E20" s="84">
        <v>0</v>
      </c>
    </row>
    <row r="21" spans="2:5" x14ac:dyDescent="0.25">
      <c r="B21" s="72"/>
      <c r="C21" s="71"/>
      <c r="D21" s="82"/>
      <c r="E21" s="84"/>
    </row>
    <row r="22" spans="2:5" x14ac:dyDescent="0.25">
      <c r="B22" s="70" t="s">
        <v>83</v>
      </c>
      <c r="C22" s="71"/>
      <c r="D22" s="82"/>
      <c r="E22" s="83"/>
    </row>
    <row r="23" spans="2:5" x14ac:dyDescent="0.25">
      <c r="B23" s="70" t="s">
        <v>84</v>
      </c>
      <c r="C23" s="71"/>
      <c r="D23" s="82">
        <v>-2109890</v>
      </c>
      <c r="E23" s="83">
        <v>-1472776</v>
      </c>
    </row>
    <row r="24" spans="2:5" x14ac:dyDescent="0.25">
      <c r="B24" s="70" t="s">
        <v>85</v>
      </c>
      <c r="C24" s="71"/>
      <c r="D24" s="82">
        <v>126663</v>
      </c>
      <c r="E24" s="83">
        <v>79752</v>
      </c>
    </row>
    <row r="25" spans="2:5" x14ac:dyDescent="0.25">
      <c r="B25" s="70" t="s">
        <v>86</v>
      </c>
      <c r="C25" s="71"/>
      <c r="D25" s="82">
        <v>136552</v>
      </c>
      <c r="E25" s="83">
        <v>-600399</v>
      </c>
    </row>
    <row r="26" spans="2:5" x14ac:dyDescent="0.25">
      <c r="B26" s="70" t="s">
        <v>87</v>
      </c>
      <c r="C26" s="71"/>
      <c r="D26" s="82">
        <v>-216661</v>
      </c>
      <c r="E26" s="83">
        <v>101036</v>
      </c>
    </row>
    <row r="27" spans="2:5" x14ac:dyDescent="0.25">
      <c r="B27" s="70" t="s">
        <v>88</v>
      </c>
      <c r="C27" s="71"/>
      <c r="D27" s="82">
        <v>-80171</v>
      </c>
      <c r="E27" s="83">
        <v>148937</v>
      </c>
    </row>
    <row r="28" spans="2:5" x14ac:dyDescent="0.25">
      <c r="B28" s="70" t="s">
        <v>89</v>
      </c>
      <c r="C28" s="71"/>
      <c r="D28" s="82">
        <v>-105168</v>
      </c>
      <c r="E28" s="83">
        <v>275736</v>
      </c>
    </row>
    <row r="29" spans="2:5" x14ac:dyDescent="0.25">
      <c r="B29" s="70" t="s">
        <v>90</v>
      </c>
      <c r="C29" s="71"/>
      <c r="D29" s="82">
        <v>-7493</v>
      </c>
      <c r="E29" s="83">
        <v>-4891</v>
      </c>
    </row>
    <row r="30" spans="2:5" x14ac:dyDescent="0.25">
      <c r="B30" s="70" t="s">
        <v>91</v>
      </c>
      <c r="C30" s="71"/>
      <c r="D30" s="82">
        <f>-240357-40-1</f>
        <v>-240398</v>
      </c>
      <c r="E30" s="83">
        <v>-426407</v>
      </c>
    </row>
    <row r="31" spans="2:5" x14ac:dyDescent="0.25">
      <c r="B31" s="70" t="s">
        <v>92</v>
      </c>
      <c r="C31" s="71"/>
      <c r="D31" s="82">
        <v>-311822</v>
      </c>
      <c r="E31" s="83">
        <v>-270834</v>
      </c>
    </row>
    <row r="32" spans="2:5" x14ac:dyDescent="0.25">
      <c r="B32" s="70" t="s">
        <v>93</v>
      </c>
      <c r="C32" s="71"/>
      <c r="D32" s="82">
        <v>-22150</v>
      </c>
      <c r="E32" s="83">
        <v>-22436</v>
      </c>
    </row>
    <row r="33" spans="2:8" ht="15.75" thickBot="1" x14ac:dyDescent="0.3">
      <c r="B33" s="70" t="s">
        <v>94</v>
      </c>
      <c r="C33" s="71"/>
      <c r="D33" s="82">
        <v>106639</v>
      </c>
      <c r="E33" s="83">
        <v>206662</v>
      </c>
      <c r="G33" s="94"/>
      <c r="H33" s="94"/>
    </row>
    <row r="34" spans="2:8" ht="15.75" thickBot="1" x14ac:dyDescent="0.3">
      <c r="B34" s="73" t="s">
        <v>95</v>
      </c>
      <c r="C34" s="74"/>
      <c r="D34" s="86">
        <v>-613327</v>
      </c>
      <c r="E34" s="87">
        <v>-387746</v>
      </c>
      <c r="G34" s="94">
        <f>SUM(D8:D33)-D34</f>
        <v>0</v>
      </c>
      <c r="H34" s="94">
        <f>SUM(E8:E33)-E34</f>
        <v>0</v>
      </c>
    </row>
    <row r="35" spans="2:8" x14ac:dyDescent="0.25">
      <c r="B35" s="72" t="s">
        <v>5</v>
      </c>
      <c r="C35" s="71"/>
      <c r="D35" s="82"/>
      <c r="E35" s="82"/>
    </row>
    <row r="36" spans="2:8" x14ac:dyDescent="0.25">
      <c r="B36" s="70" t="s">
        <v>96</v>
      </c>
      <c r="C36" s="71"/>
      <c r="D36" s="82"/>
      <c r="E36" s="83"/>
    </row>
    <row r="37" spans="2:8" x14ac:dyDescent="0.25">
      <c r="B37" s="70" t="s">
        <v>97</v>
      </c>
      <c r="C37" s="71"/>
      <c r="D37" s="82">
        <v>-193235</v>
      </c>
      <c r="E37" s="83">
        <v>-117246</v>
      </c>
    </row>
    <row r="38" spans="2:8" x14ac:dyDescent="0.25">
      <c r="B38" s="70" t="s">
        <v>98</v>
      </c>
      <c r="C38" s="71"/>
      <c r="D38" s="84">
        <v>-12385</v>
      </c>
      <c r="E38" s="85">
        <v>-1054</v>
      </c>
    </row>
    <row r="39" spans="2:8" x14ac:dyDescent="0.25">
      <c r="B39" s="70" t="s">
        <v>99</v>
      </c>
      <c r="C39" s="75"/>
      <c r="D39" s="84">
        <v>0</v>
      </c>
      <c r="E39" s="85">
        <v>-1173</v>
      </c>
    </row>
    <row r="40" spans="2:8" ht="15.75" thickBot="1" x14ac:dyDescent="0.3">
      <c r="B40" s="76" t="s">
        <v>120</v>
      </c>
      <c r="C40" s="77"/>
      <c r="D40" s="88">
        <v>196253</v>
      </c>
      <c r="E40" s="89">
        <v>0</v>
      </c>
    </row>
    <row r="41" spans="2:8" ht="15.75" thickBot="1" x14ac:dyDescent="0.3">
      <c r="B41" s="78" t="s">
        <v>100</v>
      </c>
      <c r="C41" s="77"/>
      <c r="D41" s="88">
        <v>-9367</v>
      </c>
      <c r="E41" s="89">
        <v>-119473</v>
      </c>
      <c r="G41" s="94">
        <f>SUM(D37:D40)-D41</f>
        <v>0</v>
      </c>
      <c r="H41" s="94">
        <f>SUM(E37:E40)-E41</f>
        <v>0</v>
      </c>
    </row>
    <row r="42" spans="2:8" x14ac:dyDescent="0.25">
      <c r="B42" s="79"/>
      <c r="C42" s="79"/>
      <c r="D42" s="90"/>
      <c r="E42" s="90"/>
    </row>
    <row r="43" spans="2:8" x14ac:dyDescent="0.25">
      <c r="B43" s="11" t="s">
        <v>5</v>
      </c>
      <c r="C43" s="12"/>
      <c r="D43" s="53"/>
      <c r="E43" s="53"/>
    </row>
    <row r="44" spans="2:8" x14ac:dyDescent="0.25">
      <c r="B44" s="11" t="s">
        <v>101</v>
      </c>
      <c r="C44" s="12"/>
      <c r="D44" s="53"/>
      <c r="E44" s="53"/>
    </row>
    <row r="45" spans="2:8" ht="15.75" thickBot="1" x14ac:dyDescent="0.3">
      <c r="B45" s="13" t="s">
        <v>102</v>
      </c>
      <c r="C45" s="12">
        <v>14</v>
      </c>
      <c r="D45" s="47">
        <v>0</v>
      </c>
      <c r="E45" s="54">
        <v>-5142</v>
      </c>
    </row>
    <row r="46" spans="2:8" ht="15.75" thickBot="1" x14ac:dyDescent="0.3">
      <c r="B46" s="73" t="s">
        <v>103</v>
      </c>
      <c r="C46" s="44"/>
      <c r="D46" s="57">
        <v>0</v>
      </c>
      <c r="E46" s="58">
        <v>-5142</v>
      </c>
      <c r="G46" s="94">
        <f>D45-D46</f>
        <v>0</v>
      </c>
      <c r="H46" s="94">
        <f>E45-E46</f>
        <v>0</v>
      </c>
    </row>
    <row r="47" spans="2:8" x14ac:dyDescent="0.25">
      <c r="B47" s="72" t="s">
        <v>121</v>
      </c>
      <c r="C47" s="12"/>
      <c r="D47" s="53">
        <v>-622694</v>
      </c>
      <c r="E47" s="54">
        <v>-512361</v>
      </c>
      <c r="G47" s="94">
        <f>D34+D41+D46-D47</f>
        <v>0</v>
      </c>
      <c r="H47" s="94">
        <f>E34+E41+E46-E47</f>
        <v>0</v>
      </c>
    </row>
    <row r="48" spans="2:8" x14ac:dyDescent="0.25">
      <c r="B48" s="70" t="s">
        <v>5</v>
      </c>
      <c r="C48" s="12"/>
      <c r="D48" s="47"/>
      <c r="E48" s="47"/>
    </row>
    <row r="49" spans="2:8" x14ac:dyDescent="0.25">
      <c r="B49" s="70" t="s">
        <v>104</v>
      </c>
      <c r="C49" s="12"/>
      <c r="D49" s="47">
        <v>-17057</v>
      </c>
      <c r="E49" s="54">
        <v>197817</v>
      </c>
    </row>
    <row r="50" spans="2:8" ht="15.75" thickBot="1" x14ac:dyDescent="0.3">
      <c r="B50" s="76" t="s">
        <v>122</v>
      </c>
      <c r="C50" s="42"/>
      <c r="D50" s="55">
        <v>5324809</v>
      </c>
      <c r="E50" s="55">
        <v>6702250</v>
      </c>
    </row>
    <row r="51" spans="2:8" ht="15.75" thickBot="1" x14ac:dyDescent="0.3">
      <c r="B51" s="80" t="s">
        <v>123</v>
      </c>
      <c r="C51" s="81">
        <v>11</v>
      </c>
      <c r="D51" s="91">
        <v>4685058</v>
      </c>
      <c r="E51" s="91">
        <v>6387706</v>
      </c>
      <c r="G51" s="94">
        <f>SUM(D47:D50)-D51</f>
        <v>0</v>
      </c>
      <c r="H51" s="94">
        <f>SUM(E47:E50)-E51</f>
        <v>0</v>
      </c>
    </row>
    <row r="52" spans="2:8" ht="15.75" thickTop="1" x14ac:dyDescent="0.25">
      <c r="D52" s="96">
        <f>'1'!D21-D51</f>
        <v>0</v>
      </c>
      <c r="E52" s="94">
        <f>2160465-E51</f>
        <v>-4227241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2017-05-15T08:35:23Z</dcterms:modified>
</cp:coreProperties>
</file>