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ial Reporting Department\2018\3м 2018\FS\"/>
    </mc:Choice>
  </mc:AlternateContent>
  <bookViews>
    <workbookView xWindow="0" yWindow="0" windowWidth="25200" windowHeight="11985" activeTab="3"/>
  </bookViews>
  <sheets>
    <sheet name="BS" sheetId="1" r:id="rId1"/>
    <sheet name="PL" sheetId="2" r:id="rId2"/>
    <sheet name="CF" sheetId="3" r:id="rId3"/>
    <sheet name="Change in Equity" sheetId="4" r:id="rId4"/>
    <sheet name="Sheet1" sheetId="5" state="hidden" r:id="rId5"/>
  </sheets>
  <definedNames>
    <definedName name="_Hlk112584939" localSheetId="2">CF!$A$28</definedName>
  </definedNames>
  <calcPr calcId="152511"/>
</workbook>
</file>

<file path=xl/calcChain.xml><?xml version="1.0" encoding="utf-8"?>
<calcChain xmlns="http://schemas.openxmlformats.org/spreadsheetml/2006/main">
  <c r="N43" i="3" l="1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M6" i="3"/>
  <c r="N5" i="3"/>
  <c r="M5" i="3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N24" i="2"/>
  <c r="M24" i="2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B3" i="4" l="1"/>
  <c r="C39" i="3"/>
  <c r="B39" i="3"/>
  <c r="C36" i="3"/>
  <c r="B36" i="3"/>
  <c r="K39" i="3"/>
  <c r="J39" i="3"/>
  <c r="C12" i="3"/>
  <c r="B12" i="3"/>
  <c r="C42" i="3"/>
  <c r="B42" i="3"/>
  <c r="C41" i="3"/>
  <c r="B41" i="3"/>
  <c r="C38" i="3"/>
  <c r="B38" i="3"/>
  <c r="C37" i="3"/>
  <c r="B37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1" i="3"/>
  <c r="B11" i="3"/>
  <c r="C10" i="3"/>
  <c r="B10" i="3"/>
  <c r="C9" i="3"/>
  <c r="B9" i="3"/>
  <c r="C8" i="3"/>
  <c r="B8" i="3"/>
  <c r="C7" i="3"/>
  <c r="B7" i="3"/>
  <c r="C5" i="3"/>
  <c r="B5" i="3"/>
  <c r="C10" i="2"/>
  <c r="B10" i="2"/>
  <c r="C24" i="2"/>
  <c r="B24" i="2"/>
  <c r="C20" i="2"/>
  <c r="B20" i="2"/>
  <c r="C17" i="2"/>
  <c r="B17" i="2"/>
  <c r="C15" i="2"/>
  <c r="B15" i="2"/>
  <c r="C14" i="2"/>
  <c r="B14" i="2"/>
  <c r="C13" i="2"/>
  <c r="B13" i="2"/>
  <c r="C12" i="2"/>
  <c r="B12" i="2"/>
  <c r="C11" i="2"/>
  <c r="B11" i="2"/>
  <c r="C9" i="2"/>
  <c r="B9" i="2"/>
  <c r="C8" i="2"/>
  <c r="B8" i="2"/>
  <c r="C6" i="2"/>
  <c r="B6" i="2"/>
  <c r="C5" i="2"/>
  <c r="B5" i="2"/>
  <c r="C4" i="2"/>
  <c r="B4" i="2"/>
  <c r="C44" i="1"/>
  <c r="B44" i="1"/>
  <c r="C38" i="1"/>
  <c r="B38" i="1"/>
  <c r="C29" i="1"/>
  <c r="B29" i="1"/>
  <c r="C46" i="1"/>
  <c r="B46" i="1"/>
  <c r="C45" i="1"/>
  <c r="B45" i="1"/>
  <c r="C43" i="1"/>
  <c r="B43" i="1"/>
  <c r="C42" i="1"/>
  <c r="B42" i="1"/>
  <c r="C39" i="1"/>
  <c r="B39" i="1"/>
  <c r="C37" i="1"/>
  <c r="B37" i="1"/>
  <c r="C36" i="1"/>
  <c r="B36" i="1"/>
  <c r="C32" i="1"/>
  <c r="B32" i="1"/>
  <c r="C31" i="1"/>
  <c r="B31" i="1"/>
  <c r="C30" i="1"/>
  <c r="B30" i="1"/>
  <c r="C28" i="1"/>
  <c r="B28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O15" i="4" l="1"/>
  <c r="B15" i="4"/>
  <c r="R14" i="4"/>
  <c r="G14" i="4"/>
  <c r="Q13" i="4"/>
  <c r="Q15" i="4" s="1"/>
  <c r="P13" i="4"/>
  <c r="P15" i="4" s="1"/>
  <c r="O13" i="4"/>
  <c r="N13" i="4"/>
  <c r="N15" i="4" s="1"/>
  <c r="M13" i="4"/>
  <c r="M15" i="4" s="1"/>
  <c r="R12" i="4"/>
  <c r="R11" i="4"/>
  <c r="G11" i="4"/>
  <c r="G12" i="4"/>
  <c r="F13" i="4"/>
  <c r="F15" i="4" s="1"/>
  <c r="E13" i="4"/>
  <c r="E15" i="4" s="1"/>
  <c r="D13" i="4"/>
  <c r="D15" i="4" s="1"/>
  <c r="C13" i="4"/>
  <c r="C15" i="4" s="1"/>
  <c r="B13" i="4"/>
  <c r="R7" i="4"/>
  <c r="G7" i="4"/>
  <c r="P8" i="4"/>
  <c r="M8" i="4"/>
  <c r="R5" i="4"/>
  <c r="R4" i="4"/>
  <c r="G5" i="4"/>
  <c r="G4" i="4"/>
  <c r="F6" i="4"/>
  <c r="F8" i="4" s="1"/>
  <c r="E6" i="4"/>
  <c r="E8" i="4" s="1"/>
  <c r="D6" i="4"/>
  <c r="D8" i="4" s="1"/>
  <c r="C6" i="4"/>
  <c r="C8" i="4" s="1"/>
  <c r="B6" i="4"/>
  <c r="B8" i="4" s="1"/>
  <c r="Q6" i="4"/>
  <c r="Q8" i="4" s="1"/>
  <c r="P6" i="4"/>
  <c r="O6" i="4"/>
  <c r="O8" i="4" s="1"/>
  <c r="N6" i="4"/>
  <c r="N8" i="4" s="1"/>
  <c r="M6" i="4"/>
  <c r="K25" i="1"/>
  <c r="J25" i="1"/>
  <c r="C25" i="1"/>
  <c r="B25" i="1"/>
  <c r="C14" i="1"/>
  <c r="B14" i="1"/>
  <c r="R13" i="4" l="1"/>
  <c r="R15" i="4" s="1"/>
  <c r="R6" i="4"/>
  <c r="R8" i="4" s="1"/>
  <c r="G6" i="4"/>
  <c r="G8" i="4" s="1"/>
  <c r="G13" i="4"/>
  <c r="G15" i="4" s="1"/>
  <c r="B34" i="3" l="1"/>
  <c r="K21" i="2" l="1"/>
  <c r="J21" i="2"/>
  <c r="C21" i="2"/>
  <c r="B21" i="2"/>
  <c r="B7" i="2"/>
  <c r="K7" i="2"/>
  <c r="C34" i="3"/>
  <c r="K25" i="3"/>
  <c r="J25" i="3"/>
  <c r="C25" i="3"/>
  <c r="B47" i="1"/>
  <c r="J47" i="1"/>
  <c r="J40" i="1"/>
  <c r="B40" i="1"/>
  <c r="J33" i="1"/>
  <c r="B33" i="1"/>
  <c r="J14" i="1"/>
  <c r="B48" i="1" l="1"/>
  <c r="B49" i="1" s="1"/>
  <c r="J48" i="1"/>
  <c r="J26" i="1"/>
  <c r="B26" i="1"/>
  <c r="J34" i="3"/>
  <c r="J40" i="3" s="1"/>
  <c r="J43" i="3" s="1"/>
  <c r="K34" i="3"/>
  <c r="K40" i="3" s="1"/>
  <c r="K43" i="3" s="1"/>
  <c r="J7" i="2"/>
  <c r="J16" i="2" s="1"/>
  <c r="J18" i="2" s="1"/>
  <c r="J22" i="2" s="1"/>
  <c r="K16" i="2"/>
  <c r="K18" i="2" s="1"/>
  <c r="K22" i="2" s="1"/>
  <c r="K14" i="1"/>
  <c r="K33" i="1"/>
  <c r="K40" i="1"/>
  <c r="K47" i="1"/>
  <c r="K26" i="1" l="1"/>
  <c r="K48" i="1"/>
  <c r="K49" i="1" s="1"/>
  <c r="J49" i="1"/>
  <c r="C40" i="3" l="1"/>
  <c r="B25" i="3"/>
  <c r="B40" i="3" l="1"/>
  <c r="B43" i="3" s="1"/>
  <c r="C43" i="3"/>
  <c r="C7" i="2"/>
  <c r="B16" i="2"/>
  <c r="B18" i="2" s="1"/>
  <c r="B22" i="2" s="1"/>
  <c r="C40" i="1"/>
  <c r="C47" i="1"/>
  <c r="C33" i="1"/>
  <c r="C26" i="1"/>
  <c r="C16" i="2" l="1"/>
  <c r="C18" i="2" s="1"/>
  <c r="C22" i="2" s="1"/>
  <c r="C48" i="1"/>
  <c r="C49" i="1" s="1"/>
</calcChain>
</file>

<file path=xl/sharedStrings.xml><?xml version="1.0" encoding="utf-8"?>
<sst xmlns="http://schemas.openxmlformats.org/spreadsheetml/2006/main" count="310" uniqueCount="243">
  <si>
    <t>−</t>
  </si>
  <si>
    <t>АКТИВЫ</t>
  </si>
  <si>
    <t>Долгосрочные активы</t>
  </si>
  <si>
    <t>Основные средства</t>
  </si>
  <si>
    <t>Нематериальные активы</t>
  </si>
  <si>
    <t>Инвестиции в совместные предприятия</t>
  </si>
  <si>
    <t>Инвестиции в ассоциированную компанию</t>
  </si>
  <si>
    <t>Дебиторская задолженность от совместно контролируемого предприятия</t>
  </si>
  <si>
    <t>Займы к получению от совместных предприятий</t>
  </si>
  <si>
    <t>Прочие финансовые активы</t>
  </si>
  <si>
    <t>Итого долгосрочных активов</t>
  </si>
  <si>
    <t>Текущие активы</t>
  </si>
  <si>
    <t>Товарно-материальные запасы</t>
  </si>
  <si>
    <t>Предоплата по подоходному налогу</t>
  </si>
  <si>
    <t>Расходы будущих периодов</t>
  </si>
  <si>
    <t>Торговая и прочая дебиторская задолженность</t>
  </si>
  <si>
    <t>Денежные средства и их эквиваленты</t>
  </si>
  <si>
    <t>Итого текущих активов</t>
  </si>
  <si>
    <t>Итого активов</t>
  </si>
  <si>
    <t>КАПИТАЛ</t>
  </si>
  <si>
    <t>Уставный капитал</t>
  </si>
  <si>
    <t>Прочие резервы</t>
  </si>
  <si>
    <t>Нераспределённая прибыль</t>
  </si>
  <si>
    <t>Итого капитал</t>
  </si>
  <si>
    <t>ОБЯЗАТЕЛЬСТВА</t>
  </si>
  <si>
    <t>Долгосрочные обязательства</t>
  </si>
  <si>
    <t>Займы</t>
  </si>
  <si>
    <t>Обязательство по отсроченному налогу</t>
  </si>
  <si>
    <t>Резервы</t>
  </si>
  <si>
    <t>Итого долгосрочных обязательств</t>
  </si>
  <si>
    <t>Текущие обязательства</t>
  </si>
  <si>
    <t>Налог на добычу полезных ископаемых и рентный налог к уплате</t>
  </si>
  <si>
    <t>Торговая и прочая кредиторская задолженность</t>
  </si>
  <si>
    <t>Итого текущих обязательств</t>
  </si>
  <si>
    <t>Итого обязательств</t>
  </si>
  <si>
    <t>Итого обязательств и капитала</t>
  </si>
  <si>
    <t>Доходы</t>
  </si>
  <si>
    <t>Доля в результатах ассоциированной компании и совместных предприятий</t>
  </si>
  <si>
    <t>Финансовый доход</t>
  </si>
  <si>
    <t>Итого выручка и прочие доходы</t>
  </si>
  <si>
    <t>Производственные расходы</t>
  </si>
  <si>
    <t>Износ, истощение и амортизация</t>
  </si>
  <si>
    <t>Финансовые затраты</t>
  </si>
  <si>
    <t>Прибыль до налогообложения</t>
  </si>
  <si>
    <t>Прибыль за год</t>
  </si>
  <si>
    <t>Курсовая разница от пересчёта валют</t>
  </si>
  <si>
    <t>ПРИБЫЛЬ НА АКЦИЮ – в тысячах тенге</t>
  </si>
  <si>
    <t>Базовая и разводнённая</t>
  </si>
  <si>
    <t>Денежные потоки от операционной деятельности</t>
  </si>
  <si>
    <t>Прочие неденежные доходы и расходы</t>
  </si>
  <si>
    <t>Минус финансовый доход</t>
  </si>
  <si>
    <t>Корректировки оборотного капитала</t>
  </si>
  <si>
    <t>Изменение в прочих активах</t>
  </si>
  <si>
    <t>Изменение в расходах будущих периодов</t>
  </si>
  <si>
    <t>Изменение в торговой и прочей дебиторской задолженности</t>
  </si>
  <si>
    <t>Изменение в торговой и прочей кредиторской задолженности</t>
  </si>
  <si>
    <t>Подоходный налог уплаченный</t>
  </si>
  <si>
    <t>Денежные потоки от инвестиционной деятельности</t>
  </si>
  <si>
    <t>Поступления от продажи основных средств</t>
  </si>
  <si>
    <t>Приобретение нематериальных активов</t>
  </si>
  <si>
    <t>Вознаграждение полученное</t>
  </si>
  <si>
    <t>Денежные потоки от финансовой деятельности</t>
  </si>
  <si>
    <t>Погашение займов</t>
  </si>
  <si>
    <t>Дивиденды, уплаченные акционерам Компании</t>
  </si>
  <si>
    <t>Чистые денежные потоки, использованные в финансовой деятельности</t>
  </si>
  <si>
    <t>Чистое изменение денежных средств и их эквивалентов</t>
  </si>
  <si>
    <t>Денежные средства и их эквиваленты на начало года</t>
  </si>
  <si>
    <t>Выкупленные собственные</t>
  </si>
  <si>
    <t>акции</t>
  </si>
  <si>
    <t>Прочие</t>
  </si>
  <si>
    <t>резервы</t>
  </si>
  <si>
    <t>Нераспределён-ная прибыль</t>
  </si>
  <si>
    <t>Резерв по пересчёту</t>
  </si>
  <si>
    <t>валют</t>
  </si>
  <si>
    <t>Итого</t>
  </si>
  <si>
    <t>капитал</t>
  </si>
  <si>
    <t>За три месяца, закончившихся</t>
  </si>
  <si>
    <t xml:space="preserve">Изменение в товарно-материальных запасах </t>
  </si>
  <si>
    <t>Чистые денежные потоки использованные в операционной деятельности</t>
  </si>
  <si>
    <t xml:space="preserve">Чистое изменение курсовой разницы по денежным средствам и их  эквивалентам  </t>
  </si>
  <si>
    <t>Денежные средства и их эквиваленты на конец периода</t>
  </si>
  <si>
    <t>Прибыль за период</t>
  </si>
  <si>
    <t>Исполнение опционов работников</t>
  </si>
  <si>
    <t>Неаудированный</t>
  </si>
  <si>
    <t>Аудированный</t>
  </si>
  <si>
    <t>Total liabilities and equity</t>
  </si>
  <si>
    <t>Total liabilities</t>
  </si>
  <si>
    <t>Total current liabilities</t>
  </si>
  <si>
    <t>Mineral extraction tax and rent tax payable</t>
  </si>
  <si>
    <t>Provisions</t>
  </si>
  <si>
    <t>Borrowings</t>
  </si>
  <si>
    <t>Current liabilities</t>
  </si>
  <si>
    <t>Total non-current liabilities</t>
  </si>
  <si>
    <t>Deferred tax liability</t>
  </si>
  <si>
    <t>Non-current liabilities</t>
  </si>
  <si>
    <t>LIABILITIES</t>
  </si>
  <si>
    <t>Total equity</t>
  </si>
  <si>
    <t>Retained earnings</t>
  </si>
  <si>
    <t>Other capital reserves</t>
  </si>
  <si>
    <t>Share capital</t>
  </si>
  <si>
    <t>EQUITY</t>
  </si>
  <si>
    <t>Total assets</t>
  </si>
  <si>
    <t>Total current assets</t>
  </si>
  <si>
    <t>Cash and cash equivalents</t>
  </si>
  <si>
    <t>Other financial assets</t>
  </si>
  <si>
    <t>Receivable from a jointly controlled entity</t>
  </si>
  <si>
    <t>Trade and other receivables</t>
  </si>
  <si>
    <t>Prepaid expenses</t>
  </si>
  <si>
    <t>Income taxes prepaid</t>
  </si>
  <si>
    <t>Inventories</t>
  </si>
  <si>
    <t>Current assets</t>
  </si>
  <si>
    <t>Total non-current assets</t>
  </si>
  <si>
    <t>Deferred tax asset</t>
  </si>
  <si>
    <t>Loans receivable from joint ventures</t>
  </si>
  <si>
    <t>Investments in associate</t>
  </si>
  <si>
    <t>Investments in joint ventures</t>
  </si>
  <si>
    <t>Intangible assets</t>
  </si>
  <si>
    <t>Property, plant and equipment</t>
  </si>
  <si>
    <t>Non-current assets</t>
  </si>
  <si>
    <t>ASSETS</t>
  </si>
  <si>
    <t>Audited</t>
  </si>
  <si>
    <t>Unaudited</t>
  </si>
  <si>
    <t>Basic and diluted</t>
  </si>
  <si>
    <t>EARNINGS PER SHARE – Tenge thousands</t>
  </si>
  <si>
    <t xml:space="preserve">Foreign currency translation difference  </t>
  </si>
  <si>
    <t>Profit for the period</t>
  </si>
  <si>
    <t>Profit before tax</t>
  </si>
  <si>
    <t>Finance costs</t>
  </si>
  <si>
    <t>Taxes other than on income</t>
  </si>
  <si>
    <t>Depreciation, depletion and amortization</t>
  </si>
  <si>
    <t>Selling, general and administrative expenses</t>
  </si>
  <si>
    <t>Production expenses</t>
  </si>
  <si>
    <t>Total revenue and other income</t>
  </si>
  <si>
    <t>Finance income</t>
  </si>
  <si>
    <t>Share of results of associate and joint ventures</t>
  </si>
  <si>
    <t>Revenue</t>
  </si>
  <si>
    <t>Three months ended</t>
  </si>
  <si>
    <t>Cash and cash equivalents at the end of the period</t>
  </si>
  <si>
    <t>Net foreign exchange difference on cash and cash equivalents</t>
  </si>
  <si>
    <t>Cash and cash equivalents at the beginning of the period</t>
  </si>
  <si>
    <t>Net change in cash and cash equivalents</t>
  </si>
  <si>
    <t>Net cash used in financing activities</t>
  </si>
  <si>
    <t>Dividends paid to Company’s shareholders</t>
  </si>
  <si>
    <t>Repayment of borrowings</t>
  </si>
  <si>
    <t>Cash flows from financing activities</t>
  </si>
  <si>
    <t>Dividends received from joint ventures and associate, net of withholding tax</t>
  </si>
  <si>
    <t>Loans provided to joint ventures</t>
  </si>
  <si>
    <t>Purchases of intangible assets</t>
  </si>
  <si>
    <t>Proceeds from sale of PPE</t>
  </si>
  <si>
    <t>Cash flows from investing activities</t>
  </si>
  <si>
    <t>Net cash used in operating activities</t>
  </si>
  <si>
    <t>Income tax paid</t>
  </si>
  <si>
    <t>Change in mineral extraction and rent tax payable and prepaid</t>
  </si>
  <si>
    <t>Change in trade and other payables</t>
  </si>
  <si>
    <t>Change in trade and other receivables</t>
  </si>
  <si>
    <t>Change in prepaid expenses</t>
  </si>
  <si>
    <t>Change in inventories</t>
  </si>
  <si>
    <t>Change in other assets</t>
  </si>
  <si>
    <t>Working capital adjustments</t>
  </si>
  <si>
    <t>Add finance costs</t>
  </si>
  <si>
    <t>Other non-cash income and expense</t>
  </si>
  <si>
    <t>Change in provisions</t>
  </si>
  <si>
    <t>Share of result of associate and joint ventures</t>
  </si>
  <si>
    <t>Depreciation, depletion and amortisation</t>
  </si>
  <si>
    <t>Cash flows from operating activities</t>
  </si>
  <si>
    <t>Exercise of employee options</t>
  </si>
  <si>
    <t>Total comprehensive income</t>
  </si>
  <si>
    <t>Foreign currency translation reserve</t>
  </si>
  <si>
    <t>Treasury stock</t>
  </si>
  <si>
    <t xml:space="preserve">Чистые денежные потоки полученные от инвестиционной деятельности </t>
  </si>
  <si>
    <t>Net cash generated from investing activities</t>
  </si>
  <si>
    <t>Предоплата по экспортной таможенной пошлине и прочим налогам</t>
  </si>
  <si>
    <t xml:space="preserve">Export customs duty and other taxes prepaid </t>
  </si>
  <si>
    <t>31 марта</t>
  </si>
  <si>
    <t>Расходы по реализации и административные расходы</t>
  </si>
  <si>
    <t>Налоги, кроме подоходного налога</t>
  </si>
  <si>
    <t>March 31</t>
  </si>
  <si>
    <t>Adjustments to add / (deduct) non-cash items</t>
  </si>
  <si>
    <t>Deduct finance income</t>
  </si>
  <si>
    <t>Change in export customs duty, VAT recoverable and other taxes prepaid</t>
  </si>
  <si>
    <t>Корректировки для прибавления / (вычета) неденежных статей</t>
  </si>
  <si>
    <t>Изменение в резервах</t>
  </si>
  <si>
    <t>Изменение в предоплате по экспортной таможенной пошлине, НДС к возмещению и предоплате по налогам</t>
  </si>
  <si>
    <t>Изменение в налоге на добычу полезных ископаемых и рентном налоге к уплате и предоплаты по ним</t>
  </si>
  <si>
    <t>Приобретение основных средств и авансы выплаченные на приобретение основных средств</t>
  </si>
  <si>
    <t>Purchases of PPE and advances paid for PPE</t>
  </si>
  <si>
    <r>
      <t>Interest received</t>
    </r>
    <r>
      <rPr>
        <b/>
        <sz val="9"/>
        <color theme="1"/>
        <rFont val="Times New Roman"/>
        <family val="1"/>
        <charset val="204"/>
      </rPr>
      <t xml:space="preserve"> </t>
    </r>
  </si>
  <si>
    <t>На 31 декабря 2016 года (аудированный)</t>
  </si>
  <si>
    <t>Прочий совокупный убыток</t>
  </si>
  <si>
    <t>Итого совокупный убыток</t>
  </si>
  <si>
    <t>На 31 марта 2017 года (неаудированный)</t>
  </si>
  <si>
    <t>As at December 31, 2016 (audited)</t>
  </si>
  <si>
    <t>Other comprehensive loss</t>
  </si>
  <si>
    <t>Total comprehensive loss</t>
  </si>
  <si>
    <t>As at March 31, 2017 (unaudited)</t>
  </si>
  <si>
    <t>Активы по отсроченному налогу</t>
  </si>
  <si>
    <t>Прочие активы и авансы</t>
  </si>
  <si>
    <t xml:space="preserve">Other assets and advances </t>
  </si>
  <si>
    <t>На 31 марта 2018</t>
  </si>
  <si>
    <t>31 декабря 2017</t>
  </si>
  <si>
    <t>March 31, 2018</t>
  </si>
  <si>
    <t>December 31, 2017</t>
  </si>
  <si>
    <t>Treasury shares</t>
  </si>
  <si>
    <t>Выкупленные собственные акции</t>
  </si>
  <si>
    <t>Other liabilities</t>
  </si>
  <si>
    <t>Прочие обязательства</t>
  </si>
  <si>
    <t>Income taxes payable</t>
  </si>
  <si>
    <t>Подоходный налог к уплате</t>
  </si>
  <si>
    <t>Exploration expenses</t>
  </si>
  <si>
    <t>Расходы на разведку</t>
  </si>
  <si>
    <t>Accrual of allowance on doubtful receivables</t>
  </si>
  <si>
    <t>Начисление резервов по сомнительной дебиторской задолженности</t>
  </si>
  <si>
    <t>Withdrawal / (placement) of deposits</t>
  </si>
  <si>
    <t>Изъятие / (размещение) депозитов</t>
  </si>
  <si>
    <t>Share buyback</t>
  </si>
  <si>
    <t>Выкуп собственных акций</t>
  </si>
  <si>
    <t>As at December 31, 2017 (audited)</t>
  </si>
  <si>
    <t>As at March 31, 2018 (unaudited)</t>
  </si>
  <si>
    <t>На 31 декабря 2017 года (аудированный)</t>
  </si>
  <si>
    <t>На 31 марта 2018 года (неаудированный)</t>
  </si>
  <si>
    <t>VAT recoverable, net of allowance</t>
  </si>
  <si>
    <t>Trade and other liabilities</t>
  </si>
  <si>
    <t>(Loss) / gain on disposal of property, plant and equipment</t>
  </si>
  <si>
    <t>Foreign exchange loss, net</t>
  </si>
  <si>
    <t>Other comprehensive loss for the period to be reclassified to profit and loss in subsequent periods</t>
  </si>
  <si>
    <t>Total comprehensive income / (loss) for the period, net of tax</t>
  </si>
  <si>
    <t>Loss / (gain) on disposal of property, plant and equipment (PPE)</t>
  </si>
  <si>
    <t xml:space="preserve">Unrealised foreign exchange loss on non-operating activities  </t>
  </si>
  <si>
    <t>Total Equity</t>
  </si>
  <si>
    <t>Резерв по пересчету валют</t>
  </si>
  <si>
    <t>(Убыток) / прибыль от выбытия основных средств</t>
  </si>
  <si>
    <t>Отрицательная курсовая разница, нетто</t>
  </si>
  <si>
    <t>(Расходы) / экономия по подоходному налогу</t>
  </si>
  <si>
    <t>Убыток / (прибыль) от выбытия основных средств</t>
  </si>
  <si>
    <t>Нереализованный убыток от курсовой разницы от неоперационной
деятельности</t>
  </si>
  <si>
    <t>Займы, предоставленные совместным предприятиям</t>
  </si>
  <si>
    <t>Дивиденды, полученные от совместных предприятий и ассоциированной
компании, за вычетом налога у источника выплаты</t>
  </si>
  <si>
    <t>Плюс финансовые затраты</t>
  </si>
  <si>
    <t>Итого совокупный доход / (убыток) за период, за вычетом налогов</t>
  </si>
  <si>
    <t>Прочий совокупный убыток, подлежащий переклассификации в состав
прибыли и убытка в последующих периодах</t>
  </si>
  <si>
    <t>НДС к возмещению, за вычетом резерва</t>
  </si>
  <si>
    <t>Дебиторская задолженность от совместно-контролируемого
предприятия</t>
  </si>
  <si>
    <t>Income tax (expense) /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</si>
</sst>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99999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999999"/>
      </top>
      <bottom style="medium">
        <color indexed="64"/>
      </bottom>
      <diagonal/>
    </border>
    <border>
      <left/>
      <right/>
      <top style="medium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/>
    <xf numFmtId="0" fontId="1" fillId="0" borderId="0" xfId="0" applyFont="1" applyBorder="1" applyAlignment="1">
      <alignment horizontal="right" vertical="center" wrapText="1"/>
    </xf>
    <xf numFmtId="3" fontId="0" fillId="0" borderId="0" xfId="0" applyNumberFormat="1"/>
    <xf numFmtId="0" fontId="3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4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6" fillId="0" borderId="0" xfId="0" applyFont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wrapText="1" indent="1"/>
    </xf>
    <xf numFmtId="0" fontId="9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 wrapText="1" indent="2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166" fontId="3" fillId="0" borderId="0" xfId="2" applyNumberFormat="1" applyFont="1" applyAlignment="1">
      <alignment horizontal="right" vertical="center" wrapText="1"/>
    </xf>
    <xf numFmtId="166" fontId="3" fillId="0" borderId="2" xfId="2" applyNumberFormat="1" applyFont="1" applyBorder="1" applyAlignment="1">
      <alignment horizontal="justify" vertical="center"/>
    </xf>
    <xf numFmtId="166" fontId="1" fillId="0" borderId="1" xfId="0" applyNumberFormat="1" applyFont="1" applyBorder="1" applyAlignment="1">
      <alignment vertical="center"/>
    </xf>
    <xf numFmtId="166" fontId="3" fillId="0" borderId="0" xfId="0" applyNumberFormat="1" applyFont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6" fontId="1" fillId="0" borderId="3" xfId="0" applyNumberFormat="1" applyFont="1" applyBorder="1" applyAlignment="1">
      <alignment horizontal="right" vertical="center" wrapText="1"/>
    </xf>
    <xf numFmtId="166" fontId="3" fillId="0" borderId="2" xfId="2" applyNumberFormat="1" applyFont="1" applyBorder="1" applyAlignment="1">
      <alignment horizontal="right" vertical="center" wrapText="1"/>
    </xf>
    <xf numFmtId="166" fontId="3" fillId="0" borderId="5" xfId="2" applyNumberFormat="1" applyFont="1" applyBorder="1" applyAlignment="1">
      <alignment horizontal="right" vertical="center" wrapText="1"/>
    </xf>
    <xf numFmtId="166" fontId="3" fillId="0" borderId="6" xfId="2" applyNumberFormat="1" applyFont="1" applyBorder="1" applyAlignment="1">
      <alignment horizontal="right" vertical="center" wrapText="1"/>
    </xf>
    <xf numFmtId="166" fontId="4" fillId="0" borderId="7" xfId="2" applyNumberFormat="1" applyFont="1" applyBorder="1" applyAlignment="1">
      <alignment horizontal="right" vertical="center" wrapText="1"/>
    </xf>
    <xf numFmtId="166" fontId="5" fillId="0" borderId="0" xfId="2" applyNumberFormat="1" applyFont="1" applyAlignment="1">
      <alignment horizontal="right" vertical="center" wrapText="1"/>
    </xf>
    <xf numFmtId="166" fontId="5" fillId="0" borderId="2" xfId="2" applyNumberFormat="1" applyFont="1" applyBorder="1" applyAlignment="1">
      <alignment horizontal="right" vertical="center" wrapText="1"/>
    </xf>
    <xf numFmtId="166" fontId="4" fillId="0" borderId="0" xfId="2" applyNumberFormat="1" applyFont="1" applyAlignment="1">
      <alignment horizontal="right" vertical="center" wrapText="1"/>
    </xf>
    <xf numFmtId="166" fontId="4" fillId="0" borderId="9" xfId="2" applyNumberFormat="1" applyFont="1" applyBorder="1" applyAlignment="1">
      <alignment horizontal="right" vertical="center" wrapText="1"/>
    </xf>
    <xf numFmtId="166" fontId="1" fillId="0" borderId="0" xfId="2" applyNumberFormat="1" applyFont="1" applyAlignment="1">
      <alignment horizontal="right" vertical="center" wrapText="1"/>
    </xf>
    <xf numFmtId="166" fontId="1" fillId="0" borderId="9" xfId="2" applyNumberFormat="1" applyFont="1" applyBorder="1" applyAlignment="1">
      <alignment horizontal="right" vertical="center" wrapText="1"/>
    </xf>
    <xf numFmtId="166" fontId="0" fillId="0" borderId="0" xfId="0" applyNumberFormat="1"/>
    <xf numFmtId="0" fontId="1" fillId="0" borderId="3" xfId="0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vertical="center" wrapText="1"/>
    </xf>
    <xf numFmtId="166" fontId="1" fillId="0" borderId="0" xfId="0" applyNumberFormat="1" applyFont="1" applyAlignment="1">
      <alignment horizontal="left" vertical="center" wrapText="1" indent="1"/>
    </xf>
    <xf numFmtId="166" fontId="4" fillId="0" borderId="3" xfId="0" applyNumberFormat="1" applyFont="1" applyBorder="1" applyAlignment="1">
      <alignment horizontal="right" vertical="center" wrapText="1"/>
    </xf>
    <xf numFmtId="166" fontId="3" fillId="0" borderId="0" xfId="2" applyNumberFormat="1" applyFont="1" applyAlignment="1">
      <alignment horizontal="left" vertical="center" wrapText="1" indent="1"/>
    </xf>
    <xf numFmtId="166" fontId="1" fillId="0" borderId="0" xfId="0" applyNumberFormat="1" applyFont="1" applyAlignment="1">
      <alignment vertical="center" wrapText="1"/>
    </xf>
    <xf numFmtId="166" fontId="5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166" fontId="1" fillId="0" borderId="3" xfId="0" applyNumberFormat="1" applyFont="1" applyBorder="1" applyAlignment="1">
      <alignment vertical="center"/>
    </xf>
    <xf numFmtId="166" fontId="1" fillId="0" borderId="0" xfId="0" applyNumberFormat="1" applyFont="1" applyAlignment="1">
      <alignment horizontal="left" vertical="center"/>
    </xf>
    <xf numFmtId="166" fontId="4" fillId="0" borderId="3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0" fillId="0" borderId="0" xfId="0" applyNumberForma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</cellXfs>
  <cellStyles count="4">
    <cellStyle name="Comma" xfId="2" builtinId="3"/>
    <cellStyle name="Comma 2" xfId="1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23" zoomScale="115" zoomScaleNormal="115" workbookViewId="0">
      <selection activeCell="J27" sqref="J27"/>
    </sheetView>
  </sheetViews>
  <sheetFormatPr defaultRowHeight="15" x14ac:dyDescent="0.25"/>
  <cols>
    <col min="1" max="1" width="38.7109375" customWidth="1"/>
    <col min="2" max="2" width="17.7109375" customWidth="1"/>
    <col min="3" max="3" width="14.28515625" customWidth="1"/>
    <col min="4" max="8" width="2.5703125" customWidth="1"/>
    <col min="9" max="9" width="34.5703125" customWidth="1"/>
    <col min="10" max="10" width="15.7109375" customWidth="1"/>
    <col min="11" max="11" width="15.140625" bestFit="1" customWidth="1"/>
  </cols>
  <sheetData>
    <row r="1" spans="1:14" ht="15.75" thickBot="1" x14ac:dyDescent="0.3">
      <c r="A1" s="1"/>
      <c r="B1" s="10" t="s">
        <v>198</v>
      </c>
      <c r="C1" s="10" t="s">
        <v>199</v>
      </c>
      <c r="I1" s="10"/>
      <c r="J1" s="10" t="s">
        <v>200</v>
      </c>
      <c r="K1" s="10" t="s">
        <v>201</v>
      </c>
    </row>
    <row r="2" spans="1:14" ht="15.75" thickBot="1" x14ac:dyDescent="0.3">
      <c r="A2" s="2"/>
      <c r="B2" s="3" t="s">
        <v>83</v>
      </c>
      <c r="C2" s="3" t="s">
        <v>84</v>
      </c>
      <c r="I2" s="2"/>
      <c r="J2" s="1" t="s">
        <v>121</v>
      </c>
      <c r="K2" s="1" t="s">
        <v>120</v>
      </c>
    </row>
    <row r="3" spans="1:14" x14ac:dyDescent="0.25">
      <c r="A3" s="4" t="s">
        <v>1</v>
      </c>
      <c r="B3" s="5"/>
      <c r="C3" s="5"/>
      <c r="I3" s="4" t="s">
        <v>119</v>
      </c>
      <c r="J3" s="5"/>
      <c r="K3" s="5"/>
    </row>
    <row r="4" spans="1:14" x14ac:dyDescent="0.25">
      <c r="A4" s="4" t="s">
        <v>2</v>
      </c>
      <c r="B4" s="5"/>
      <c r="C4" s="5"/>
      <c r="I4" s="4" t="s">
        <v>118</v>
      </c>
      <c r="J4" s="5"/>
      <c r="K4" s="5"/>
    </row>
    <row r="5" spans="1:14" x14ac:dyDescent="0.25">
      <c r="A5" s="34" t="s">
        <v>3</v>
      </c>
      <c r="B5" s="50">
        <f>J5</f>
        <v>390498</v>
      </c>
      <c r="C5" s="50">
        <f t="shared" ref="C5:C13" si="0">K5</f>
        <v>377160</v>
      </c>
      <c r="I5" s="6" t="s">
        <v>117</v>
      </c>
      <c r="J5" s="53">
        <v>390498</v>
      </c>
      <c r="K5" s="53">
        <v>377160</v>
      </c>
      <c r="M5" s="66">
        <f>J5-B5</f>
        <v>0</v>
      </c>
      <c r="N5" s="66">
        <f>K5-C5</f>
        <v>0</v>
      </c>
    </row>
    <row r="6" spans="1:14" x14ac:dyDescent="0.25">
      <c r="A6" s="34" t="s">
        <v>4</v>
      </c>
      <c r="B6" s="50">
        <f t="shared" ref="B6:B13" si="1">J6</f>
        <v>17308</v>
      </c>
      <c r="C6" s="50">
        <f t="shared" si="0"/>
        <v>16296</v>
      </c>
      <c r="I6" s="6" t="s">
        <v>116</v>
      </c>
      <c r="J6" s="53">
        <v>17308</v>
      </c>
      <c r="K6" s="53">
        <v>16296</v>
      </c>
      <c r="M6" s="66">
        <f t="shared" ref="M6:M49" si="2">J6-B6</f>
        <v>0</v>
      </c>
      <c r="N6" s="66">
        <f t="shared" ref="N6:N49" si="3">K6-C6</f>
        <v>0</v>
      </c>
    </row>
    <row r="7" spans="1:14" x14ac:dyDescent="0.25">
      <c r="A7" s="34" t="s">
        <v>5</v>
      </c>
      <c r="B7" s="50">
        <f t="shared" si="1"/>
        <v>128407</v>
      </c>
      <c r="C7" s="50">
        <f t="shared" si="0"/>
        <v>127548</v>
      </c>
      <c r="I7" s="6" t="s">
        <v>115</v>
      </c>
      <c r="J7" s="53">
        <v>128407</v>
      </c>
      <c r="K7" s="53">
        <v>127548</v>
      </c>
      <c r="M7" s="66">
        <f t="shared" si="2"/>
        <v>0</v>
      </c>
      <c r="N7" s="66">
        <f t="shared" si="3"/>
        <v>0</v>
      </c>
    </row>
    <row r="8" spans="1:14" x14ac:dyDescent="0.25">
      <c r="A8" s="34" t="s">
        <v>6</v>
      </c>
      <c r="B8" s="50">
        <f t="shared" si="1"/>
        <v>116604</v>
      </c>
      <c r="C8" s="50">
        <f t="shared" si="0"/>
        <v>116970</v>
      </c>
      <c r="I8" s="6" t="s">
        <v>114</v>
      </c>
      <c r="J8" s="53">
        <v>116604</v>
      </c>
      <c r="K8" s="53">
        <v>116970</v>
      </c>
      <c r="M8" s="66">
        <f t="shared" si="2"/>
        <v>0</v>
      </c>
      <c r="N8" s="66">
        <f t="shared" si="3"/>
        <v>0</v>
      </c>
    </row>
    <row r="9" spans="1:14" ht="24" x14ac:dyDescent="0.25">
      <c r="A9" s="34" t="s">
        <v>7</v>
      </c>
      <c r="B9" s="50">
        <f t="shared" si="1"/>
        <v>12575</v>
      </c>
      <c r="C9" s="50">
        <f t="shared" si="0"/>
        <v>11519</v>
      </c>
      <c r="I9" s="6" t="s">
        <v>105</v>
      </c>
      <c r="J9" s="53">
        <v>12575</v>
      </c>
      <c r="K9" s="53">
        <v>11519</v>
      </c>
      <c r="M9" s="66">
        <f t="shared" si="2"/>
        <v>0</v>
      </c>
      <c r="N9" s="66">
        <f t="shared" si="3"/>
        <v>0</v>
      </c>
    </row>
    <row r="10" spans="1:14" x14ac:dyDescent="0.25">
      <c r="A10" s="34" t="s">
        <v>8</v>
      </c>
      <c r="B10" s="50">
        <f t="shared" si="1"/>
        <v>27841</v>
      </c>
      <c r="C10" s="50">
        <f t="shared" si="0"/>
        <v>28049</v>
      </c>
      <c r="I10" s="6" t="s">
        <v>113</v>
      </c>
      <c r="J10" s="53">
        <v>27841</v>
      </c>
      <c r="K10" s="53">
        <v>28049</v>
      </c>
      <c r="M10" s="66">
        <f t="shared" si="2"/>
        <v>0</v>
      </c>
      <c r="N10" s="66">
        <f t="shared" si="3"/>
        <v>0</v>
      </c>
    </row>
    <row r="11" spans="1:14" x14ac:dyDescent="0.25">
      <c r="A11" s="34" t="s">
        <v>9</v>
      </c>
      <c r="B11" s="50">
        <f t="shared" si="1"/>
        <v>34900</v>
      </c>
      <c r="C11" s="50">
        <f t="shared" si="0"/>
        <v>34778</v>
      </c>
      <c r="I11" s="6" t="s">
        <v>104</v>
      </c>
      <c r="J11" s="53">
        <v>34900</v>
      </c>
      <c r="K11" s="53">
        <v>34778</v>
      </c>
      <c r="M11" s="66">
        <f t="shared" si="2"/>
        <v>0</v>
      </c>
      <c r="N11" s="66">
        <f t="shared" si="3"/>
        <v>0</v>
      </c>
    </row>
    <row r="12" spans="1:14" x14ac:dyDescent="0.25">
      <c r="A12" s="34" t="s">
        <v>195</v>
      </c>
      <c r="B12" s="50">
        <f t="shared" si="1"/>
        <v>50033</v>
      </c>
      <c r="C12" s="50">
        <f t="shared" si="0"/>
        <v>53215</v>
      </c>
      <c r="I12" s="6" t="s">
        <v>112</v>
      </c>
      <c r="J12" s="53">
        <v>50033</v>
      </c>
      <c r="K12" s="53">
        <v>53215</v>
      </c>
      <c r="M12" s="66">
        <f t="shared" si="2"/>
        <v>0</v>
      </c>
      <c r="N12" s="66">
        <f t="shared" si="3"/>
        <v>0</v>
      </c>
    </row>
    <row r="13" spans="1:14" ht="15.75" thickBot="1" x14ac:dyDescent="0.3">
      <c r="A13" s="35" t="s">
        <v>196</v>
      </c>
      <c r="B13" s="51">
        <f t="shared" si="1"/>
        <v>15710</v>
      </c>
      <c r="C13" s="51">
        <f t="shared" si="0"/>
        <v>6085</v>
      </c>
      <c r="I13" s="7" t="s">
        <v>197</v>
      </c>
      <c r="J13" s="56">
        <v>15710</v>
      </c>
      <c r="K13" s="56">
        <v>6085</v>
      </c>
      <c r="M13" s="66">
        <f t="shared" si="2"/>
        <v>0</v>
      </c>
      <c r="N13" s="66">
        <f t="shared" si="3"/>
        <v>0</v>
      </c>
    </row>
    <row r="14" spans="1:14" ht="15.75" thickBot="1" x14ac:dyDescent="0.3">
      <c r="A14" s="8" t="s">
        <v>10</v>
      </c>
      <c r="B14" s="52">
        <f>SUM(B5:B13)</f>
        <v>793876</v>
      </c>
      <c r="C14" s="52">
        <f>SUM(C5:C13)</f>
        <v>771620</v>
      </c>
      <c r="I14" s="8" t="s">
        <v>111</v>
      </c>
      <c r="J14" s="54">
        <f>SUM(J5:J13)</f>
        <v>793876</v>
      </c>
      <c r="K14" s="54">
        <f>SUM(K5:K13)</f>
        <v>771620</v>
      </c>
      <c r="M14" s="66">
        <f t="shared" si="2"/>
        <v>0</v>
      </c>
      <c r="N14" s="66">
        <f t="shared" si="3"/>
        <v>0</v>
      </c>
    </row>
    <row r="15" spans="1:14" x14ac:dyDescent="0.25">
      <c r="A15" s="4" t="s">
        <v>11</v>
      </c>
      <c r="B15" s="53"/>
      <c r="C15" s="53"/>
      <c r="I15" s="4" t="s">
        <v>110</v>
      </c>
      <c r="J15" s="53"/>
      <c r="K15" s="53"/>
      <c r="M15" s="66">
        <f t="shared" si="2"/>
        <v>0</v>
      </c>
      <c r="N15" s="66">
        <f t="shared" si="3"/>
        <v>0</v>
      </c>
    </row>
    <row r="16" spans="1:14" x14ac:dyDescent="0.25">
      <c r="A16" s="34" t="s">
        <v>12</v>
      </c>
      <c r="B16" s="50">
        <f>J16</f>
        <v>33260</v>
      </c>
      <c r="C16" s="50">
        <f>K16</f>
        <v>30697</v>
      </c>
      <c r="I16" s="6" t="s">
        <v>109</v>
      </c>
      <c r="J16" s="50">
        <v>33260</v>
      </c>
      <c r="K16" s="50">
        <v>30697</v>
      </c>
      <c r="M16" s="66">
        <f t="shared" si="2"/>
        <v>0</v>
      </c>
      <c r="N16" s="66">
        <f t="shared" si="3"/>
        <v>0</v>
      </c>
    </row>
    <row r="17" spans="1:14" x14ac:dyDescent="0.25">
      <c r="A17" s="34" t="s">
        <v>13</v>
      </c>
      <c r="B17" s="50">
        <f t="shared" ref="B17:B24" si="4">J17</f>
        <v>8407</v>
      </c>
      <c r="C17" s="50">
        <f t="shared" ref="C17:C24" si="5">K17</f>
        <v>2483</v>
      </c>
      <c r="I17" s="6" t="s">
        <v>108</v>
      </c>
      <c r="J17" s="50">
        <v>8407</v>
      </c>
      <c r="K17" s="50">
        <v>2483</v>
      </c>
      <c r="M17" s="66">
        <f t="shared" si="2"/>
        <v>0</v>
      </c>
      <c r="N17" s="66">
        <f t="shared" si="3"/>
        <v>0</v>
      </c>
    </row>
    <row r="18" spans="1:14" x14ac:dyDescent="0.25">
      <c r="A18" s="34" t="s">
        <v>240</v>
      </c>
      <c r="B18" s="50">
        <f t="shared" si="4"/>
        <v>21781</v>
      </c>
      <c r="C18" s="50">
        <f t="shared" si="5"/>
        <v>21574</v>
      </c>
      <c r="I18" s="6" t="s">
        <v>220</v>
      </c>
      <c r="J18" s="50">
        <v>21781</v>
      </c>
      <c r="K18" s="50">
        <v>21574</v>
      </c>
      <c r="M18" s="66">
        <f t="shared" si="2"/>
        <v>0</v>
      </c>
      <c r="N18" s="66">
        <f t="shared" si="3"/>
        <v>0</v>
      </c>
    </row>
    <row r="19" spans="1:14" ht="24" x14ac:dyDescent="0.25">
      <c r="A19" s="34" t="s">
        <v>171</v>
      </c>
      <c r="B19" s="50">
        <f t="shared" si="4"/>
        <v>14691</v>
      </c>
      <c r="C19" s="50">
        <f t="shared" si="5"/>
        <v>20717</v>
      </c>
      <c r="I19" s="6" t="s">
        <v>172</v>
      </c>
      <c r="J19" s="50">
        <v>14691</v>
      </c>
      <c r="K19" s="50">
        <v>20717</v>
      </c>
      <c r="M19" s="66">
        <f t="shared" si="2"/>
        <v>0</v>
      </c>
      <c r="N19" s="66">
        <f t="shared" si="3"/>
        <v>0</v>
      </c>
    </row>
    <row r="20" spans="1:14" x14ac:dyDescent="0.25">
      <c r="A20" s="34" t="s">
        <v>14</v>
      </c>
      <c r="B20" s="50">
        <f t="shared" si="4"/>
        <v>19707</v>
      </c>
      <c r="C20" s="50">
        <f t="shared" si="5"/>
        <v>16190</v>
      </c>
      <c r="I20" s="6" t="s">
        <v>107</v>
      </c>
      <c r="J20" s="50">
        <v>19707</v>
      </c>
      <c r="K20" s="50">
        <v>16190</v>
      </c>
      <c r="M20" s="66">
        <f t="shared" si="2"/>
        <v>0</v>
      </c>
      <c r="N20" s="66">
        <f t="shared" si="3"/>
        <v>0</v>
      </c>
    </row>
    <row r="21" spans="1:14" x14ac:dyDescent="0.25">
      <c r="A21" s="34" t="s">
        <v>15</v>
      </c>
      <c r="B21" s="50">
        <f t="shared" si="4"/>
        <v>123129</v>
      </c>
      <c r="C21" s="50">
        <f t="shared" si="5"/>
        <v>132680</v>
      </c>
      <c r="I21" s="6" t="s">
        <v>106</v>
      </c>
      <c r="J21" s="50">
        <v>123129</v>
      </c>
      <c r="K21" s="50">
        <v>132680</v>
      </c>
      <c r="M21" s="66">
        <f t="shared" si="2"/>
        <v>0</v>
      </c>
      <c r="N21" s="66">
        <f t="shared" si="3"/>
        <v>0</v>
      </c>
    </row>
    <row r="22" spans="1:14" ht="39.75" customHeight="1" x14ac:dyDescent="0.25">
      <c r="A22" s="49" t="s">
        <v>241</v>
      </c>
      <c r="B22" s="50">
        <f t="shared" si="4"/>
        <v>25378</v>
      </c>
      <c r="C22" s="50">
        <f t="shared" si="5"/>
        <v>26496</v>
      </c>
      <c r="I22" s="6" t="s">
        <v>105</v>
      </c>
      <c r="J22" s="50">
        <v>25378</v>
      </c>
      <c r="K22" s="50">
        <v>26496</v>
      </c>
      <c r="M22" s="66">
        <f t="shared" si="2"/>
        <v>0</v>
      </c>
      <c r="N22" s="66">
        <f t="shared" si="3"/>
        <v>0</v>
      </c>
    </row>
    <row r="23" spans="1:14" x14ac:dyDescent="0.25">
      <c r="A23" s="34" t="s">
        <v>9</v>
      </c>
      <c r="B23" s="50">
        <f t="shared" si="4"/>
        <v>357480</v>
      </c>
      <c r="C23" s="50">
        <f t="shared" si="5"/>
        <v>889687</v>
      </c>
      <c r="I23" s="6" t="s">
        <v>104</v>
      </c>
      <c r="J23" s="50">
        <v>357480</v>
      </c>
      <c r="K23" s="50">
        <v>889687</v>
      </c>
      <c r="M23" s="66">
        <f t="shared" si="2"/>
        <v>0</v>
      </c>
      <c r="N23" s="66">
        <f t="shared" si="3"/>
        <v>0</v>
      </c>
    </row>
    <row r="24" spans="1:14" ht="15.75" thickBot="1" x14ac:dyDescent="0.3">
      <c r="A24" s="35" t="s">
        <v>16</v>
      </c>
      <c r="B24" s="51">
        <f t="shared" si="4"/>
        <v>316824</v>
      </c>
      <c r="C24" s="51">
        <f t="shared" si="5"/>
        <v>421643</v>
      </c>
      <c r="I24" s="7" t="s">
        <v>103</v>
      </c>
      <c r="J24" s="56">
        <v>316824</v>
      </c>
      <c r="K24" s="56">
        <v>421643</v>
      </c>
      <c r="M24" s="66">
        <f t="shared" si="2"/>
        <v>0</v>
      </c>
      <c r="N24" s="66">
        <f t="shared" si="3"/>
        <v>0</v>
      </c>
    </row>
    <row r="25" spans="1:14" ht="15.75" thickBot="1" x14ac:dyDescent="0.3">
      <c r="A25" s="8" t="s">
        <v>17</v>
      </c>
      <c r="B25" s="54">
        <f>SUM(B16:B24)</f>
        <v>920657</v>
      </c>
      <c r="C25" s="54">
        <f>SUM(C16:C24)</f>
        <v>1562167</v>
      </c>
      <c r="I25" s="8" t="s">
        <v>102</v>
      </c>
      <c r="J25" s="54">
        <f>SUM(J16:J24)</f>
        <v>920657</v>
      </c>
      <c r="K25" s="54">
        <f>SUM(K16:K24)</f>
        <v>1562167</v>
      </c>
      <c r="M25" s="66">
        <f t="shared" si="2"/>
        <v>0</v>
      </c>
      <c r="N25" s="66">
        <f t="shared" si="3"/>
        <v>0</v>
      </c>
    </row>
    <row r="26" spans="1:14" ht="15.75" thickBot="1" x14ac:dyDescent="0.3">
      <c r="A26" s="8" t="s">
        <v>18</v>
      </c>
      <c r="B26" s="54">
        <f>B25+B14</f>
        <v>1714533</v>
      </c>
      <c r="C26" s="54">
        <f>C25+C14</f>
        <v>2333787</v>
      </c>
      <c r="I26" s="8" t="s">
        <v>101</v>
      </c>
      <c r="J26" s="54">
        <f>J25+J14</f>
        <v>1714533</v>
      </c>
      <c r="K26" s="54">
        <f>K25+K14</f>
        <v>2333787</v>
      </c>
      <c r="M26" s="66">
        <f t="shared" si="2"/>
        <v>0</v>
      </c>
      <c r="N26" s="66">
        <f t="shared" si="3"/>
        <v>0</v>
      </c>
    </row>
    <row r="27" spans="1:14" x14ac:dyDescent="0.25">
      <c r="A27" s="4" t="s">
        <v>19</v>
      </c>
      <c r="B27" s="53"/>
      <c r="C27" s="53"/>
      <c r="I27" s="4" t="s">
        <v>100</v>
      </c>
      <c r="J27" s="53"/>
      <c r="K27" s="53"/>
      <c r="M27" s="66">
        <f t="shared" si="2"/>
        <v>0</v>
      </c>
      <c r="N27" s="66">
        <f t="shared" si="3"/>
        <v>0</v>
      </c>
    </row>
    <row r="28" spans="1:14" x14ac:dyDescent="0.25">
      <c r="A28" s="6" t="s">
        <v>20</v>
      </c>
      <c r="B28" s="50">
        <f t="shared" ref="B28:C32" si="6">J28</f>
        <v>263095</v>
      </c>
      <c r="C28" s="50">
        <f t="shared" ref="C28:C32" si="7">K28</f>
        <v>263095</v>
      </c>
      <c r="I28" s="6" t="s">
        <v>99</v>
      </c>
      <c r="J28" s="50">
        <v>263095</v>
      </c>
      <c r="K28" s="50">
        <v>263095</v>
      </c>
      <c r="M28" s="66">
        <f t="shared" si="2"/>
        <v>0</v>
      </c>
      <c r="N28" s="66">
        <f t="shared" si="3"/>
        <v>0</v>
      </c>
    </row>
    <row r="29" spans="1:14" x14ac:dyDescent="0.25">
      <c r="A29" s="6" t="s">
        <v>203</v>
      </c>
      <c r="B29" s="50">
        <f t="shared" si="6"/>
        <v>-715985</v>
      </c>
      <c r="C29" s="50">
        <f t="shared" si="6"/>
        <v>-97677</v>
      </c>
      <c r="I29" s="6" t="s">
        <v>202</v>
      </c>
      <c r="J29" s="50">
        <v>-715985</v>
      </c>
      <c r="K29" s="50">
        <v>-97677</v>
      </c>
      <c r="M29" s="66">
        <f t="shared" si="2"/>
        <v>0</v>
      </c>
      <c r="N29" s="66">
        <f t="shared" si="3"/>
        <v>0</v>
      </c>
    </row>
    <row r="30" spans="1:14" x14ac:dyDescent="0.25">
      <c r="A30" s="6" t="s">
        <v>21</v>
      </c>
      <c r="B30" s="50">
        <f t="shared" si="6"/>
        <v>2347</v>
      </c>
      <c r="C30" s="50">
        <f t="shared" si="7"/>
        <v>2347</v>
      </c>
      <c r="I30" s="6" t="s">
        <v>98</v>
      </c>
      <c r="J30" s="50">
        <v>2347</v>
      </c>
      <c r="K30" s="50">
        <v>2347</v>
      </c>
      <c r="M30" s="66">
        <f t="shared" si="2"/>
        <v>0</v>
      </c>
      <c r="N30" s="66">
        <f t="shared" si="3"/>
        <v>0</v>
      </c>
    </row>
    <row r="31" spans="1:14" x14ac:dyDescent="0.25">
      <c r="A31" s="6" t="s">
        <v>22</v>
      </c>
      <c r="B31" s="50">
        <f t="shared" si="6"/>
        <v>1639980</v>
      </c>
      <c r="C31" s="50">
        <f t="shared" si="7"/>
        <v>1619466</v>
      </c>
      <c r="I31" s="6" t="s">
        <v>97</v>
      </c>
      <c r="J31" s="50">
        <v>1639980</v>
      </c>
      <c r="K31" s="50">
        <v>1619466</v>
      </c>
      <c r="M31" s="66">
        <f t="shared" si="2"/>
        <v>0</v>
      </c>
      <c r="N31" s="66">
        <f t="shared" si="3"/>
        <v>0</v>
      </c>
    </row>
    <row r="32" spans="1:14" ht="15.75" thickBot="1" x14ac:dyDescent="0.3">
      <c r="A32" s="30" t="s">
        <v>229</v>
      </c>
      <c r="B32" s="50">
        <f t="shared" si="6"/>
        <v>305598</v>
      </c>
      <c r="C32" s="50">
        <f t="shared" si="7"/>
        <v>321488</v>
      </c>
      <c r="I32" s="30" t="s">
        <v>167</v>
      </c>
      <c r="J32" s="57">
        <v>305598</v>
      </c>
      <c r="K32" s="57">
        <v>321488</v>
      </c>
      <c r="M32" s="66">
        <f t="shared" si="2"/>
        <v>0</v>
      </c>
      <c r="N32" s="66">
        <f t="shared" si="3"/>
        <v>0</v>
      </c>
    </row>
    <row r="33" spans="1:14" ht="15.75" thickBot="1" x14ac:dyDescent="0.3">
      <c r="A33" s="29" t="s">
        <v>23</v>
      </c>
      <c r="B33" s="55">
        <f>SUM(B28:B32)</f>
        <v>1495035</v>
      </c>
      <c r="C33" s="55">
        <f>SUM(C28:C32)</f>
        <v>2108719</v>
      </c>
      <c r="I33" s="29" t="s">
        <v>96</v>
      </c>
      <c r="J33" s="55">
        <f>SUM(J28:J32)</f>
        <v>1495035</v>
      </c>
      <c r="K33" s="55">
        <f>SUM(K28:K32)</f>
        <v>2108719</v>
      </c>
      <c r="M33" s="66">
        <f t="shared" si="2"/>
        <v>0</v>
      </c>
      <c r="N33" s="66">
        <f t="shared" si="3"/>
        <v>0</v>
      </c>
    </row>
    <row r="34" spans="1:14" x14ac:dyDescent="0.25">
      <c r="A34" s="4" t="s">
        <v>24</v>
      </c>
      <c r="B34" s="53"/>
      <c r="C34" s="53"/>
      <c r="I34" s="4" t="s">
        <v>95</v>
      </c>
      <c r="J34" s="53"/>
      <c r="K34" s="53"/>
      <c r="M34" s="66">
        <f t="shared" si="2"/>
        <v>0</v>
      </c>
      <c r="N34" s="66">
        <f t="shared" si="3"/>
        <v>0</v>
      </c>
    </row>
    <row r="35" spans="1:14" x14ac:dyDescent="0.25">
      <c r="A35" s="4" t="s">
        <v>25</v>
      </c>
      <c r="B35" s="53"/>
      <c r="C35" s="53"/>
      <c r="I35" s="4" t="s">
        <v>94</v>
      </c>
      <c r="J35" s="53"/>
      <c r="K35" s="53"/>
      <c r="M35" s="66">
        <f t="shared" si="2"/>
        <v>0</v>
      </c>
      <c r="N35" s="66">
        <f t="shared" si="3"/>
        <v>0</v>
      </c>
    </row>
    <row r="36" spans="1:14" x14ac:dyDescent="0.25">
      <c r="A36" s="6" t="s">
        <v>26</v>
      </c>
      <c r="B36" s="50">
        <f t="shared" ref="B36:B39" si="8">J36</f>
        <v>1335</v>
      </c>
      <c r="C36" s="50">
        <f t="shared" ref="C36:C39" si="9">K36</f>
        <v>1807</v>
      </c>
      <c r="I36" s="6" t="s">
        <v>90</v>
      </c>
      <c r="J36" s="50">
        <v>1335</v>
      </c>
      <c r="K36" s="50">
        <v>1807</v>
      </c>
      <c r="M36" s="66">
        <f t="shared" si="2"/>
        <v>0</v>
      </c>
      <c r="N36" s="66">
        <f t="shared" si="3"/>
        <v>0</v>
      </c>
    </row>
    <row r="37" spans="1:14" x14ac:dyDescent="0.25">
      <c r="A37" s="6" t="s">
        <v>27</v>
      </c>
      <c r="B37" s="50">
        <f t="shared" si="8"/>
        <v>184</v>
      </c>
      <c r="C37" s="50">
        <f t="shared" si="9"/>
        <v>138</v>
      </c>
      <c r="I37" s="6" t="s">
        <v>93</v>
      </c>
      <c r="J37" s="50">
        <v>184</v>
      </c>
      <c r="K37" s="50">
        <v>138</v>
      </c>
      <c r="M37" s="66">
        <f t="shared" si="2"/>
        <v>0</v>
      </c>
      <c r="N37" s="66">
        <f t="shared" si="3"/>
        <v>0</v>
      </c>
    </row>
    <row r="38" spans="1:14" x14ac:dyDescent="0.25">
      <c r="A38" s="6" t="s">
        <v>205</v>
      </c>
      <c r="B38" s="50">
        <f t="shared" si="8"/>
        <v>1662</v>
      </c>
      <c r="C38" s="50">
        <f t="shared" si="9"/>
        <v>0</v>
      </c>
      <c r="I38" s="6" t="s">
        <v>204</v>
      </c>
      <c r="J38" s="50">
        <v>1662</v>
      </c>
      <c r="K38" s="50">
        <v>0</v>
      </c>
      <c r="M38" s="66">
        <f t="shared" si="2"/>
        <v>0</v>
      </c>
      <c r="N38" s="66">
        <f t="shared" si="3"/>
        <v>0</v>
      </c>
    </row>
    <row r="39" spans="1:14" ht="15.75" thickBot="1" x14ac:dyDescent="0.3">
      <c r="A39" s="7" t="s">
        <v>28</v>
      </c>
      <c r="B39" s="50">
        <f t="shared" si="8"/>
        <v>52984</v>
      </c>
      <c r="C39" s="50">
        <f t="shared" si="9"/>
        <v>51845</v>
      </c>
      <c r="I39" s="7" t="s">
        <v>89</v>
      </c>
      <c r="J39" s="56">
        <v>52984</v>
      </c>
      <c r="K39" s="56">
        <v>51845</v>
      </c>
      <c r="M39" s="66">
        <f t="shared" si="2"/>
        <v>0</v>
      </c>
      <c r="N39" s="66">
        <f t="shared" si="3"/>
        <v>0</v>
      </c>
    </row>
    <row r="40" spans="1:14" ht="15.75" thickBot="1" x14ac:dyDescent="0.3">
      <c r="A40" s="29" t="s">
        <v>29</v>
      </c>
      <c r="B40" s="55">
        <f>SUM(B36:B39)</f>
        <v>56165</v>
      </c>
      <c r="C40" s="55">
        <f>SUM(C36:C39)</f>
        <v>53790</v>
      </c>
      <c r="I40" s="29" t="s">
        <v>92</v>
      </c>
      <c r="J40" s="55">
        <f>SUM(J36:J39)</f>
        <v>56165</v>
      </c>
      <c r="K40" s="55">
        <f>SUM(K36:K39)</f>
        <v>53790</v>
      </c>
      <c r="M40" s="66">
        <f t="shared" si="2"/>
        <v>0</v>
      </c>
      <c r="N40" s="66">
        <f t="shared" si="3"/>
        <v>0</v>
      </c>
    </row>
    <row r="41" spans="1:14" x14ac:dyDescent="0.25">
      <c r="A41" s="4" t="s">
        <v>30</v>
      </c>
      <c r="B41" s="53"/>
      <c r="C41" s="53"/>
      <c r="I41" s="4" t="s">
        <v>91</v>
      </c>
      <c r="J41" s="53"/>
      <c r="K41" s="53"/>
      <c r="M41" s="66">
        <f t="shared" si="2"/>
        <v>0</v>
      </c>
      <c r="N41" s="66">
        <f t="shared" si="3"/>
        <v>0</v>
      </c>
    </row>
    <row r="42" spans="1:14" x14ac:dyDescent="0.25">
      <c r="A42" s="6" t="s">
        <v>26</v>
      </c>
      <c r="B42" s="50">
        <f t="shared" ref="B42:B46" si="10">J42</f>
        <v>5139</v>
      </c>
      <c r="C42" s="50">
        <f t="shared" ref="C42:C46" si="11">K42</f>
        <v>5669</v>
      </c>
      <c r="I42" s="6" t="s">
        <v>90</v>
      </c>
      <c r="J42" s="50">
        <v>5139</v>
      </c>
      <c r="K42" s="50">
        <v>5669</v>
      </c>
      <c r="M42" s="66">
        <f t="shared" si="2"/>
        <v>0</v>
      </c>
      <c r="N42" s="66">
        <f t="shared" si="3"/>
        <v>0</v>
      </c>
    </row>
    <row r="43" spans="1:14" x14ac:dyDescent="0.25">
      <c r="A43" s="6" t="s">
        <v>28</v>
      </c>
      <c r="B43" s="50">
        <f t="shared" si="10"/>
        <v>31809</v>
      </c>
      <c r="C43" s="50">
        <f t="shared" si="11"/>
        <v>31795</v>
      </c>
      <c r="I43" s="6" t="s">
        <v>89</v>
      </c>
      <c r="J43" s="50">
        <v>31809</v>
      </c>
      <c r="K43" s="50">
        <v>31795</v>
      </c>
      <c r="M43" s="66">
        <f t="shared" si="2"/>
        <v>0</v>
      </c>
      <c r="N43" s="66">
        <f t="shared" si="3"/>
        <v>0</v>
      </c>
    </row>
    <row r="44" spans="1:14" x14ac:dyDescent="0.25">
      <c r="A44" s="6" t="s">
        <v>207</v>
      </c>
      <c r="B44" s="50">
        <f t="shared" ref="B44" si="12">J44</f>
        <v>2227</v>
      </c>
      <c r="C44" s="50">
        <f t="shared" ref="C44" si="13">K44</f>
        <v>3888</v>
      </c>
      <c r="I44" s="6" t="s">
        <v>206</v>
      </c>
      <c r="J44" s="50">
        <v>2227</v>
      </c>
      <c r="K44" s="50">
        <v>3888</v>
      </c>
      <c r="M44" s="66">
        <f t="shared" si="2"/>
        <v>0</v>
      </c>
      <c r="N44" s="66">
        <f t="shared" si="3"/>
        <v>0</v>
      </c>
    </row>
    <row r="45" spans="1:14" x14ac:dyDescent="0.25">
      <c r="A45" s="6" t="s">
        <v>31</v>
      </c>
      <c r="B45" s="50">
        <f t="shared" si="10"/>
        <v>49668</v>
      </c>
      <c r="C45" s="50">
        <f t="shared" si="11"/>
        <v>52181</v>
      </c>
      <c r="I45" s="6" t="s">
        <v>88</v>
      </c>
      <c r="J45" s="50">
        <v>49668</v>
      </c>
      <c r="K45" s="50">
        <v>52181</v>
      </c>
      <c r="M45" s="66">
        <f t="shared" si="2"/>
        <v>0</v>
      </c>
      <c r="N45" s="66">
        <f t="shared" si="3"/>
        <v>0</v>
      </c>
    </row>
    <row r="46" spans="1:14" x14ac:dyDescent="0.25">
      <c r="A46" s="6" t="s">
        <v>32</v>
      </c>
      <c r="B46" s="50">
        <f t="shared" si="10"/>
        <v>74490</v>
      </c>
      <c r="C46" s="50">
        <f t="shared" si="11"/>
        <v>77745</v>
      </c>
      <c r="I46" s="6" t="s">
        <v>221</v>
      </c>
      <c r="J46" s="50">
        <v>74490</v>
      </c>
      <c r="K46" s="50">
        <v>77745</v>
      </c>
      <c r="M46" s="66">
        <f t="shared" si="2"/>
        <v>0</v>
      </c>
      <c r="N46" s="66">
        <f t="shared" si="3"/>
        <v>0</v>
      </c>
    </row>
    <row r="47" spans="1:14" ht="15.75" thickBot="1" x14ac:dyDescent="0.3">
      <c r="A47" s="29" t="s">
        <v>33</v>
      </c>
      <c r="B47" s="55">
        <f>SUM(B42:B46)</f>
        <v>163333</v>
      </c>
      <c r="C47" s="55">
        <f>SUM(C42:C46)</f>
        <v>171278</v>
      </c>
      <c r="I47" s="29" t="s">
        <v>87</v>
      </c>
      <c r="J47" s="55">
        <f>SUM(J42:J46)</f>
        <v>163333</v>
      </c>
      <c r="K47" s="55">
        <f>SUM(K42:K46)</f>
        <v>171278</v>
      </c>
      <c r="M47" s="66">
        <f t="shared" si="2"/>
        <v>0</v>
      </c>
      <c r="N47" s="66">
        <f t="shared" si="3"/>
        <v>0</v>
      </c>
    </row>
    <row r="48" spans="1:14" ht="15.75" thickBot="1" x14ac:dyDescent="0.3">
      <c r="A48" s="8" t="s">
        <v>34</v>
      </c>
      <c r="B48" s="54">
        <f>B47+B40</f>
        <v>219498</v>
      </c>
      <c r="C48" s="54">
        <f>C47+C40</f>
        <v>225068</v>
      </c>
      <c r="I48" s="8" t="s">
        <v>86</v>
      </c>
      <c r="J48" s="54">
        <f>J47+J40</f>
        <v>219498</v>
      </c>
      <c r="K48" s="54">
        <f>K47+K40</f>
        <v>225068</v>
      </c>
      <c r="M48" s="66">
        <f t="shared" si="2"/>
        <v>0</v>
      </c>
      <c r="N48" s="66">
        <f t="shared" si="3"/>
        <v>0</v>
      </c>
    </row>
    <row r="49" spans="1:14" ht="15.75" thickBot="1" x14ac:dyDescent="0.3">
      <c r="A49" s="8" t="s">
        <v>35</v>
      </c>
      <c r="B49" s="54">
        <f>B48+B33</f>
        <v>1714533</v>
      </c>
      <c r="C49" s="54">
        <f>C48+C33</f>
        <v>2333787</v>
      </c>
      <c r="I49" s="8" t="s">
        <v>85</v>
      </c>
      <c r="J49" s="54">
        <f>J48+J33</f>
        <v>1714533</v>
      </c>
      <c r="K49" s="54">
        <f>K48+K33</f>
        <v>2333787</v>
      </c>
      <c r="M49" s="66">
        <f t="shared" si="2"/>
        <v>0</v>
      </c>
      <c r="N49" s="66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I9" sqref="I9"/>
    </sheetView>
  </sheetViews>
  <sheetFormatPr defaultRowHeight="15" x14ac:dyDescent="0.25"/>
  <cols>
    <col min="1" max="1" width="46.140625" customWidth="1"/>
    <col min="2" max="2" width="12.7109375" customWidth="1"/>
    <col min="3" max="3" width="12.5703125" customWidth="1"/>
    <col min="4" max="8" width="2.85546875" customWidth="1"/>
    <col min="9" max="9" width="47" customWidth="1"/>
    <col min="10" max="10" width="13.7109375" customWidth="1"/>
    <col min="11" max="11" width="15.28515625" customWidth="1"/>
  </cols>
  <sheetData>
    <row r="1" spans="1:14" ht="26.25" customHeight="1" x14ac:dyDescent="0.25">
      <c r="A1" s="81"/>
      <c r="B1" s="83" t="s">
        <v>76</v>
      </c>
      <c r="C1" s="83"/>
      <c r="I1" s="81"/>
      <c r="J1" s="85" t="s">
        <v>136</v>
      </c>
      <c r="K1" s="85"/>
    </row>
    <row r="2" spans="1:14" ht="15.75" thickBot="1" x14ac:dyDescent="0.3">
      <c r="A2" s="82"/>
      <c r="B2" s="84" t="s">
        <v>173</v>
      </c>
      <c r="C2" s="84"/>
      <c r="I2" s="82"/>
      <c r="J2" s="84" t="s">
        <v>176</v>
      </c>
      <c r="K2" s="84"/>
    </row>
    <row r="3" spans="1:14" ht="15.75" thickBot="1" x14ac:dyDescent="0.3">
      <c r="A3" s="9"/>
      <c r="B3" s="47">
        <v>2018</v>
      </c>
      <c r="C3" s="47">
        <v>2017</v>
      </c>
      <c r="I3" s="9"/>
      <c r="J3" s="47">
        <v>2018</v>
      </c>
      <c r="K3" s="47">
        <v>2017</v>
      </c>
    </row>
    <row r="4" spans="1:14" x14ac:dyDescent="0.25">
      <c r="A4" s="6" t="s">
        <v>36</v>
      </c>
      <c r="B4" s="50">
        <f>J4</f>
        <v>270426</v>
      </c>
      <c r="C4" s="50">
        <f t="shared" ref="C4:C6" si="0">K4</f>
        <v>213726</v>
      </c>
      <c r="I4" s="6" t="s">
        <v>135</v>
      </c>
      <c r="J4" s="50">
        <v>270426</v>
      </c>
      <c r="K4" s="50">
        <v>213726</v>
      </c>
      <c r="M4" s="66">
        <f t="shared" ref="M4:M23" si="1">B4-J4</f>
        <v>0</v>
      </c>
      <c r="N4" s="66">
        <f t="shared" ref="N4:N23" si="2">C4-K4</f>
        <v>0</v>
      </c>
    </row>
    <row r="5" spans="1:14" x14ac:dyDescent="0.25">
      <c r="A5" s="6" t="s">
        <v>37</v>
      </c>
      <c r="B5" s="50">
        <f t="shared" ref="B5:B6" si="3">J5</f>
        <v>8582</v>
      </c>
      <c r="C5" s="50">
        <f t="shared" si="0"/>
        <v>8406</v>
      </c>
      <c r="I5" s="6" t="s">
        <v>134</v>
      </c>
      <c r="J5" s="50">
        <v>8582</v>
      </c>
      <c r="K5" s="50">
        <v>8406</v>
      </c>
      <c r="M5" s="66">
        <f t="shared" si="1"/>
        <v>0</v>
      </c>
      <c r="N5" s="66">
        <f t="shared" si="2"/>
        <v>0</v>
      </c>
    </row>
    <row r="6" spans="1:14" x14ac:dyDescent="0.25">
      <c r="A6" s="6" t="s">
        <v>38</v>
      </c>
      <c r="B6" s="50">
        <f t="shared" si="3"/>
        <v>7389</v>
      </c>
      <c r="C6" s="50">
        <f t="shared" si="0"/>
        <v>7320</v>
      </c>
      <c r="I6" s="6" t="s">
        <v>133</v>
      </c>
      <c r="J6" s="50">
        <v>7389</v>
      </c>
      <c r="K6" s="50">
        <v>7320</v>
      </c>
      <c r="M6" s="66">
        <f t="shared" si="1"/>
        <v>0</v>
      </c>
      <c r="N6" s="66">
        <f t="shared" si="2"/>
        <v>0</v>
      </c>
    </row>
    <row r="7" spans="1:14" ht="15.75" thickBot="1" x14ac:dyDescent="0.3">
      <c r="A7" s="29" t="s">
        <v>39</v>
      </c>
      <c r="B7" s="55">
        <f>SUM(B4:B6)</f>
        <v>286397</v>
      </c>
      <c r="C7" s="55">
        <f>SUM(C4:C6)</f>
        <v>229452</v>
      </c>
      <c r="I7" s="29" t="s">
        <v>132</v>
      </c>
      <c r="J7" s="55">
        <f>SUM(J4:J6)</f>
        <v>286397</v>
      </c>
      <c r="K7" s="55">
        <f>SUM(K4:K6)</f>
        <v>229452</v>
      </c>
      <c r="M7" s="66">
        <f t="shared" si="1"/>
        <v>0</v>
      </c>
      <c r="N7" s="66">
        <f t="shared" si="2"/>
        <v>0</v>
      </c>
    </row>
    <row r="8" spans="1:14" x14ac:dyDescent="0.25">
      <c r="A8" s="6" t="s">
        <v>40</v>
      </c>
      <c r="B8" s="50">
        <f t="shared" ref="B8:B15" si="4">J8</f>
        <v>-83108</v>
      </c>
      <c r="C8" s="50">
        <f t="shared" ref="C8:C15" si="5">K8</f>
        <v>-70079</v>
      </c>
      <c r="I8" s="6" t="s">
        <v>131</v>
      </c>
      <c r="J8" s="50">
        <v>-83108</v>
      </c>
      <c r="K8" s="50">
        <v>-70079</v>
      </c>
      <c r="M8" s="66">
        <f t="shared" si="1"/>
        <v>0</v>
      </c>
      <c r="N8" s="66">
        <f t="shared" si="2"/>
        <v>0</v>
      </c>
    </row>
    <row r="9" spans="1:14" x14ac:dyDescent="0.25">
      <c r="A9" s="6" t="s">
        <v>174</v>
      </c>
      <c r="B9" s="50">
        <f t="shared" si="4"/>
        <v>-31982</v>
      </c>
      <c r="C9" s="50">
        <f t="shared" si="5"/>
        <v>-25432</v>
      </c>
      <c r="I9" s="6" t="s">
        <v>130</v>
      </c>
      <c r="J9" s="50">
        <v>-31982</v>
      </c>
      <c r="K9" s="50">
        <v>-25432</v>
      </c>
      <c r="M9" s="66">
        <f t="shared" si="1"/>
        <v>0</v>
      </c>
      <c r="N9" s="66">
        <f t="shared" si="2"/>
        <v>0</v>
      </c>
    </row>
    <row r="10" spans="1:14" x14ac:dyDescent="0.25">
      <c r="A10" s="6" t="s">
        <v>209</v>
      </c>
      <c r="B10" s="50">
        <f t="shared" ref="B10" si="6">J10</f>
        <v>-375</v>
      </c>
      <c r="C10" s="50">
        <f t="shared" ref="C10" si="7">K10</f>
        <v>-48</v>
      </c>
      <c r="I10" s="6" t="s">
        <v>208</v>
      </c>
      <c r="J10" s="50">
        <v>-375</v>
      </c>
      <c r="K10" s="50">
        <v>-48</v>
      </c>
      <c r="M10" s="66">
        <f t="shared" si="1"/>
        <v>0</v>
      </c>
      <c r="N10" s="66">
        <f t="shared" si="2"/>
        <v>0</v>
      </c>
    </row>
    <row r="11" spans="1:14" x14ac:dyDescent="0.25">
      <c r="A11" s="6" t="s">
        <v>41</v>
      </c>
      <c r="B11" s="50">
        <f t="shared" si="4"/>
        <v>-10227</v>
      </c>
      <c r="C11" s="50">
        <f t="shared" si="5"/>
        <v>-8356</v>
      </c>
      <c r="I11" s="6" t="s">
        <v>129</v>
      </c>
      <c r="J11" s="50">
        <v>-10227</v>
      </c>
      <c r="K11" s="50">
        <v>-8356</v>
      </c>
      <c r="M11" s="66">
        <f t="shared" si="1"/>
        <v>0</v>
      </c>
      <c r="N11" s="66">
        <f t="shared" si="2"/>
        <v>0</v>
      </c>
    </row>
    <row r="12" spans="1:14" x14ac:dyDescent="0.25">
      <c r="A12" s="6" t="s">
        <v>175</v>
      </c>
      <c r="B12" s="50">
        <f t="shared" si="4"/>
        <v>-87947</v>
      </c>
      <c r="C12" s="50">
        <f t="shared" si="5"/>
        <v>-65595</v>
      </c>
      <c r="I12" s="6" t="s">
        <v>128</v>
      </c>
      <c r="J12" s="50">
        <v>-87947</v>
      </c>
      <c r="K12" s="50">
        <v>-65595</v>
      </c>
      <c r="M12" s="66">
        <f t="shared" si="1"/>
        <v>0</v>
      </c>
      <c r="N12" s="66">
        <f t="shared" si="2"/>
        <v>0</v>
      </c>
    </row>
    <row r="13" spans="1:14" x14ac:dyDescent="0.25">
      <c r="A13" s="13" t="s">
        <v>230</v>
      </c>
      <c r="B13" s="50">
        <f t="shared" si="4"/>
        <v>-544</v>
      </c>
      <c r="C13" s="50">
        <f t="shared" si="5"/>
        <v>397</v>
      </c>
      <c r="I13" s="6" t="s">
        <v>222</v>
      </c>
      <c r="J13" s="50">
        <v>-544</v>
      </c>
      <c r="K13" s="50">
        <v>397</v>
      </c>
      <c r="M13" s="66">
        <f t="shared" si="1"/>
        <v>0</v>
      </c>
      <c r="N13" s="66">
        <f t="shared" si="2"/>
        <v>0</v>
      </c>
    </row>
    <row r="14" spans="1:14" x14ac:dyDescent="0.25">
      <c r="A14" s="13" t="s">
        <v>42</v>
      </c>
      <c r="B14" s="50">
        <f t="shared" si="4"/>
        <v>-1555</v>
      </c>
      <c r="C14" s="50">
        <f t="shared" si="5"/>
        <v>-1269</v>
      </c>
      <c r="I14" s="6" t="s">
        <v>127</v>
      </c>
      <c r="J14" s="50">
        <v>-1555</v>
      </c>
      <c r="K14" s="50">
        <v>-1269</v>
      </c>
      <c r="M14" s="66">
        <f t="shared" si="1"/>
        <v>0</v>
      </c>
      <c r="N14" s="66">
        <f t="shared" si="2"/>
        <v>0</v>
      </c>
    </row>
    <row r="15" spans="1:14" ht="15.75" thickBot="1" x14ac:dyDescent="0.3">
      <c r="A15" s="6" t="s">
        <v>231</v>
      </c>
      <c r="B15" s="50">
        <f t="shared" si="4"/>
        <v>-43932</v>
      </c>
      <c r="C15" s="50">
        <f t="shared" si="5"/>
        <v>-58653</v>
      </c>
      <c r="I15" s="36" t="s">
        <v>223</v>
      </c>
      <c r="J15" s="50">
        <v>-43932</v>
      </c>
      <c r="K15" s="50">
        <v>-58653</v>
      </c>
      <c r="M15" s="66">
        <f t="shared" si="1"/>
        <v>0</v>
      </c>
      <c r="N15" s="66">
        <f t="shared" si="2"/>
        <v>0</v>
      </c>
    </row>
    <row r="16" spans="1:14" ht="15.75" thickBot="1" x14ac:dyDescent="0.3">
      <c r="A16" s="29" t="s">
        <v>43</v>
      </c>
      <c r="B16" s="55">
        <f>SUM(B7:B15)</f>
        <v>26727</v>
      </c>
      <c r="C16" s="55">
        <f>SUM(C7:C15)</f>
        <v>417</v>
      </c>
      <c r="I16" s="29" t="s">
        <v>126</v>
      </c>
      <c r="J16" s="55">
        <f>SUM(J7:J15)</f>
        <v>26727</v>
      </c>
      <c r="K16" s="55">
        <f>SUM(K7:K15)</f>
        <v>417</v>
      </c>
      <c r="M16" s="66">
        <f t="shared" si="1"/>
        <v>0</v>
      </c>
      <c r="N16" s="66">
        <f t="shared" si="2"/>
        <v>0</v>
      </c>
    </row>
    <row r="17" spans="1:14" ht="15.75" thickBot="1" x14ac:dyDescent="0.3">
      <c r="A17" s="30" t="s">
        <v>232</v>
      </c>
      <c r="B17" s="50">
        <f t="shared" ref="B17:C17" si="8">J17</f>
        <v>-6213</v>
      </c>
      <c r="C17" s="50">
        <f t="shared" si="8"/>
        <v>1854</v>
      </c>
      <c r="I17" s="30" t="s">
        <v>242</v>
      </c>
      <c r="J17" s="58">
        <v>-6213</v>
      </c>
      <c r="K17" s="58">
        <v>1854</v>
      </c>
      <c r="M17" s="66">
        <f t="shared" si="1"/>
        <v>0</v>
      </c>
      <c r="N17" s="66">
        <f t="shared" si="2"/>
        <v>0</v>
      </c>
    </row>
    <row r="18" spans="1:14" ht="15.75" thickBot="1" x14ac:dyDescent="0.3">
      <c r="A18" s="29" t="s">
        <v>44</v>
      </c>
      <c r="B18" s="55">
        <f>SUM(B16:B17)</f>
        <v>20514</v>
      </c>
      <c r="C18" s="55">
        <f>SUM(C16:C17)</f>
        <v>2271</v>
      </c>
      <c r="I18" s="29" t="s">
        <v>125</v>
      </c>
      <c r="J18" s="55">
        <f>SUM(J16:J17)</f>
        <v>20514</v>
      </c>
      <c r="K18" s="55">
        <f>SUM(K16:K17)</f>
        <v>2271</v>
      </c>
      <c r="M18" s="66">
        <f t="shared" si="1"/>
        <v>0</v>
      </c>
      <c r="N18" s="66">
        <f t="shared" si="2"/>
        <v>0</v>
      </c>
    </row>
    <row r="19" spans="1:14" x14ac:dyDescent="0.25">
      <c r="B19" s="53"/>
      <c r="C19" s="53"/>
      <c r="J19" s="53"/>
      <c r="K19" s="53"/>
      <c r="M19" s="66">
        <f t="shared" si="1"/>
        <v>0</v>
      </c>
      <c r="N19" s="66">
        <f t="shared" si="2"/>
        <v>0</v>
      </c>
    </row>
    <row r="20" spans="1:14" x14ac:dyDescent="0.25">
      <c r="A20" s="6" t="s">
        <v>45</v>
      </c>
      <c r="B20" s="50">
        <f t="shared" ref="B20:C20" si="9">J20</f>
        <v>-15890</v>
      </c>
      <c r="C20" s="50">
        <f t="shared" si="9"/>
        <v>-29723</v>
      </c>
      <c r="I20" s="6" t="s">
        <v>124</v>
      </c>
      <c r="J20" s="50">
        <v>-15890</v>
      </c>
      <c r="K20" s="50">
        <v>-29723</v>
      </c>
      <c r="M20" s="66">
        <f t="shared" si="1"/>
        <v>0</v>
      </c>
      <c r="N20" s="66">
        <f t="shared" si="2"/>
        <v>0</v>
      </c>
    </row>
    <row r="21" spans="1:14" ht="36.75" thickBot="1" x14ac:dyDescent="0.3">
      <c r="A21" s="24" t="s">
        <v>239</v>
      </c>
      <c r="B21" s="55">
        <f>B20</f>
        <v>-15890</v>
      </c>
      <c r="C21" s="55">
        <f t="shared" ref="C21" si="10">C20</f>
        <v>-29723</v>
      </c>
      <c r="I21" s="24" t="s">
        <v>224</v>
      </c>
      <c r="J21" s="55">
        <f t="shared" ref="J21" si="11">J20</f>
        <v>-15890</v>
      </c>
      <c r="K21" s="55">
        <f t="shared" ref="K21" si="12">K20</f>
        <v>-29723</v>
      </c>
      <c r="M21" s="66">
        <f t="shared" si="1"/>
        <v>0</v>
      </c>
      <c r="N21" s="66">
        <f t="shared" si="2"/>
        <v>0</v>
      </c>
    </row>
    <row r="22" spans="1:14" ht="24.75" thickBot="1" x14ac:dyDescent="0.3">
      <c r="A22" s="10" t="s">
        <v>238</v>
      </c>
      <c r="B22" s="54">
        <f>B18+B20</f>
        <v>4624</v>
      </c>
      <c r="C22" s="54">
        <f>C18+C20</f>
        <v>-27452</v>
      </c>
      <c r="I22" s="8" t="s">
        <v>225</v>
      </c>
      <c r="J22" s="54">
        <f>J18+J20</f>
        <v>4624</v>
      </c>
      <c r="K22" s="54">
        <f>K18+K20</f>
        <v>-27452</v>
      </c>
      <c r="M22" s="66">
        <f t="shared" si="1"/>
        <v>0</v>
      </c>
      <c r="N22" s="66">
        <f t="shared" si="2"/>
        <v>0</v>
      </c>
    </row>
    <row r="23" spans="1:14" x14ac:dyDescent="0.25">
      <c r="A23" s="6" t="s">
        <v>46</v>
      </c>
      <c r="B23" s="5"/>
      <c r="C23" s="5"/>
      <c r="I23" s="6" t="s">
        <v>123</v>
      </c>
      <c r="J23" s="5"/>
      <c r="K23" s="5"/>
      <c r="M23" s="66">
        <f t="shared" si="1"/>
        <v>0</v>
      </c>
      <c r="N23" s="66">
        <f t="shared" si="2"/>
        <v>0</v>
      </c>
    </row>
    <row r="24" spans="1:14" x14ac:dyDescent="0.25">
      <c r="A24" s="6" t="s">
        <v>47</v>
      </c>
      <c r="B24" s="48">
        <f>J24</f>
        <v>0.35</v>
      </c>
      <c r="C24" s="48">
        <f>K24</f>
        <v>0.03</v>
      </c>
      <c r="I24" s="6" t="s">
        <v>122</v>
      </c>
      <c r="J24" s="5">
        <v>0.35</v>
      </c>
      <c r="K24" s="5">
        <v>0.03</v>
      </c>
      <c r="M24" s="66">
        <f>B24-J24</f>
        <v>0</v>
      </c>
      <c r="N24" s="66">
        <f>C24-K24</f>
        <v>0</v>
      </c>
    </row>
    <row r="25" spans="1:14" x14ac:dyDescent="0.25">
      <c r="A25" s="6"/>
      <c r="B25" s="20"/>
      <c r="C25" s="20"/>
    </row>
  </sheetData>
  <mergeCells count="6">
    <mergeCell ref="A1:A2"/>
    <mergeCell ref="B1:C1"/>
    <mergeCell ref="B2:C2"/>
    <mergeCell ref="I1:I2"/>
    <mergeCell ref="J1:K1"/>
    <mergeCell ref="J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8" workbookViewId="0">
      <selection activeCell="A44" sqref="A44"/>
    </sheetView>
  </sheetViews>
  <sheetFormatPr defaultRowHeight="15" x14ac:dyDescent="0.25"/>
  <cols>
    <col min="1" max="1" width="41.42578125" customWidth="1"/>
    <col min="2" max="2" width="16" customWidth="1"/>
    <col min="3" max="3" width="16.42578125" customWidth="1"/>
    <col min="4" max="8" width="2.28515625" customWidth="1"/>
    <col min="9" max="9" width="41.42578125" customWidth="1"/>
    <col min="10" max="10" width="11.85546875" bestFit="1" customWidth="1"/>
  </cols>
  <sheetData>
    <row r="1" spans="1:14" ht="14.45" customHeight="1" x14ac:dyDescent="0.25">
      <c r="A1" s="86"/>
      <c r="B1" s="85" t="s">
        <v>76</v>
      </c>
      <c r="C1" s="85"/>
      <c r="I1" s="86"/>
      <c r="J1" s="85" t="s">
        <v>136</v>
      </c>
      <c r="K1" s="85"/>
    </row>
    <row r="2" spans="1:14" ht="15" customHeight="1" x14ac:dyDescent="0.25">
      <c r="A2" s="86"/>
      <c r="B2" s="87" t="s">
        <v>173</v>
      </c>
      <c r="C2" s="87"/>
      <c r="I2" s="86"/>
      <c r="J2" s="87" t="s">
        <v>176</v>
      </c>
      <c r="K2" s="87"/>
    </row>
    <row r="3" spans="1:14" ht="15.75" thickBot="1" x14ac:dyDescent="0.3">
      <c r="A3" s="24"/>
      <c r="B3" s="25">
        <v>2018</v>
      </c>
      <c r="C3" s="25">
        <v>2017</v>
      </c>
      <c r="I3" s="24"/>
      <c r="J3" s="67">
        <v>2018</v>
      </c>
      <c r="K3" s="67">
        <v>2017</v>
      </c>
    </row>
    <row r="4" spans="1:14" x14ac:dyDescent="0.25">
      <c r="A4" s="17" t="s">
        <v>48</v>
      </c>
      <c r="B4" s="18"/>
      <c r="C4" s="18"/>
      <c r="I4" s="17" t="s">
        <v>164</v>
      </c>
      <c r="J4" s="18"/>
      <c r="K4" s="18"/>
    </row>
    <row r="5" spans="1:14" x14ac:dyDescent="0.25">
      <c r="A5" s="12" t="s">
        <v>43</v>
      </c>
      <c r="B5" s="60">
        <f>J5</f>
        <v>26727</v>
      </c>
      <c r="C5" s="73">
        <f>K5</f>
        <v>417</v>
      </c>
      <c r="I5" s="11" t="s">
        <v>126</v>
      </c>
      <c r="J5" s="60">
        <v>26727</v>
      </c>
      <c r="K5" s="60">
        <v>417</v>
      </c>
      <c r="M5" s="66">
        <f>B5-J5</f>
        <v>0</v>
      </c>
      <c r="N5" s="66">
        <f>C5-K5</f>
        <v>0</v>
      </c>
    </row>
    <row r="6" spans="1:14" ht="24" x14ac:dyDescent="0.25">
      <c r="A6" s="11" t="s">
        <v>180</v>
      </c>
      <c r="B6" s="60"/>
      <c r="C6" s="74"/>
      <c r="I6" s="11" t="s">
        <v>177</v>
      </c>
      <c r="J6" s="60"/>
      <c r="K6" s="50"/>
      <c r="M6" s="66">
        <f t="shared" ref="M6:M43" si="0">B6-J6</f>
        <v>0</v>
      </c>
      <c r="N6" s="66">
        <f t="shared" ref="N6:N43" si="1">C6-K6</f>
        <v>0</v>
      </c>
    </row>
    <row r="7" spans="1:14" x14ac:dyDescent="0.25">
      <c r="A7" s="14" t="s">
        <v>41</v>
      </c>
      <c r="B7" s="60">
        <f t="shared" ref="B7:B24" si="2">J7</f>
        <v>10227</v>
      </c>
      <c r="C7" s="73">
        <f t="shared" ref="C7:C24" si="3">K7</f>
        <v>8356</v>
      </c>
      <c r="I7" s="37" t="s">
        <v>163</v>
      </c>
      <c r="J7" s="60">
        <v>10227</v>
      </c>
      <c r="K7" s="60">
        <v>8356</v>
      </c>
      <c r="M7" s="66">
        <f t="shared" si="0"/>
        <v>0</v>
      </c>
      <c r="N7" s="66">
        <f t="shared" si="1"/>
        <v>0</v>
      </c>
    </row>
    <row r="8" spans="1:14" ht="24" x14ac:dyDescent="0.25">
      <c r="A8" s="14" t="s">
        <v>37</v>
      </c>
      <c r="B8" s="73">
        <f t="shared" si="2"/>
        <v>-8582</v>
      </c>
      <c r="C8" s="73">
        <f t="shared" si="3"/>
        <v>-8406</v>
      </c>
      <c r="I8" s="37" t="s">
        <v>162</v>
      </c>
      <c r="J8" s="60">
        <v>-8582</v>
      </c>
      <c r="K8" s="60">
        <v>-8406</v>
      </c>
      <c r="M8" s="66">
        <f t="shared" si="0"/>
        <v>0</v>
      </c>
      <c r="N8" s="66">
        <f t="shared" si="1"/>
        <v>0</v>
      </c>
    </row>
    <row r="9" spans="1:14" ht="24" x14ac:dyDescent="0.25">
      <c r="A9" s="14" t="s">
        <v>233</v>
      </c>
      <c r="B9" s="73">
        <f t="shared" si="2"/>
        <v>544</v>
      </c>
      <c r="C9" s="73">
        <f t="shared" si="3"/>
        <v>-397</v>
      </c>
      <c r="I9" s="37" t="s">
        <v>226</v>
      </c>
      <c r="J9" s="60">
        <v>544</v>
      </c>
      <c r="K9" s="60">
        <v>-397</v>
      </c>
      <c r="M9" s="66">
        <f t="shared" si="0"/>
        <v>0</v>
      </c>
      <c r="N9" s="66">
        <f t="shared" si="1"/>
        <v>0</v>
      </c>
    </row>
    <row r="10" spans="1:14" ht="36" x14ac:dyDescent="0.25">
      <c r="A10" s="14" t="s">
        <v>234</v>
      </c>
      <c r="B10" s="73">
        <f t="shared" si="2"/>
        <v>40426</v>
      </c>
      <c r="C10" s="73">
        <f t="shared" si="3"/>
        <v>53656</v>
      </c>
      <c r="I10" s="37" t="s">
        <v>227</v>
      </c>
      <c r="J10" s="60">
        <v>40426</v>
      </c>
      <c r="K10" s="60">
        <v>53656</v>
      </c>
      <c r="M10" s="66">
        <f t="shared" si="0"/>
        <v>0</v>
      </c>
      <c r="N10" s="66">
        <f t="shared" si="1"/>
        <v>0</v>
      </c>
    </row>
    <row r="11" spans="1:14" x14ac:dyDescent="0.25">
      <c r="A11" s="14" t="s">
        <v>181</v>
      </c>
      <c r="B11" s="73">
        <f t="shared" si="2"/>
        <v>41</v>
      </c>
      <c r="C11" s="73">
        <f t="shared" si="3"/>
        <v>-4086</v>
      </c>
      <c r="I11" s="37" t="s">
        <v>161</v>
      </c>
      <c r="J11" s="60">
        <v>41</v>
      </c>
      <c r="K11" s="60">
        <v>-4086</v>
      </c>
      <c r="M11" s="66">
        <f t="shared" si="0"/>
        <v>0</v>
      </c>
      <c r="N11" s="66">
        <f t="shared" si="1"/>
        <v>0</v>
      </c>
    </row>
    <row r="12" spans="1:14" ht="26.25" customHeight="1" x14ac:dyDescent="0.25">
      <c r="A12" s="14" t="s">
        <v>211</v>
      </c>
      <c r="B12" s="73">
        <f t="shared" si="2"/>
        <v>1169</v>
      </c>
      <c r="C12" s="73">
        <f t="shared" si="3"/>
        <v>0</v>
      </c>
      <c r="I12" s="37" t="s">
        <v>210</v>
      </c>
      <c r="J12" s="60">
        <v>1169</v>
      </c>
      <c r="K12" s="60">
        <v>0</v>
      </c>
      <c r="M12" s="66">
        <f t="shared" si="0"/>
        <v>0</v>
      </c>
      <c r="N12" s="66">
        <f t="shared" si="1"/>
        <v>0</v>
      </c>
    </row>
    <row r="13" spans="1:14" x14ac:dyDescent="0.25">
      <c r="A13" s="14" t="s">
        <v>49</v>
      </c>
      <c r="B13" s="73">
        <f t="shared" si="2"/>
        <v>1966</v>
      </c>
      <c r="C13" s="73">
        <f t="shared" si="3"/>
        <v>527</v>
      </c>
      <c r="I13" s="37" t="s">
        <v>160</v>
      </c>
      <c r="J13" s="60">
        <v>1966</v>
      </c>
      <c r="K13" s="60">
        <v>527</v>
      </c>
      <c r="M13" s="66">
        <f t="shared" si="0"/>
        <v>0</v>
      </c>
      <c r="N13" s="66">
        <f t="shared" si="1"/>
        <v>0</v>
      </c>
    </row>
    <row r="14" spans="1:14" x14ac:dyDescent="0.25">
      <c r="A14" s="11" t="s">
        <v>237</v>
      </c>
      <c r="B14" s="73">
        <f t="shared" si="2"/>
        <v>1555</v>
      </c>
      <c r="C14" s="73">
        <f t="shared" si="3"/>
        <v>1269</v>
      </c>
      <c r="I14" s="11" t="s">
        <v>159</v>
      </c>
      <c r="J14" s="60">
        <v>1555</v>
      </c>
      <c r="K14" s="60">
        <v>1269</v>
      </c>
      <c r="M14" s="66">
        <f t="shared" si="0"/>
        <v>0</v>
      </c>
      <c r="N14" s="66">
        <f t="shared" si="1"/>
        <v>0</v>
      </c>
    </row>
    <row r="15" spans="1:14" x14ac:dyDescent="0.25">
      <c r="A15" s="11" t="s">
        <v>50</v>
      </c>
      <c r="B15" s="73">
        <f t="shared" si="2"/>
        <v>-7389</v>
      </c>
      <c r="C15" s="73">
        <f t="shared" si="3"/>
        <v>-7320</v>
      </c>
      <c r="I15" s="11" t="s">
        <v>178</v>
      </c>
      <c r="J15" s="60">
        <v>-7389</v>
      </c>
      <c r="K15" s="60">
        <v>-7320</v>
      </c>
      <c r="M15" s="66">
        <f t="shared" si="0"/>
        <v>0</v>
      </c>
      <c r="N15" s="66">
        <f t="shared" si="1"/>
        <v>0</v>
      </c>
    </row>
    <row r="16" spans="1:14" x14ac:dyDescent="0.25">
      <c r="A16" s="37" t="s">
        <v>51</v>
      </c>
      <c r="B16" s="73">
        <f t="shared" si="2"/>
        <v>0</v>
      </c>
      <c r="C16" s="73">
        <f t="shared" si="3"/>
        <v>0</v>
      </c>
      <c r="I16" s="11" t="s">
        <v>158</v>
      </c>
      <c r="J16" s="60"/>
      <c r="K16" s="60"/>
      <c r="M16" s="66">
        <f t="shared" si="0"/>
        <v>0</v>
      </c>
      <c r="N16" s="66">
        <f t="shared" si="1"/>
        <v>0</v>
      </c>
    </row>
    <row r="17" spans="1:14" x14ac:dyDescent="0.25">
      <c r="A17" s="14" t="s">
        <v>52</v>
      </c>
      <c r="B17" s="73">
        <f t="shared" si="2"/>
        <v>-982</v>
      </c>
      <c r="C17" s="73">
        <f t="shared" si="3"/>
        <v>-158</v>
      </c>
      <c r="I17" s="37" t="s">
        <v>157</v>
      </c>
      <c r="J17" s="60">
        <v>-982</v>
      </c>
      <c r="K17" s="60">
        <v>-158</v>
      </c>
      <c r="M17" s="66">
        <f t="shared" si="0"/>
        <v>0</v>
      </c>
      <c r="N17" s="66">
        <f t="shared" si="1"/>
        <v>0</v>
      </c>
    </row>
    <row r="18" spans="1:14" x14ac:dyDescent="0.25">
      <c r="A18" s="14" t="s">
        <v>77</v>
      </c>
      <c r="B18" s="73">
        <f t="shared" si="2"/>
        <v>-2998</v>
      </c>
      <c r="C18" s="73">
        <f t="shared" si="3"/>
        <v>-678</v>
      </c>
      <c r="I18" s="37" t="s">
        <v>156</v>
      </c>
      <c r="J18" s="60">
        <v>-2998</v>
      </c>
      <c r="K18" s="60">
        <v>-678</v>
      </c>
      <c r="M18" s="66">
        <f t="shared" si="0"/>
        <v>0</v>
      </c>
      <c r="N18" s="66">
        <f t="shared" si="1"/>
        <v>0</v>
      </c>
    </row>
    <row r="19" spans="1:14" ht="36" x14ac:dyDescent="0.25">
      <c r="A19" s="14" t="s">
        <v>182</v>
      </c>
      <c r="B19" s="73">
        <f t="shared" si="2"/>
        <v>5819</v>
      </c>
      <c r="C19" s="73">
        <f t="shared" si="3"/>
        <v>-5503</v>
      </c>
      <c r="I19" s="37" t="s">
        <v>179</v>
      </c>
      <c r="J19" s="60">
        <v>5819</v>
      </c>
      <c r="K19" s="60">
        <v>-5503</v>
      </c>
      <c r="M19" s="66">
        <f t="shared" si="0"/>
        <v>0</v>
      </c>
      <c r="N19" s="66">
        <f t="shared" si="1"/>
        <v>0</v>
      </c>
    </row>
    <row r="20" spans="1:14" x14ac:dyDescent="0.25">
      <c r="A20" s="14" t="s">
        <v>53</v>
      </c>
      <c r="B20" s="73">
        <f t="shared" si="2"/>
        <v>-3517</v>
      </c>
      <c r="C20" s="73">
        <f t="shared" si="3"/>
        <v>-1607</v>
      </c>
      <c r="I20" s="37" t="s">
        <v>155</v>
      </c>
      <c r="J20" s="60">
        <v>-3517</v>
      </c>
      <c r="K20" s="60">
        <v>-1607</v>
      </c>
      <c r="M20" s="66">
        <f t="shared" si="0"/>
        <v>0</v>
      </c>
      <c r="N20" s="66">
        <f t="shared" si="1"/>
        <v>0</v>
      </c>
    </row>
    <row r="21" spans="1:14" ht="24" x14ac:dyDescent="0.25">
      <c r="A21" s="14" t="s">
        <v>54</v>
      </c>
      <c r="B21" s="73">
        <f t="shared" si="2"/>
        <v>8607</v>
      </c>
      <c r="C21" s="73">
        <f t="shared" si="3"/>
        <v>2107</v>
      </c>
      <c r="I21" s="37" t="s">
        <v>154</v>
      </c>
      <c r="J21" s="60">
        <v>8607</v>
      </c>
      <c r="K21" s="60">
        <v>2107</v>
      </c>
      <c r="M21" s="66">
        <f t="shared" si="0"/>
        <v>0</v>
      </c>
      <c r="N21" s="66">
        <f t="shared" si="1"/>
        <v>0</v>
      </c>
    </row>
    <row r="22" spans="1:14" ht="24" x14ac:dyDescent="0.25">
      <c r="A22" s="14" t="s">
        <v>55</v>
      </c>
      <c r="B22" s="73">
        <f t="shared" si="2"/>
        <v>-3365</v>
      </c>
      <c r="C22" s="73">
        <f t="shared" si="3"/>
        <v>-3301</v>
      </c>
      <c r="I22" s="37" t="s">
        <v>153</v>
      </c>
      <c r="J22" s="60">
        <v>-3365</v>
      </c>
      <c r="K22" s="60">
        <v>-3301</v>
      </c>
      <c r="M22" s="66">
        <f t="shared" si="0"/>
        <v>0</v>
      </c>
      <c r="N22" s="66">
        <f t="shared" si="1"/>
        <v>0</v>
      </c>
    </row>
    <row r="23" spans="1:14" ht="36" x14ac:dyDescent="0.25">
      <c r="A23" s="14" t="s">
        <v>183</v>
      </c>
      <c r="B23" s="73">
        <f t="shared" si="2"/>
        <v>-2513</v>
      </c>
      <c r="C23" s="73">
        <f t="shared" si="3"/>
        <v>29871</v>
      </c>
      <c r="I23" s="37" t="s">
        <v>152</v>
      </c>
      <c r="J23" s="60">
        <v>-2513</v>
      </c>
      <c r="K23" s="60">
        <v>29871</v>
      </c>
      <c r="M23" s="66">
        <f t="shared" si="0"/>
        <v>0</v>
      </c>
      <c r="N23" s="66">
        <f t="shared" si="1"/>
        <v>0</v>
      </c>
    </row>
    <row r="24" spans="1:14" ht="15.75" thickBot="1" x14ac:dyDescent="0.3">
      <c r="A24" s="39" t="s">
        <v>56</v>
      </c>
      <c r="B24" s="73">
        <f t="shared" si="2"/>
        <v>-10439</v>
      </c>
      <c r="C24" s="73">
        <f t="shared" si="3"/>
        <v>-9382</v>
      </c>
      <c r="I24" s="38" t="s">
        <v>151</v>
      </c>
      <c r="J24" s="60">
        <v>-10439</v>
      </c>
      <c r="K24" s="60">
        <v>-9382</v>
      </c>
      <c r="M24" s="66">
        <f t="shared" si="0"/>
        <v>0</v>
      </c>
      <c r="N24" s="66">
        <f t="shared" si="1"/>
        <v>0</v>
      </c>
    </row>
    <row r="25" spans="1:14" ht="24.75" thickBot="1" x14ac:dyDescent="0.3">
      <c r="A25" s="23" t="s">
        <v>78</v>
      </c>
      <c r="B25" s="75">
        <f>SUM(B5:B24)</f>
        <v>57296</v>
      </c>
      <c r="C25" s="75">
        <f>SUM(C5:C24)</f>
        <v>55365</v>
      </c>
      <c r="I25" s="23" t="s">
        <v>150</v>
      </c>
      <c r="J25" s="68">
        <f>SUM(J5:J24)</f>
        <v>57296</v>
      </c>
      <c r="K25" s="68">
        <f>SUM(K5:K24)</f>
        <v>55365</v>
      </c>
      <c r="M25" s="66">
        <f t="shared" si="0"/>
        <v>0</v>
      </c>
      <c r="N25" s="66">
        <f t="shared" si="1"/>
        <v>0</v>
      </c>
    </row>
    <row r="26" spans="1:14" ht="24" x14ac:dyDescent="0.25">
      <c r="A26" s="16" t="s">
        <v>57</v>
      </c>
      <c r="B26" s="76"/>
      <c r="C26" s="76"/>
      <c r="I26" s="16" t="s">
        <v>149</v>
      </c>
      <c r="J26" s="69"/>
      <c r="K26" s="69"/>
      <c r="M26" s="66">
        <f t="shared" si="0"/>
        <v>0</v>
      </c>
      <c r="N26" s="66">
        <f t="shared" si="1"/>
        <v>0</v>
      </c>
    </row>
    <row r="27" spans="1:14" ht="24" x14ac:dyDescent="0.25">
      <c r="A27" s="15" t="s">
        <v>184</v>
      </c>
      <c r="B27" s="73">
        <f>J27</f>
        <v>-32506</v>
      </c>
      <c r="C27" s="73">
        <f t="shared" ref="C27:C33" si="4">K27</f>
        <v>-24152</v>
      </c>
      <c r="I27" s="11" t="s">
        <v>185</v>
      </c>
      <c r="J27" s="60">
        <v>-32506</v>
      </c>
      <c r="K27" s="60">
        <v>-24152</v>
      </c>
      <c r="M27" s="66">
        <f t="shared" si="0"/>
        <v>0</v>
      </c>
      <c r="N27" s="66">
        <f t="shared" si="1"/>
        <v>0</v>
      </c>
    </row>
    <row r="28" spans="1:14" x14ac:dyDescent="0.25">
      <c r="A28" s="15" t="s">
        <v>58</v>
      </c>
      <c r="B28" s="73">
        <f t="shared" ref="B28:B33" si="5">J28</f>
        <v>0</v>
      </c>
      <c r="C28" s="73">
        <f t="shared" si="4"/>
        <v>1445</v>
      </c>
      <c r="I28" s="11" t="s">
        <v>148</v>
      </c>
      <c r="J28" s="60">
        <v>0</v>
      </c>
      <c r="K28" s="60">
        <v>1445</v>
      </c>
      <c r="M28" s="66">
        <f t="shared" si="0"/>
        <v>0</v>
      </c>
      <c r="N28" s="66">
        <f t="shared" si="1"/>
        <v>0</v>
      </c>
    </row>
    <row r="29" spans="1:14" x14ac:dyDescent="0.25">
      <c r="A29" s="15" t="s">
        <v>59</v>
      </c>
      <c r="B29" s="73">
        <f t="shared" si="5"/>
        <v>-1346</v>
      </c>
      <c r="C29" s="73">
        <f t="shared" si="4"/>
        <v>-50</v>
      </c>
      <c r="I29" s="11" t="s">
        <v>147</v>
      </c>
      <c r="J29" s="60">
        <v>-1346</v>
      </c>
      <c r="K29" s="60">
        <v>-50</v>
      </c>
      <c r="M29" s="66">
        <f t="shared" si="0"/>
        <v>0</v>
      </c>
      <c r="N29" s="66">
        <f t="shared" si="1"/>
        <v>0</v>
      </c>
    </row>
    <row r="30" spans="1:14" x14ac:dyDescent="0.25">
      <c r="A30" s="15" t="s">
        <v>235</v>
      </c>
      <c r="B30" s="73">
        <f t="shared" si="5"/>
        <v>-126</v>
      </c>
      <c r="C30" s="73">
        <f t="shared" si="4"/>
        <v>-619</v>
      </c>
      <c r="I30" s="11" t="s">
        <v>146</v>
      </c>
      <c r="J30" s="60">
        <v>-126</v>
      </c>
      <c r="K30" s="60">
        <v>-619</v>
      </c>
      <c r="M30" s="66">
        <f t="shared" si="0"/>
        <v>0</v>
      </c>
      <c r="N30" s="66">
        <f t="shared" si="1"/>
        <v>0</v>
      </c>
    </row>
    <row r="31" spans="1:14" ht="36" x14ac:dyDescent="0.25">
      <c r="A31" s="15" t="s">
        <v>236</v>
      </c>
      <c r="B31" s="73">
        <f t="shared" si="5"/>
        <v>1115</v>
      </c>
      <c r="C31" s="73">
        <f t="shared" si="4"/>
        <v>675</v>
      </c>
      <c r="I31" s="11" t="s">
        <v>145</v>
      </c>
      <c r="J31" s="60">
        <v>1115</v>
      </c>
      <c r="K31" s="60">
        <v>675</v>
      </c>
      <c r="M31" s="66">
        <f t="shared" si="0"/>
        <v>0</v>
      </c>
      <c r="N31" s="66">
        <f t="shared" si="1"/>
        <v>0</v>
      </c>
    </row>
    <row r="32" spans="1:14" x14ac:dyDescent="0.25">
      <c r="A32" s="15" t="s">
        <v>213</v>
      </c>
      <c r="B32" s="73">
        <f t="shared" si="5"/>
        <v>498013</v>
      </c>
      <c r="C32" s="73">
        <f t="shared" si="4"/>
        <v>-17750</v>
      </c>
      <c r="I32" s="11" t="s">
        <v>212</v>
      </c>
      <c r="J32" s="60">
        <v>498013</v>
      </c>
      <c r="K32" s="60">
        <v>-17750</v>
      </c>
      <c r="M32" s="66">
        <f t="shared" si="0"/>
        <v>0</v>
      </c>
      <c r="N32" s="66">
        <f t="shared" si="1"/>
        <v>0</v>
      </c>
    </row>
    <row r="33" spans="1:14" ht="15.75" thickBot="1" x14ac:dyDescent="0.3">
      <c r="A33" s="40" t="s">
        <v>60</v>
      </c>
      <c r="B33" s="73">
        <f t="shared" si="5"/>
        <v>6965</v>
      </c>
      <c r="C33" s="73">
        <f t="shared" si="4"/>
        <v>3139</v>
      </c>
      <c r="I33" s="38" t="s">
        <v>186</v>
      </c>
      <c r="J33" s="60">
        <v>6965</v>
      </c>
      <c r="K33" s="60">
        <v>3139</v>
      </c>
      <c r="M33" s="66">
        <f t="shared" si="0"/>
        <v>0</v>
      </c>
      <c r="N33" s="66">
        <f t="shared" si="1"/>
        <v>0</v>
      </c>
    </row>
    <row r="34" spans="1:14" ht="24.75" thickBot="1" x14ac:dyDescent="0.3">
      <c r="A34" s="23" t="s">
        <v>169</v>
      </c>
      <c r="B34" s="77">
        <f>SUM(B27:B33)</f>
        <v>472115</v>
      </c>
      <c r="C34" s="77">
        <f>SUM(C27:C33)</f>
        <v>-37312</v>
      </c>
      <c r="I34" s="23" t="s">
        <v>170</v>
      </c>
      <c r="J34" s="70">
        <f>SUM(J27:J33)</f>
        <v>472115</v>
      </c>
      <c r="K34" s="70">
        <f>SUM(K27:K33)</f>
        <v>-37312</v>
      </c>
      <c r="M34" s="66">
        <f t="shared" si="0"/>
        <v>0</v>
      </c>
      <c r="N34" s="66">
        <f t="shared" si="1"/>
        <v>0</v>
      </c>
    </row>
    <row r="35" spans="1:14" x14ac:dyDescent="0.25">
      <c r="A35" s="16" t="s">
        <v>61</v>
      </c>
      <c r="B35" s="76"/>
      <c r="C35" s="76"/>
      <c r="I35" s="16" t="s">
        <v>144</v>
      </c>
      <c r="J35" s="69"/>
      <c r="K35" s="69"/>
      <c r="M35" s="66">
        <f t="shared" si="0"/>
        <v>0</v>
      </c>
      <c r="N35" s="66">
        <f t="shared" si="1"/>
        <v>0</v>
      </c>
    </row>
    <row r="36" spans="1:14" x14ac:dyDescent="0.25">
      <c r="A36" s="49" t="s">
        <v>215</v>
      </c>
      <c r="B36" s="73">
        <f>J36</f>
        <v>-618308</v>
      </c>
      <c r="C36" s="78">
        <f t="shared" ref="C36" si="6">K36</f>
        <v>0</v>
      </c>
      <c r="I36" s="49" t="s">
        <v>214</v>
      </c>
      <c r="J36" s="71">
        <v>-618308</v>
      </c>
      <c r="K36" s="71">
        <v>0</v>
      </c>
      <c r="M36" s="66">
        <f t="shared" si="0"/>
        <v>0</v>
      </c>
      <c r="N36" s="66">
        <f t="shared" si="1"/>
        <v>0</v>
      </c>
    </row>
    <row r="37" spans="1:14" x14ac:dyDescent="0.25">
      <c r="A37" s="15" t="s">
        <v>62</v>
      </c>
      <c r="B37" s="78">
        <f>J37</f>
        <v>-590</v>
      </c>
      <c r="C37" s="78">
        <f t="shared" ref="C37:C38" si="7">K37</f>
        <v>-602</v>
      </c>
      <c r="I37" s="15" t="s">
        <v>143</v>
      </c>
      <c r="J37" s="60">
        <v>-590</v>
      </c>
      <c r="K37" s="53">
        <v>-602</v>
      </c>
      <c r="M37" s="66">
        <f t="shared" si="0"/>
        <v>0</v>
      </c>
      <c r="N37" s="66">
        <f t="shared" si="1"/>
        <v>0</v>
      </c>
    </row>
    <row r="38" spans="1:14" x14ac:dyDescent="0.25">
      <c r="A38" s="15" t="s">
        <v>63</v>
      </c>
      <c r="B38" s="78">
        <f t="shared" ref="B38" si="8">J38</f>
        <v>-93</v>
      </c>
      <c r="C38" s="78">
        <f t="shared" si="7"/>
        <v>-27</v>
      </c>
      <c r="I38" s="15" t="s">
        <v>142</v>
      </c>
      <c r="J38" s="60">
        <v>-93</v>
      </c>
      <c r="K38" s="53">
        <v>-27</v>
      </c>
      <c r="M38" s="66">
        <f t="shared" si="0"/>
        <v>0</v>
      </c>
      <c r="N38" s="66">
        <f t="shared" si="1"/>
        <v>0</v>
      </c>
    </row>
    <row r="39" spans="1:14" ht="24.75" thickBot="1" x14ac:dyDescent="0.3">
      <c r="A39" s="23" t="s">
        <v>64</v>
      </c>
      <c r="B39" s="77">
        <f>SUM(B36:B38)</f>
        <v>-618991</v>
      </c>
      <c r="C39" s="77">
        <f>SUM(C36:C38)</f>
        <v>-629</v>
      </c>
      <c r="I39" s="23" t="s">
        <v>141</v>
      </c>
      <c r="J39" s="70">
        <f>SUM(J36:J38)</f>
        <v>-618991</v>
      </c>
      <c r="K39" s="70">
        <f>SUM(K36:K38)</f>
        <v>-629</v>
      </c>
      <c r="M39" s="66">
        <f t="shared" si="0"/>
        <v>0</v>
      </c>
      <c r="N39" s="66">
        <f t="shared" si="1"/>
        <v>0</v>
      </c>
    </row>
    <row r="40" spans="1:14" s="32" customFormat="1" ht="24" x14ac:dyDescent="0.25">
      <c r="A40" s="31" t="s">
        <v>65</v>
      </c>
      <c r="B40" s="79">
        <f>B39+B34+B25</f>
        <v>-89580</v>
      </c>
      <c r="C40" s="79">
        <f>C39+C34+C25</f>
        <v>17424</v>
      </c>
      <c r="I40" s="31" t="s">
        <v>140</v>
      </c>
      <c r="J40" s="72">
        <f>J39+J34+J25</f>
        <v>-89580</v>
      </c>
      <c r="K40" s="72">
        <f>K39+K34+K25</f>
        <v>17424</v>
      </c>
      <c r="M40" s="66">
        <f t="shared" si="0"/>
        <v>0</v>
      </c>
      <c r="N40" s="66">
        <f t="shared" si="1"/>
        <v>0</v>
      </c>
    </row>
    <row r="41" spans="1:14" ht="24" x14ac:dyDescent="0.25">
      <c r="A41" s="15" t="s">
        <v>66</v>
      </c>
      <c r="B41" s="73">
        <f>J41</f>
        <v>421643</v>
      </c>
      <c r="C41" s="73">
        <f t="shared" ref="C41:C42" si="9">K41</f>
        <v>162091</v>
      </c>
      <c r="I41" s="15" t="s">
        <v>139</v>
      </c>
      <c r="J41" s="60">
        <v>421643</v>
      </c>
      <c r="K41" s="50">
        <v>162091</v>
      </c>
      <c r="M41" s="66">
        <f t="shared" si="0"/>
        <v>0</v>
      </c>
      <c r="N41" s="66">
        <f t="shared" si="1"/>
        <v>0</v>
      </c>
    </row>
    <row r="42" spans="1:14" ht="24" x14ac:dyDescent="0.25">
      <c r="A42" s="15" t="s">
        <v>79</v>
      </c>
      <c r="B42" s="73">
        <f t="shared" ref="B42" si="10">J42</f>
        <v>-15239</v>
      </c>
      <c r="C42" s="73">
        <f t="shared" si="9"/>
        <v>-9169</v>
      </c>
      <c r="I42" s="15" t="s">
        <v>138</v>
      </c>
      <c r="J42" s="60">
        <v>-15239</v>
      </c>
      <c r="K42" s="50">
        <v>-9169</v>
      </c>
      <c r="M42" s="66">
        <f t="shared" si="0"/>
        <v>0</v>
      </c>
      <c r="N42" s="66">
        <f t="shared" si="1"/>
        <v>0</v>
      </c>
    </row>
    <row r="43" spans="1:14" ht="24.75" thickBot="1" x14ac:dyDescent="0.3">
      <c r="A43" s="23" t="s">
        <v>80</v>
      </c>
      <c r="B43" s="77">
        <f>SUM(B40:B42)</f>
        <v>316824</v>
      </c>
      <c r="C43" s="77">
        <f>SUM(C40:C42)</f>
        <v>170346</v>
      </c>
      <c r="I43" s="23" t="s">
        <v>137</v>
      </c>
      <c r="J43" s="70">
        <f>SUM(J40:J42)</f>
        <v>316824</v>
      </c>
      <c r="K43" s="70">
        <f>SUM(K40:K42)</f>
        <v>170346</v>
      </c>
      <c r="M43" s="66">
        <f t="shared" si="0"/>
        <v>0</v>
      </c>
      <c r="N43" s="66">
        <f t="shared" si="1"/>
        <v>0</v>
      </c>
    </row>
  </sheetData>
  <mergeCells count="6">
    <mergeCell ref="A1:A2"/>
    <mergeCell ref="B1:C1"/>
    <mergeCell ref="B2:C2"/>
    <mergeCell ref="I1:I2"/>
    <mergeCell ref="J1:K1"/>
    <mergeCell ref="J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A15" sqref="A15"/>
    </sheetView>
  </sheetViews>
  <sheetFormatPr defaultRowHeight="15" x14ac:dyDescent="0.25"/>
  <cols>
    <col min="1" max="1" width="31.140625" customWidth="1"/>
    <col min="2" max="2" width="10.42578125" bestFit="1" customWidth="1"/>
    <col min="3" max="3" width="13.28515625" customWidth="1"/>
    <col min="4" max="4" width="9.140625" bestFit="1" customWidth="1"/>
    <col min="5" max="5" width="13.42578125" customWidth="1"/>
    <col min="6" max="6" width="10.42578125" bestFit="1" customWidth="1"/>
    <col min="7" max="7" width="11.7109375" bestFit="1" customWidth="1"/>
    <col min="8" max="11" width="2.42578125" customWidth="1"/>
    <col min="12" max="12" width="31.5703125" customWidth="1"/>
    <col min="13" max="13" width="10.42578125" bestFit="1" customWidth="1"/>
    <col min="14" max="14" width="10.5703125" bestFit="1" customWidth="1"/>
    <col min="15" max="15" width="12.5703125" customWidth="1"/>
    <col min="16" max="16" width="11.7109375" bestFit="1" customWidth="1"/>
    <col min="17" max="17" width="14" customWidth="1"/>
    <col min="18" max="18" width="11.7109375" bestFit="1" customWidth="1"/>
  </cols>
  <sheetData>
    <row r="1" spans="1:22" s="22" customFormat="1" ht="38.25" customHeight="1" x14ac:dyDescent="0.25">
      <c r="A1" s="88"/>
      <c r="B1" s="90" t="s">
        <v>20</v>
      </c>
      <c r="C1" s="21" t="s">
        <v>67</v>
      </c>
      <c r="D1" s="21" t="s">
        <v>69</v>
      </c>
      <c r="E1" s="90" t="s">
        <v>71</v>
      </c>
      <c r="F1" s="21" t="s">
        <v>72</v>
      </c>
      <c r="G1" s="21" t="s">
        <v>74</v>
      </c>
      <c r="L1" s="28"/>
      <c r="M1" s="26" t="s">
        <v>99</v>
      </c>
      <c r="N1" s="26" t="s">
        <v>168</v>
      </c>
      <c r="O1" s="26" t="s">
        <v>98</v>
      </c>
      <c r="P1" s="26" t="s">
        <v>97</v>
      </c>
      <c r="Q1" s="26" t="s">
        <v>167</v>
      </c>
      <c r="R1" s="26" t="s">
        <v>228</v>
      </c>
    </row>
    <row r="2" spans="1:22" s="22" customFormat="1" ht="15.75" thickBot="1" x14ac:dyDescent="0.3">
      <c r="A2" s="89"/>
      <c r="B2" s="91"/>
      <c r="C2" s="26" t="s">
        <v>68</v>
      </c>
      <c r="D2" s="26" t="s">
        <v>70</v>
      </c>
      <c r="E2" s="91"/>
      <c r="F2" s="26" t="s">
        <v>73</v>
      </c>
      <c r="G2" s="26" t="s">
        <v>75</v>
      </c>
    </row>
    <row r="3" spans="1:22" ht="24.75" x14ac:dyDescent="0.25">
      <c r="A3" s="46" t="s">
        <v>187</v>
      </c>
      <c r="B3" s="59">
        <f>M3</f>
        <v>263095</v>
      </c>
      <c r="C3" s="59">
        <v>-97752</v>
      </c>
      <c r="D3" s="59">
        <v>2448</v>
      </c>
      <c r="E3" s="59">
        <v>1444351</v>
      </c>
      <c r="F3" s="59">
        <v>321370</v>
      </c>
      <c r="G3" s="59">
        <v>1933512</v>
      </c>
      <c r="L3" s="41" t="s">
        <v>191</v>
      </c>
      <c r="M3" s="59">
        <v>263095</v>
      </c>
      <c r="N3" s="59">
        <v>-97752</v>
      </c>
      <c r="O3" s="59">
        <v>2448</v>
      </c>
      <c r="P3" s="59">
        <v>1444351</v>
      </c>
      <c r="Q3" s="59">
        <v>321370</v>
      </c>
      <c r="R3" s="59">
        <v>1933512</v>
      </c>
      <c r="S3" s="19"/>
      <c r="T3" s="19"/>
      <c r="U3" s="19"/>
      <c r="V3" s="19"/>
    </row>
    <row r="4" spans="1:22" x14ac:dyDescent="0.25">
      <c r="A4" s="12" t="s">
        <v>81</v>
      </c>
      <c r="B4" s="60" t="s">
        <v>0</v>
      </c>
      <c r="C4" s="60" t="s">
        <v>0</v>
      </c>
      <c r="D4" s="60" t="s">
        <v>0</v>
      </c>
      <c r="E4" s="60">
        <v>2271</v>
      </c>
      <c r="F4" s="60" t="s">
        <v>0</v>
      </c>
      <c r="G4" s="60">
        <f>SUM(B4:F4)</f>
        <v>2271</v>
      </c>
      <c r="L4" s="12" t="s">
        <v>125</v>
      </c>
      <c r="M4" s="60" t="s">
        <v>0</v>
      </c>
      <c r="N4" s="60" t="s">
        <v>0</v>
      </c>
      <c r="O4" s="60" t="s">
        <v>0</v>
      </c>
      <c r="P4" s="60">
        <v>2271</v>
      </c>
      <c r="Q4" s="60" t="s">
        <v>0</v>
      </c>
      <c r="R4" s="60">
        <f>SUM(M4:Q4)</f>
        <v>2271</v>
      </c>
      <c r="S4" s="19"/>
      <c r="T4" s="19"/>
      <c r="U4" s="19"/>
      <c r="V4" s="19"/>
    </row>
    <row r="5" spans="1:22" ht="15.75" thickBot="1" x14ac:dyDescent="0.3">
      <c r="A5" s="42" t="s">
        <v>188</v>
      </c>
      <c r="B5" s="61" t="s">
        <v>0</v>
      </c>
      <c r="C5" s="61" t="s">
        <v>0</v>
      </c>
      <c r="D5" s="61" t="s">
        <v>0</v>
      </c>
      <c r="E5" s="61" t="s">
        <v>0</v>
      </c>
      <c r="F5" s="61">
        <v>-29723</v>
      </c>
      <c r="G5" s="61">
        <f>SUM(B5:F5)</f>
        <v>-29723</v>
      </c>
      <c r="L5" s="42" t="s">
        <v>192</v>
      </c>
      <c r="M5" s="61" t="s">
        <v>0</v>
      </c>
      <c r="N5" s="61" t="s">
        <v>0</v>
      </c>
      <c r="O5" s="61" t="s">
        <v>0</v>
      </c>
      <c r="P5" s="61" t="s">
        <v>0</v>
      </c>
      <c r="Q5" s="61">
        <v>-29723</v>
      </c>
      <c r="R5" s="61">
        <f>SUM(M5:Q5)</f>
        <v>-29723</v>
      </c>
      <c r="S5" s="19"/>
      <c r="T5" s="19"/>
      <c r="U5" s="19"/>
      <c r="V5" s="19"/>
    </row>
    <row r="6" spans="1:22" x14ac:dyDescent="0.25">
      <c r="A6" s="33" t="s">
        <v>189</v>
      </c>
      <c r="B6" s="64">
        <f t="shared" ref="B6:G6" si="0">SUM(B4:B5)</f>
        <v>0</v>
      </c>
      <c r="C6" s="64">
        <f t="shared" si="0"/>
        <v>0</v>
      </c>
      <c r="D6" s="64">
        <f t="shared" si="0"/>
        <v>0</v>
      </c>
      <c r="E6" s="64">
        <f t="shared" si="0"/>
        <v>2271</v>
      </c>
      <c r="F6" s="64">
        <f t="shared" si="0"/>
        <v>-29723</v>
      </c>
      <c r="G6" s="64">
        <f t="shared" si="0"/>
        <v>-27452</v>
      </c>
      <c r="L6" s="33" t="s">
        <v>193</v>
      </c>
      <c r="M6" s="64">
        <f>SUM(M4:M5)</f>
        <v>0</v>
      </c>
      <c r="N6" s="64">
        <f t="shared" ref="N6:R6" si="1">SUM(N4:N5)</f>
        <v>0</v>
      </c>
      <c r="O6" s="64">
        <f t="shared" si="1"/>
        <v>0</v>
      </c>
      <c r="P6" s="64">
        <f t="shared" si="1"/>
        <v>2271</v>
      </c>
      <c r="Q6" s="64">
        <f t="shared" si="1"/>
        <v>-29723</v>
      </c>
      <c r="R6" s="64">
        <f t="shared" si="1"/>
        <v>-27452</v>
      </c>
      <c r="S6" s="19"/>
      <c r="T6" s="19"/>
      <c r="U6" s="19"/>
      <c r="V6" s="19"/>
    </row>
    <row r="7" spans="1:22" ht="15.75" thickBot="1" x14ac:dyDescent="0.3">
      <c r="A7" s="12" t="s">
        <v>82</v>
      </c>
      <c r="B7" s="60" t="s">
        <v>0</v>
      </c>
      <c r="C7" s="50">
        <v>54</v>
      </c>
      <c r="D7" s="60">
        <v>-61</v>
      </c>
      <c r="E7" s="60">
        <v>7</v>
      </c>
      <c r="F7" s="60" t="s">
        <v>0</v>
      </c>
      <c r="G7" s="60">
        <f t="shared" ref="G7" si="2">SUM(B7:F7)</f>
        <v>0</v>
      </c>
      <c r="L7" s="12" t="s">
        <v>165</v>
      </c>
      <c r="M7" s="60" t="s">
        <v>0</v>
      </c>
      <c r="N7" s="50">
        <v>54</v>
      </c>
      <c r="O7" s="60">
        <v>-61</v>
      </c>
      <c r="P7" s="60">
        <v>7</v>
      </c>
      <c r="Q7" s="60" t="s">
        <v>0</v>
      </c>
      <c r="R7" s="60">
        <f t="shared" ref="R7" si="3">SUM(M7:Q7)</f>
        <v>0</v>
      </c>
      <c r="S7" s="19"/>
      <c r="T7" s="19"/>
      <c r="U7" s="19"/>
      <c r="V7" s="19"/>
    </row>
    <row r="8" spans="1:22" ht="24.75" thickBot="1" x14ac:dyDescent="0.3">
      <c r="A8" s="44" t="s">
        <v>190</v>
      </c>
      <c r="B8" s="63">
        <f t="shared" ref="B8:G8" si="4">B3+SUM(B6:B7)</f>
        <v>263095</v>
      </c>
      <c r="C8" s="63">
        <f t="shared" si="4"/>
        <v>-97698</v>
      </c>
      <c r="D8" s="63">
        <f t="shared" si="4"/>
        <v>2387</v>
      </c>
      <c r="E8" s="63">
        <f t="shared" si="4"/>
        <v>1446629</v>
      </c>
      <c r="F8" s="63">
        <f t="shared" si="4"/>
        <v>291647</v>
      </c>
      <c r="G8" s="65">
        <f t="shared" si="4"/>
        <v>1906060</v>
      </c>
      <c r="L8" s="43" t="s">
        <v>194</v>
      </c>
      <c r="M8" s="63">
        <f t="shared" ref="M8:R8" si="5">M3+SUM(M6:M7)</f>
        <v>263095</v>
      </c>
      <c r="N8" s="63">
        <f t="shared" si="5"/>
        <v>-97698</v>
      </c>
      <c r="O8" s="63">
        <f t="shared" si="5"/>
        <v>2387</v>
      </c>
      <c r="P8" s="63">
        <f t="shared" si="5"/>
        <v>1446629</v>
      </c>
      <c r="Q8" s="63">
        <f t="shared" si="5"/>
        <v>291647</v>
      </c>
      <c r="R8" s="65">
        <f t="shared" si="5"/>
        <v>1906060</v>
      </c>
      <c r="S8" s="19"/>
      <c r="T8" s="19"/>
      <c r="U8" s="19"/>
      <c r="V8" s="19"/>
    </row>
    <row r="9" spans="1:22" ht="15.75" thickBot="1" x14ac:dyDescent="0.3">
      <c r="A9" s="45"/>
      <c r="B9" s="27"/>
      <c r="C9" s="27"/>
      <c r="D9" s="27"/>
      <c r="E9" s="27"/>
      <c r="F9" s="27"/>
      <c r="G9" s="27"/>
      <c r="L9" s="33"/>
      <c r="M9" s="80"/>
      <c r="N9" s="80"/>
      <c r="O9" s="80"/>
      <c r="P9" s="80"/>
      <c r="Q9" s="80"/>
      <c r="R9" s="80"/>
      <c r="S9" s="19"/>
      <c r="T9" s="19"/>
      <c r="U9" s="19"/>
      <c r="V9" s="19"/>
    </row>
    <row r="10" spans="1:22" ht="24" x14ac:dyDescent="0.25">
      <c r="A10" s="33" t="s">
        <v>218</v>
      </c>
      <c r="B10" s="59">
        <v>263095</v>
      </c>
      <c r="C10" s="59">
        <v>-97677</v>
      </c>
      <c r="D10" s="59">
        <v>2347</v>
      </c>
      <c r="E10" s="59">
        <v>1619466</v>
      </c>
      <c r="F10" s="59">
        <v>321488</v>
      </c>
      <c r="G10" s="59">
        <v>2108719</v>
      </c>
      <c r="L10" s="41" t="s">
        <v>216</v>
      </c>
      <c r="M10" s="59">
        <v>263095</v>
      </c>
      <c r="N10" s="59">
        <v>-97677</v>
      </c>
      <c r="O10" s="59">
        <v>2347</v>
      </c>
      <c r="P10" s="59">
        <v>1619466</v>
      </c>
      <c r="Q10" s="59">
        <v>321488</v>
      </c>
      <c r="R10" s="59">
        <v>2108719</v>
      </c>
      <c r="S10" s="19"/>
      <c r="T10" s="19"/>
      <c r="U10" s="19"/>
      <c r="V10" s="19"/>
    </row>
    <row r="11" spans="1:22" x14ac:dyDescent="0.25">
      <c r="A11" s="12" t="s">
        <v>81</v>
      </c>
      <c r="B11" s="60" t="s">
        <v>0</v>
      </c>
      <c r="C11" s="50" t="s">
        <v>0</v>
      </c>
      <c r="D11" s="60" t="s">
        <v>0</v>
      </c>
      <c r="E11" s="60">
        <v>20514</v>
      </c>
      <c r="F11" s="50" t="s">
        <v>0</v>
      </c>
      <c r="G11" s="60">
        <f>SUM(B11:F11)</f>
        <v>20514</v>
      </c>
      <c r="L11" s="12" t="s">
        <v>125</v>
      </c>
      <c r="M11" s="60" t="s">
        <v>0</v>
      </c>
      <c r="N11" s="50" t="s">
        <v>0</v>
      </c>
      <c r="O11" s="60" t="s">
        <v>0</v>
      </c>
      <c r="P11" s="60">
        <v>20514</v>
      </c>
      <c r="Q11" s="50" t="s">
        <v>0</v>
      </c>
      <c r="R11" s="60">
        <f>SUM(M11:Q11)</f>
        <v>20514</v>
      </c>
      <c r="S11" s="19"/>
      <c r="T11" s="19"/>
      <c r="U11" s="19"/>
      <c r="V11" s="19"/>
    </row>
    <row r="12" spans="1:22" ht="15.75" thickBot="1" x14ac:dyDescent="0.3">
      <c r="A12" s="42" t="s">
        <v>188</v>
      </c>
      <c r="B12" s="61" t="s">
        <v>0</v>
      </c>
      <c r="C12" s="56" t="s">
        <v>0</v>
      </c>
      <c r="D12" s="61" t="s">
        <v>0</v>
      </c>
      <c r="E12" s="61" t="s">
        <v>0</v>
      </c>
      <c r="F12" s="56">
        <v>-15890</v>
      </c>
      <c r="G12" s="61">
        <f>SUM(B12:F12)</f>
        <v>-15890</v>
      </c>
      <c r="L12" s="42" t="s">
        <v>192</v>
      </c>
      <c r="M12" s="61" t="s">
        <v>0</v>
      </c>
      <c r="N12" s="56" t="s">
        <v>0</v>
      </c>
      <c r="O12" s="61" t="s">
        <v>0</v>
      </c>
      <c r="P12" s="61" t="s">
        <v>0</v>
      </c>
      <c r="Q12" s="56">
        <v>-15890</v>
      </c>
      <c r="R12" s="61">
        <f>SUM(M12:Q12)</f>
        <v>-15890</v>
      </c>
      <c r="S12" s="19"/>
      <c r="T12" s="19"/>
      <c r="U12" s="19"/>
      <c r="V12" s="19"/>
    </row>
    <row r="13" spans="1:22" x14ac:dyDescent="0.25">
      <c r="A13" s="33" t="s">
        <v>189</v>
      </c>
      <c r="B13" s="62">
        <f>SUM(B11:B12)</f>
        <v>0</v>
      </c>
      <c r="C13" s="62">
        <f t="shared" ref="C13:G13" si="6">SUM(C11:C12)</f>
        <v>0</v>
      </c>
      <c r="D13" s="62">
        <f t="shared" si="6"/>
        <v>0</v>
      </c>
      <c r="E13" s="62">
        <f t="shared" si="6"/>
        <v>20514</v>
      </c>
      <c r="F13" s="62">
        <f t="shared" si="6"/>
        <v>-15890</v>
      </c>
      <c r="G13" s="62">
        <f t="shared" si="6"/>
        <v>4624</v>
      </c>
      <c r="L13" s="33" t="s">
        <v>166</v>
      </c>
      <c r="M13" s="62">
        <f>SUM(M11:M12)</f>
        <v>0</v>
      </c>
      <c r="N13" s="62">
        <f t="shared" ref="N13" si="7">SUM(N11:N12)</f>
        <v>0</v>
      </c>
      <c r="O13" s="62">
        <f t="shared" ref="O13" si="8">SUM(O11:O12)</f>
        <v>0</v>
      </c>
      <c r="P13" s="62">
        <f t="shared" ref="P13" si="9">SUM(P11:P12)</f>
        <v>20514</v>
      </c>
      <c r="Q13" s="62">
        <f t="shared" ref="Q13" si="10">SUM(Q11:Q12)</f>
        <v>-15890</v>
      </c>
      <c r="R13" s="62">
        <f t="shared" ref="R13" si="11">SUM(R11:R12)</f>
        <v>4624</v>
      </c>
      <c r="S13" s="19"/>
      <c r="T13" s="19"/>
      <c r="U13" s="19"/>
      <c r="V13" s="19"/>
    </row>
    <row r="14" spans="1:22" ht="15.75" thickBot="1" x14ac:dyDescent="0.3">
      <c r="A14" s="12" t="s">
        <v>215</v>
      </c>
      <c r="B14" s="50" t="s">
        <v>0</v>
      </c>
      <c r="C14" s="50">
        <v>-618308</v>
      </c>
      <c r="D14" s="50">
        <v>0</v>
      </c>
      <c r="E14" s="60">
        <v>0</v>
      </c>
      <c r="F14" s="50" t="s">
        <v>0</v>
      </c>
      <c r="G14" s="50">
        <f>SUM(B14:F14)</f>
        <v>-618308</v>
      </c>
      <c r="L14" s="12" t="s">
        <v>214</v>
      </c>
      <c r="M14" s="50" t="s">
        <v>0</v>
      </c>
      <c r="N14" s="50">
        <v>-618308</v>
      </c>
      <c r="O14" s="50">
        <v>0</v>
      </c>
      <c r="P14" s="60">
        <v>0</v>
      </c>
      <c r="Q14" s="50" t="s">
        <v>0</v>
      </c>
      <c r="R14" s="50">
        <f>SUM(M14:Q14)</f>
        <v>-618308</v>
      </c>
      <c r="S14" s="19"/>
      <c r="T14" s="19"/>
      <c r="U14" s="19"/>
      <c r="V14" s="19"/>
    </row>
    <row r="15" spans="1:22" ht="24.75" thickBot="1" x14ac:dyDescent="0.3">
      <c r="A15" s="44" t="s">
        <v>219</v>
      </c>
      <c r="B15" s="63">
        <f>B10+SUM(B13:B14)</f>
        <v>263095</v>
      </c>
      <c r="C15" s="63">
        <f t="shared" ref="C15:G15" si="12">C10+SUM(C13:C14)</f>
        <v>-715985</v>
      </c>
      <c r="D15" s="63">
        <f t="shared" si="12"/>
        <v>2347</v>
      </c>
      <c r="E15" s="63">
        <f t="shared" si="12"/>
        <v>1639980</v>
      </c>
      <c r="F15" s="63">
        <f t="shared" si="12"/>
        <v>305598</v>
      </c>
      <c r="G15" s="63">
        <f t="shared" si="12"/>
        <v>1495035</v>
      </c>
      <c r="L15" s="43" t="s">
        <v>217</v>
      </c>
      <c r="M15" s="63">
        <f>M10+SUM(M13:M14)</f>
        <v>263095</v>
      </c>
      <c r="N15" s="63">
        <f t="shared" ref="N15" si="13">N10+SUM(N13:N14)</f>
        <v>-715985</v>
      </c>
      <c r="O15" s="63">
        <f t="shared" ref="O15" si="14">O10+SUM(O13:O14)</f>
        <v>2347</v>
      </c>
      <c r="P15" s="63">
        <f t="shared" ref="P15" si="15">P10+SUM(P13:P14)</f>
        <v>1639980</v>
      </c>
      <c r="Q15" s="63">
        <f t="shared" ref="Q15" si="16">Q10+SUM(Q13:Q14)</f>
        <v>305598</v>
      </c>
      <c r="R15" s="63">
        <f t="shared" ref="R15" si="17">R10+SUM(R13:R14)</f>
        <v>1495035</v>
      </c>
      <c r="S15" s="19"/>
      <c r="T15" s="19"/>
      <c r="U15" s="19"/>
      <c r="V15" s="19"/>
    </row>
  </sheetData>
  <mergeCells count="3">
    <mergeCell ref="A1:A2"/>
    <mergeCell ref="B1:B2"/>
    <mergeCell ref="E1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8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BS</vt:lpstr>
      <vt:lpstr>PL</vt:lpstr>
      <vt:lpstr>CF</vt:lpstr>
      <vt:lpstr>Change in Equity</vt:lpstr>
      <vt:lpstr>Sheet1</vt:lpstr>
      <vt:lpstr>CF!_Hlk112584939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Букаев Канат Нурахметович</dc:creator>
  <cp:lastModifiedBy>Байгараева Айнур Мураткызы</cp:lastModifiedBy>
  <dcterms:created xsi:type="dcterms:W3CDTF">2016-02-25T04:21:11Z</dcterms:created>
  <dcterms:modified xsi:type="dcterms:W3CDTF">2018-04-25T06:20:12Z</dcterms:modified>
</cp:coreProperties>
</file>