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8\dmfo$\Financial Reporting Department\2017\6m 2017\WP\Yerlan M\Other\"/>
    </mc:Choice>
  </mc:AlternateContent>
  <bookViews>
    <workbookView xWindow="0" yWindow="45" windowWidth="22980" windowHeight="7950" activeTab="1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CF!$A$31</definedName>
  </definedNames>
  <calcPr calcId="152511"/>
</workbook>
</file>

<file path=xl/calcChain.xml><?xml version="1.0" encoding="utf-8"?>
<calcChain xmlns="http://schemas.openxmlformats.org/spreadsheetml/2006/main">
  <c r="R11" i="4" l="1"/>
  <c r="Q11" i="4"/>
  <c r="P11" i="4"/>
  <c r="O11" i="4"/>
  <c r="N11" i="4"/>
  <c r="M11" i="4"/>
  <c r="R20" i="4"/>
  <c r="Q20" i="4"/>
  <c r="P20" i="4"/>
  <c r="O20" i="4"/>
  <c r="N20" i="4"/>
  <c r="M20" i="4"/>
  <c r="R19" i="4"/>
  <c r="R18" i="4"/>
  <c r="Q19" i="4"/>
  <c r="P19" i="4"/>
  <c r="O19" i="4"/>
  <c r="N19" i="4"/>
  <c r="M19" i="4"/>
  <c r="Q18" i="4"/>
  <c r="P18" i="4"/>
  <c r="O18" i="4"/>
  <c r="N18" i="4"/>
  <c r="M18" i="4"/>
  <c r="Q17" i="4"/>
  <c r="P17" i="4"/>
  <c r="O17" i="4"/>
  <c r="N17" i="4"/>
  <c r="M17" i="4"/>
  <c r="Q15" i="4"/>
  <c r="P15" i="4"/>
  <c r="O15" i="4"/>
  <c r="N15" i="4"/>
  <c r="M15" i="4"/>
  <c r="Q14" i="4"/>
  <c r="P14" i="4"/>
  <c r="O14" i="4"/>
  <c r="N14" i="4"/>
  <c r="M14" i="4"/>
  <c r="R10" i="4"/>
  <c r="R9" i="4"/>
  <c r="Q10" i="4"/>
  <c r="P10" i="4"/>
  <c r="O10" i="4"/>
  <c r="N10" i="4"/>
  <c r="M10" i="4"/>
  <c r="Q9" i="4"/>
  <c r="P9" i="4"/>
  <c r="O9" i="4"/>
  <c r="N9" i="4"/>
  <c r="M9" i="4"/>
  <c r="Q8" i="4"/>
  <c r="P8" i="4"/>
  <c r="O8" i="4"/>
  <c r="N8" i="4"/>
  <c r="M8" i="4"/>
  <c r="Q7" i="4"/>
  <c r="P7" i="4"/>
  <c r="O7" i="4"/>
  <c r="N7" i="4"/>
  <c r="M7" i="4"/>
  <c r="Q5" i="4"/>
  <c r="P5" i="4"/>
  <c r="O5" i="4"/>
  <c r="N5" i="4"/>
  <c r="M5" i="4"/>
  <c r="Q4" i="4"/>
  <c r="P4" i="4"/>
  <c r="O4" i="4"/>
  <c r="N4" i="4"/>
  <c r="M4" i="4"/>
  <c r="B20" i="4"/>
  <c r="C20" i="4"/>
  <c r="D20" i="4"/>
  <c r="E20" i="4"/>
  <c r="F20" i="4"/>
  <c r="G20" i="4"/>
  <c r="G19" i="4"/>
  <c r="G18" i="4"/>
  <c r="B11" i="4"/>
  <c r="C11" i="4"/>
  <c r="D11" i="4"/>
  <c r="E11" i="4"/>
  <c r="F11" i="4"/>
  <c r="G11" i="4"/>
  <c r="G10" i="4"/>
  <c r="G9" i="4"/>
  <c r="K14" i="2"/>
  <c r="J14" i="2"/>
  <c r="K13" i="2"/>
  <c r="J13" i="2"/>
  <c r="K12" i="2"/>
  <c r="J12" i="2"/>
  <c r="K11" i="2"/>
  <c r="J11" i="2"/>
  <c r="K10" i="2"/>
  <c r="J10" i="2"/>
  <c r="K27" i="3"/>
  <c r="J27" i="3"/>
  <c r="K26" i="3"/>
  <c r="J26" i="3"/>
  <c r="K25" i="3"/>
  <c r="J25" i="3"/>
  <c r="K24" i="3"/>
  <c r="J24" i="3"/>
  <c r="K23" i="3"/>
  <c r="J23" i="3"/>
  <c r="K38" i="3"/>
  <c r="J38" i="3"/>
  <c r="C38" i="3"/>
  <c r="B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8" i="3"/>
  <c r="J28" i="3"/>
  <c r="C28" i="3"/>
  <c r="B28" i="3"/>
  <c r="K45" i="3"/>
  <c r="J45" i="3"/>
  <c r="K44" i="3"/>
  <c r="J44" i="3"/>
  <c r="K41" i="3"/>
  <c r="J41" i="3"/>
  <c r="K40" i="3"/>
  <c r="J40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5" i="3"/>
  <c r="J5" i="3"/>
  <c r="B18" i="2"/>
  <c r="B20" i="2" s="1"/>
  <c r="C18" i="2"/>
  <c r="C20" i="2" s="1"/>
  <c r="K26" i="2"/>
  <c r="K22" i="2"/>
  <c r="K19" i="2"/>
  <c r="K17" i="2"/>
  <c r="K16" i="2"/>
  <c r="K15" i="2"/>
  <c r="K9" i="2"/>
  <c r="K8" i="2"/>
  <c r="K6" i="2"/>
  <c r="K5" i="2"/>
  <c r="K4" i="2"/>
  <c r="J26" i="2"/>
  <c r="J22" i="2"/>
  <c r="J19" i="2"/>
  <c r="J17" i="2"/>
  <c r="J16" i="2"/>
  <c r="J15" i="2"/>
  <c r="J9" i="2"/>
  <c r="J8" i="2"/>
  <c r="J6" i="2"/>
  <c r="J5" i="2"/>
  <c r="J4" i="2"/>
  <c r="J46" i="1"/>
  <c r="J45" i="1"/>
  <c r="J44" i="1"/>
  <c r="J43" i="1"/>
  <c r="J42" i="1"/>
  <c r="J41" i="1"/>
  <c r="J47" i="1" s="1"/>
  <c r="J38" i="1"/>
  <c r="J37" i="1"/>
  <c r="J36" i="1"/>
  <c r="J32" i="1"/>
  <c r="J31" i="1"/>
  <c r="J30" i="1"/>
  <c r="J29" i="1"/>
  <c r="J25" i="1"/>
  <c r="J2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K47" i="1"/>
  <c r="C47" i="1"/>
  <c r="B47" i="1"/>
  <c r="B48" i="1" s="1"/>
  <c r="B14" i="1"/>
  <c r="R17" i="4" l="1"/>
  <c r="G17" i="4"/>
  <c r="Q16" i="4"/>
  <c r="P16" i="4"/>
  <c r="O16" i="4"/>
  <c r="N16" i="4"/>
  <c r="M16" i="4"/>
  <c r="R15" i="4"/>
  <c r="R14" i="4"/>
  <c r="G14" i="4"/>
  <c r="G15" i="4"/>
  <c r="F16" i="4"/>
  <c r="E16" i="4"/>
  <c r="D16" i="4"/>
  <c r="C16" i="4"/>
  <c r="B16" i="4"/>
  <c r="R8" i="4"/>
  <c r="R7" i="4"/>
  <c r="G8" i="4"/>
  <c r="G7" i="4"/>
  <c r="R5" i="4"/>
  <c r="R4" i="4"/>
  <c r="R6" i="4" s="1"/>
  <c r="G6" i="4"/>
  <c r="F6" i="4"/>
  <c r="E6" i="4"/>
  <c r="D6" i="4"/>
  <c r="C6" i="4"/>
  <c r="B6" i="4"/>
  <c r="Q6" i="4"/>
  <c r="P6" i="4"/>
  <c r="O6" i="4"/>
  <c r="N6" i="4"/>
  <c r="M6" i="4"/>
  <c r="K26" i="1"/>
  <c r="J26" i="1"/>
  <c r="C26" i="1"/>
  <c r="B26" i="1"/>
  <c r="C14" i="1"/>
  <c r="R16" i="4" l="1"/>
  <c r="G16" i="4"/>
  <c r="K23" i="2" l="1"/>
  <c r="J23" i="2"/>
  <c r="C23" i="2"/>
  <c r="B23" i="2"/>
  <c r="B7" i="2"/>
  <c r="K7" i="2"/>
  <c r="K42" i="3"/>
  <c r="J42" i="3"/>
  <c r="J39" i="1"/>
  <c r="B39" i="1"/>
  <c r="J33" i="1"/>
  <c r="B33" i="1"/>
  <c r="J14" i="1"/>
  <c r="B49" i="1" l="1"/>
  <c r="J48" i="1"/>
  <c r="J27" i="1"/>
  <c r="B27" i="1"/>
  <c r="J43" i="3"/>
  <c r="J46" i="3" s="1"/>
  <c r="K43" i="3"/>
  <c r="K46" i="3" s="1"/>
  <c r="J7" i="2"/>
  <c r="J18" i="2" s="1"/>
  <c r="J20" i="2" s="1"/>
  <c r="J24" i="2" s="1"/>
  <c r="K18" i="2"/>
  <c r="K20" i="2" s="1"/>
  <c r="K24" i="2" s="1"/>
  <c r="K14" i="1"/>
  <c r="K33" i="1"/>
  <c r="K39" i="1"/>
  <c r="K27" i="1" l="1"/>
  <c r="K48" i="1"/>
  <c r="K49" i="1" s="1"/>
  <c r="J49" i="1"/>
  <c r="C42" i="3" l="1"/>
  <c r="C43" i="3" s="1"/>
  <c r="B42" i="3"/>
  <c r="B43" i="3" l="1"/>
  <c r="B46" i="3" s="1"/>
  <c r="C46" i="3"/>
  <c r="C7" i="2"/>
  <c r="B24" i="2"/>
  <c r="C39" i="1"/>
  <c r="C33" i="1"/>
  <c r="C27" i="1"/>
  <c r="C24" i="2" l="1"/>
  <c r="C48" i="1"/>
  <c r="C49" i="1" s="1"/>
</calcChain>
</file>

<file path=xl/sharedStrings.xml><?xml version="1.0" encoding="utf-8"?>
<sst xmlns="http://schemas.openxmlformats.org/spreadsheetml/2006/main" count="336" uniqueCount="260">
  <si>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</si>
  <si>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</si>
  <si>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</si>
  <si>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</si>
  <si>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</si>
  <si>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</si>
  <si>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</si>
  <si>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</si>
  <si>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</si>
  <si>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</si>
  <si>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</si>
  <si>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</si>
  <si>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</si>
  <si>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</si>
  <si>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</si>
  <si>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</si>
  <si>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</si>
  <si>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</si>
  <si>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</si>
  <si>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</si>
  <si>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</si>
  <si>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</si>
  <si>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</si>
  <si>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</si>
  <si>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</si>
  <si>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</si>
  <si>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</si>
  <si>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</si>
  <si>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</si>
  <si>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</si>
  <si>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</si>
  <si>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</si>
  <si>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Налог на добычу полезных ископаемых и рентный налог к уплате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</si>
  <si>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</si>
  <si>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</si>
  <si>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</si>
  <si>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</si>
  <si>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</si>
  <si>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</si>
  <si>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</si>
  <si>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</si>
  <si>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Износ, истощение и амортизация</t>
  </si>
  <si>
    <t>Финансовые затраты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</si>
  <si>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</si>
  <si>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</si>
  <si>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</si>
  <si>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</si>
  <si>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</si>
  <si>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</si>
  <si>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</si>
  <si>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</si>
  <si>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</si>
  <si>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</si>
  <si>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</si>
  <si>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</si>
  <si>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</si>
  <si>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</si>
  <si>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</si>
  <si>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</si>
  <si>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Денежные потоки от инвестиционной деятельности</t>
  </si>
  <si>
    <t>Поступления от продажи основных средств</t>
  </si>
  <si>
    <t>Приобретение нематериальных активов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</si>
  <si>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</si>
  <si>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</si>
  <si>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</si>
  <si>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</si>
  <si>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</si>
  <si>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</si>
  <si>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</si>
  <si>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</si>
  <si>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</si>
  <si>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</si>
  <si>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</si>
  <si>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</si>
  <si>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</si>
  <si>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</si>
  <si>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</si>
  <si>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</si>
  <si>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</si>
  <si>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>Чистые денежные потоки использованные в операционной деятельности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</si>
  <si>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</si>
  <si>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</si>
  <si>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</si>
  <si>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>Исполнение опционов работников</t>
  </si>
  <si>
    <t>Неаудированный</t>
  </si>
  <si>
    <t>Аудированный</t>
  </si>
  <si>
    <t>Total liabilities and equity</t>
  </si>
  <si>
    <t>Total liabilities</t>
  </si>
  <si>
    <t>Total current liabilities</t>
  </si>
  <si>
    <t>Mineral extraction tax and rent tax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</si>
  <si>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</si>
  <si>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</si>
  <si>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</si>
  <si>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</si>
  <si>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</si>
  <si>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</si>
  <si>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</si>
  <si>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</si>
  <si>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</si>
  <si>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</si>
  <si>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</si>
  <si>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</si>
  <si>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</si>
  <si>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</si>
  <si>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</si>
  <si>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</si>
  <si>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</si>
  <si>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</si>
  <si>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</si>
  <si>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</si>
  <si>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</si>
  <si>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Income taxes prepaid</t>
  </si>
  <si>
    <t>Inventories</t>
  </si>
  <si>
    <t>Current assets</t>
  </si>
  <si>
    <t>Total non-current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</si>
  <si>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</si>
  <si>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</si>
  <si>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</si>
  <si>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</si>
  <si>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</si>
  <si>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</si>
  <si>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</si>
  <si>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</si>
  <si>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</si>
  <si>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</si>
  <si>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</si>
  <si>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</si>
  <si>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</si>
  <si>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</si>
  <si>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</si>
  <si>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</si>
  <si>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</si>
  <si>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</si>
  <si>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Finance costs</t>
  </si>
  <si>
    <t>Taxes other than on income</t>
  </si>
  <si>
    <t>Depreciation, depletion and amortization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</si>
  <si>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</si>
  <si>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</si>
  <si>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</si>
  <si>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</si>
  <si>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</si>
  <si>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</si>
  <si>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</si>
  <si>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</si>
  <si>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</si>
  <si>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</si>
  <si>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</si>
  <si>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</si>
  <si>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</si>
  <si>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</si>
  <si>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</si>
  <si>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</si>
  <si>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</si>
  <si>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</si>
  <si>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Cash flows from investing activities</t>
  </si>
  <si>
    <t>Net cash used in operating activities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</si>
  <si>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</si>
  <si>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</si>
  <si>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</si>
  <si>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</si>
  <si>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</si>
  <si>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</si>
  <si>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</si>
  <si>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</si>
  <si>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</si>
  <si>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</si>
  <si>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Recognition of share-based payments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</si>
  <si>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</si>
  <si>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</si>
  <si>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</si>
  <si>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</si>
  <si>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</si>
  <si>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Other comprehensive income</t>
  </si>
  <si>
    <t>As at December 31, 2015 (audited)</t>
  </si>
  <si>
    <t xml:space="preserve">Total </t>
  </si>
  <si>
    <t>Foreign currency translation reserve</t>
  </si>
  <si>
    <t>Retained</t>
  </si>
  <si>
    <t>Treasury stock</t>
  </si>
  <si>
    <t xml:space="preserve">Чистые денежные потоки полученные от инвестиционной деятельности </t>
  </si>
  <si>
    <t>Net cash generated from investing activities</t>
  </si>
  <si>
    <t>Признание выплат на основе долевых инструментов</t>
  </si>
  <si>
    <t>31 декабря 2016</t>
  </si>
  <si>
    <t>December 31, 2016</t>
  </si>
  <si>
    <t>НДС к возмещению</t>
  </si>
  <si>
    <t>Предоплата по налогу на добычу полезных ископаемых и рентному налогу</t>
  </si>
  <si>
    <t>Предоплата по экспортной таможенной пошлине и прочим налогам</t>
  </si>
  <si>
    <t>VAT recoverable</t>
  </si>
  <si>
    <t xml:space="preserve">Export customs duty and other taxes prepaid </t>
  </si>
  <si>
    <t>Расходы по реализации и административные расходы</t>
  </si>
  <si>
    <t>Налоги, кроме подоходного налога</t>
  </si>
  <si>
    <t>Доход/(убыток) от выбытия основных средств</t>
  </si>
  <si>
    <t>(Отрицательная)/положительная курсовая разница, нетто</t>
  </si>
  <si>
    <t>Deduct finance income</t>
  </si>
  <si>
    <t>Change in export customs duty, VAT recoverable and other taxes prepaid</t>
  </si>
  <si>
    <t>Изменение в резервах</t>
  </si>
  <si>
    <t>Изменение в предоплате по экспортной таможенной пошлине, НДС к возмещению и предоплате по налогам</t>
  </si>
  <si>
    <t>Изменение в налоге на добычу полезных ископаемых и рентном налоге к уплате и предоплаты по ним</t>
  </si>
  <si>
    <t>Purchases of PPE and advances paid for PPE</t>
  </si>
  <si>
    <t>(Purchase)/proceeds from withdrawal of  financial assets held to maturity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</si>
  <si>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</si>
  <si>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На 31 декабря 2015 года (аудированный)</t>
  </si>
  <si>
    <t>Итого совокупный доход</t>
  </si>
  <si>
    <t>На 31 декабря 2016 года (аудированный)</t>
  </si>
  <si>
    <t>Прочий совокупный убыток</t>
  </si>
  <si>
    <t>Итого совокупный убыток</t>
  </si>
  <si>
    <t>As at December 31, 2016 (audited)</t>
  </si>
  <si>
    <t>Other comprehensive loss</t>
  </si>
  <si>
    <t>Total comprehensive loss</t>
  </si>
  <si>
    <t>Активы по отсроченному налогу</t>
  </si>
  <si>
    <t>Прочие активы и авансы</t>
  </si>
  <si>
    <t xml:space="preserve">Other assets and advances </t>
  </si>
  <si>
    <t>На 30 июня 2017</t>
  </si>
  <si>
    <t>June 30, 2017</t>
  </si>
  <si>
    <t>Подоходный налог к уплате</t>
  </si>
  <si>
    <t>Торговая кредиторская задолженность</t>
  </si>
  <si>
    <t>Дивиденды к уплате и прочая кредиторская задолженность</t>
  </si>
  <si>
    <t>Income tax payable</t>
  </si>
  <si>
    <t>Trade payables</t>
  </si>
  <si>
    <t>Dividend payable and other payables</t>
  </si>
  <si>
    <t>За шесть месяцев, закончившихся</t>
  </si>
  <si>
    <t>30 июня</t>
  </si>
  <si>
    <t>Six months ended</t>
  </si>
  <si>
    <t>June 30</t>
  </si>
  <si>
    <t>Восстановление/(обесценение) НДС к возмещению, нетто</t>
  </si>
  <si>
    <t>Чистый убыток от приобретения дочерней компании</t>
  </si>
  <si>
    <t>Расходы на разведку</t>
  </si>
  <si>
    <t>Корректировки для прибавления/(вычета) неденежных статей</t>
  </si>
  <si>
    <t>(Прибыль)/убыток от выбытия основных средств</t>
  </si>
  <si>
    <t>Изъятие долевых инструментов</t>
  </si>
  <si>
    <t>Нереализованный убыток/(доход) от курсовой разницы от внеоперационной деятельности</t>
  </si>
  <si>
    <t>(Восстановление)/обесценение НДС к возмещению, нетто</t>
  </si>
  <si>
    <t>Плюс финансовые затраты</t>
  </si>
  <si>
    <t>Изменение в товарно-материальных запасах</t>
  </si>
  <si>
    <t>Подоходный налог возвращенный/(уплаченный)</t>
  </si>
  <si>
    <t>Приобретение основных средств и авансы, выплаченные на приобретение основных средств</t>
  </si>
  <si>
    <t>Займы, предоставленные совместным предприятиям</t>
  </si>
  <si>
    <t>Дивиденды, полученные от совместных предприятий и ассоциированной компании, за вычетом налога у источника выплат</t>
  </si>
  <si>
    <t>(Покупка)/поступление от выбытия финансовых активов, удерживаемых до погашения</t>
  </si>
  <si>
    <t>Поступления от приобретения дочерней компании</t>
  </si>
  <si>
    <t>Net loss on acquisition of a subsidiary</t>
  </si>
  <si>
    <t>Exploration expenses</t>
  </si>
  <si>
    <t>Net reversal/(allowance) for VAT recoverable</t>
  </si>
  <si>
    <t>Gain/(loss) on disposal of property, plant and equipment</t>
  </si>
  <si>
    <t>Foreign exchange (loss)/gain, net</t>
  </si>
  <si>
    <t>Adjustments to add/(deduct) non-cash items</t>
  </si>
  <si>
    <t>(Gain)/loss on disposal of property, plant and equipment (PPE)</t>
  </si>
  <si>
    <t xml:space="preserve">Forfeiture of share-based payments </t>
  </si>
  <si>
    <t xml:space="preserve">Unrealised foreign exchange loss/(gain) on non-operating activities  </t>
  </si>
  <si>
    <t>Net (reversal)/allowance for VAT recoverable</t>
  </si>
  <si>
    <t xml:space="preserve">Net loss on acquisition of a subsidiary </t>
  </si>
  <si>
    <t>Income tax refunded/(paid)</t>
  </si>
  <si>
    <t>Proceeds from acquisition of a subsidiary</t>
  </si>
  <si>
    <t>На 30 июня 2016 года (неаудированный)</t>
  </si>
  <si>
    <t>На 30 июня 2017 года (неаудированный)</t>
  </si>
  <si>
    <t>As at June 30, 2016 (unaudited)</t>
  </si>
  <si>
    <t>As at June 30, 2017 (unaudited)</t>
  </si>
  <si>
    <t>Forfeiture of share-based payments</t>
  </si>
  <si>
    <t>Дивиденды</t>
  </si>
  <si>
    <t>Dividends</t>
  </si>
  <si>
    <t xml:space="preserve">Dividends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</si>
</sst>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3" fontId="1" fillId="0" borderId="0" xfId="0" applyNumberFormat="1" applyFont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justify" vertical="center"/>
    </xf>
    <xf numFmtId="165" fontId="3" fillId="0" borderId="5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5" fontId="3" fillId="0" borderId="6" xfId="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4" fillId="0" borderId="7" xfId="2" applyNumberFormat="1" applyFont="1" applyBorder="1" applyAlignment="1">
      <alignment horizontal="right" vertical="center" wrapText="1"/>
    </xf>
    <xf numFmtId="165" fontId="1" fillId="0" borderId="0" xfId="2" applyNumberFormat="1" applyFont="1" applyAlignment="1">
      <alignment horizontal="right" vertical="center" wrapText="1"/>
    </xf>
    <xf numFmtId="165" fontId="4" fillId="0" borderId="0" xfId="2" applyNumberFormat="1" applyFont="1" applyAlignment="1">
      <alignment horizontal="right"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165" fontId="1" fillId="0" borderId="9" xfId="2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3" fontId="3" fillId="0" borderId="0" xfId="2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2" applyNumberFormat="1" applyFont="1" applyBorder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2" xfId="0" applyFont="1" applyBorder="1" applyAlignment="1">
      <alignment horizontal="right" vertical="center" wrapText="1"/>
    </xf>
  </cellXfs>
  <cellStyles count="4">
    <cellStyle name="Comma" xfId="2" builtinId="3"/>
    <cellStyle name="Comma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J1" sqref="J1"/>
    </sheetView>
  </sheetViews>
  <sheetFormatPr defaultRowHeight="15" x14ac:dyDescent="0.25"/>
  <cols>
    <col min="1" max="1" width="38.75" customWidth="1"/>
    <col min="2" max="2" width="17.75" customWidth="1"/>
    <col min="3" max="3" width="14.25" customWidth="1"/>
    <col min="4" max="8" width="2.625" customWidth="1"/>
    <col min="9" max="9" width="34.625" customWidth="1"/>
    <col min="10" max="10" width="15.75" customWidth="1"/>
    <col min="11" max="11" width="15.125" bestFit="1" customWidth="1"/>
  </cols>
  <sheetData>
    <row r="1" spans="1:11" ht="15.75" thickBot="1" x14ac:dyDescent="0.3">
      <c r="A1" s="1"/>
      <c r="B1" s="12" t="s">
        <v>211</v>
      </c>
      <c r="C1" s="12" t="s">
        <v>181</v>
      </c>
      <c r="I1" s="12"/>
      <c r="J1" s="12" t="s">
        <v>212</v>
      </c>
      <c r="K1" s="12" t="s">
        <v>182</v>
      </c>
    </row>
    <row r="2" spans="1:11" ht="15.75" thickBot="1" x14ac:dyDescent="0.3">
      <c r="A2" s="2"/>
      <c r="B2" s="3" t="s">
        <v>84</v>
      </c>
      <c r="C2" s="3" t="s">
        <v>85</v>
      </c>
      <c r="I2" s="2"/>
      <c r="J2" s="1" t="s">
        <v>124</v>
      </c>
      <c r="K2" s="1" t="s">
        <v>123</v>
      </c>
    </row>
    <row r="3" spans="1:11" x14ac:dyDescent="0.25">
      <c r="A3" s="4" t="s">
        <v>1</v>
      </c>
      <c r="B3" s="5"/>
      <c r="C3" s="5"/>
      <c r="I3" s="4" t="s">
        <v>122</v>
      </c>
      <c r="J3" s="5"/>
      <c r="K3" s="5"/>
    </row>
    <row r="4" spans="1:11" x14ac:dyDescent="0.25">
      <c r="A4" s="4" t="s">
        <v>2</v>
      </c>
      <c r="B4" s="5"/>
      <c r="C4" s="5"/>
      <c r="I4" s="4" t="s">
        <v>121</v>
      </c>
      <c r="J4" s="5"/>
      <c r="K4" s="5"/>
    </row>
    <row r="5" spans="1:11" x14ac:dyDescent="0.25">
      <c r="A5" s="43" t="s">
        <v>3</v>
      </c>
      <c r="B5" s="41">
        <v>334920</v>
      </c>
      <c r="C5" s="41">
        <v>311597</v>
      </c>
      <c r="I5" s="6" t="s">
        <v>120</v>
      </c>
      <c r="J5" s="9">
        <f>B5</f>
        <v>334920</v>
      </c>
      <c r="K5" s="9">
        <v>311597</v>
      </c>
    </row>
    <row r="6" spans="1:11" x14ac:dyDescent="0.25">
      <c r="A6" s="43" t="s">
        <v>4</v>
      </c>
      <c r="B6" s="41">
        <v>11195</v>
      </c>
      <c r="C6" s="41">
        <v>11607</v>
      </c>
      <c r="I6" s="6" t="s">
        <v>119</v>
      </c>
      <c r="J6" s="9">
        <f t="shared" ref="J6:J13" si="0">B6</f>
        <v>11195</v>
      </c>
      <c r="K6" s="9">
        <v>11607</v>
      </c>
    </row>
    <row r="7" spans="1:11" x14ac:dyDescent="0.25">
      <c r="A7" s="43" t="s">
        <v>5</v>
      </c>
      <c r="B7" s="41">
        <v>112462</v>
      </c>
      <c r="C7" s="41">
        <v>144532</v>
      </c>
      <c r="I7" s="6" t="s">
        <v>118</v>
      </c>
      <c r="J7" s="9">
        <f t="shared" si="0"/>
        <v>112462</v>
      </c>
      <c r="K7" s="9">
        <v>144532</v>
      </c>
    </row>
    <row r="8" spans="1:11" x14ac:dyDescent="0.25">
      <c r="A8" s="43" t="s">
        <v>6</v>
      </c>
      <c r="B8" s="41">
        <v>125689</v>
      </c>
      <c r="C8" s="41">
        <v>135633</v>
      </c>
      <c r="I8" s="6" t="s">
        <v>117</v>
      </c>
      <c r="J8" s="9">
        <f t="shared" si="0"/>
        <v>125689</v>
      </c>
      <c r="K8" s="9">
        <v>135633</v>
      </c>
    </row>
    <row r="9" spans="1:11" ht="24" x14ac:dyDescent="0.25">
      <c r="A9" s="43" t="s">
        <v>7</v>
      </c>
      <c r="B9" s="41">
        <v>18531</v>
      </c>
      <c r="C9" s="41">
        <v>16696</v>
      </c>
      <c r="I9" s="6" t="s">
        <v>107</v>
      </c>
      <c r="J9" s="9">
        <f t="shared" si="0"/>
        <v>18531</v>
      </c>
      <c r="K9" s="9">
        <v>16696</v>
      </c>
    </row>
    <row r="10" spans="1:11" x14ac:dyDescent="0.25">
      <c r="A10" s="43" t="s">
        <v>8</v>
      </c>
      <c r="B10" s="41">
        <v>31029</v>
      </c>
      <c r="C10" s="41">
        <v>29638</v>
      </c>
      <c r="I10" s="6" t="s">
        <v>116</v>
      </c>
      <c r="J10" s="9">
        <f t="shared" si="0"/>
        <v>31029</v>
      </c>
      <c r="K10" s="9">
        <v>29638</v>
      </c>
    </row>
    <row r="11" spans="1:11" x14ac:dyDescent="0.25">
      <c r="A11" s="43" t="s">
        <v>9</v>
      </c>
      <c r="B11" s="41">
        <v>35072</v>
      </c>
      <c r="C11" s="41">
        <v>35961</v>
      </c>
      <c r="I11" s="6" t="s">
        <v>106</v>
      </c>
      <c r="J11" s="9">
        <f t="shared" si="0"/>
        <v>35072</v>
      </c>
      <c r="K11" s="9">
        <v>35961</v>
      </c>
    </row>
    <row r="12" spans="1:11" x14ac:dyDescent="0.25">
      <c r="A12" s="43" t="s">
        <v>208</v>
      </c>
      <c r="B12" s="41">
        <v>50007</v>
      </c>
      <c r="C12" s="41">
        <v>51459</v>
      </c>
      <c r="I12" s="6" t="s">
        <v>115</v>
      </c>
      <c r="J12" s="9">
        <f t="shared" si="0"/>
        <v>50007</v>
      </c>
      <c r="K12" s="9">
        <v>51459</v>
      </c>
    </row>
    <row r="13" spans="1:11" ht="15.75" thickBot="1" x14ac:dyDescent="0.3">
      <c r="A13" s="45" t="s">
        <v>209</v>
      </c>
      <c r="B13" s="42">
        <v>12879</v>
      </c>
      <c r="C13" s="42">
        <v>970</v>
      </c>
      <c r="I13" s="7" t="s">
        <v>210</v>
      </c>
      <c r="J13" s="42">
        <f t="shared" si="0"/>
        <v>12879</v>
      </c>
      <c r="K13" s="42">
        <v>970</v>
      </c>
    </row>
    <row r="14" spans="1:11" ht="15.75" thickBot="1" x14ac:dyDescent="0.3">
      <c r="A14" s="8" t="s">
        <v>10</v>
      </c>
      <c r="B14" s="10">
        <f>SUM(B5:B13)</f>
        <v>731784</v>
      </c>
      <c r="C14" s="10">
        <f>SUM(C5:C13)</f>
        <v>738093</v>
      </c>
      <c r="I14" s="8" t="s">
        <v>114</v>
      </c>
      <c r="J14" s="10">
        <f>SUM(J5:J13)</f>
        <v>731784</v>
      </c>
      <c r="K14" s="10">
        <f>SUM(K5:K13)</f>
        <v>738093</v>
      </c>
    </row>
    <row r="15" spans="1:11" x14ac:dyDescent="0.25">
      <c r="A15" s="4" t="s">
        <v>11</v>
      </c>
      <c r="B15" s="9"/>
      <c r="C15" s="9"/>
      <c r="I15" s="4" t="s">
        <v>113</v>
      </c>
      <c r="J15" s="9"/>
      <c r="K15" s="9"/>
    </row>
    <row r="16" spans="1:11" x14ac:dyDescent="0.25">
      <c r="A16" s="43" t="s">
        <v>12</v>
      </c>
      <c r="B16" s="41">
        <v>24158</v>
      </c>
      <c r="C16" s="41">
        <v>24774</v>
      </c>
      <c r="I16" s="6" t="s">
        <v>112</v>
      </c>
      <c r="J16" s="41">
        <f t="shared" ref="J16:J25" si="1">B16</f>
        <v>24158</v>
      </c>
      <c r="K16" s="41">
        <v>24774</v>
      </c>
    </row>
    <row r="17" spans="1:11" x14ac:dyDescent="0.25">
      <c r="A17" s="43" t="s">
        <v>13</v>
      </c>
      <c r="B17" s="41">
        <v>21623</v>
      </c>
      <c r="C17" s="41">
        <v>51567</v>
      </c>
      <c r="I17" s="6" t="s">
        <v>111</v>
      </c>
      <c r="J17" s="41">
        <f t="shared" si="1"/>
        <v>21623</v>
      </c>
      <c r="K17" s="41">
        <v>51567</v>
      </c>
    </row>
    <row r="18" spans="1:11" x14ac:dyDescent="0.25">
      <c r="A18" s="43" t="s">
        <v>183</v>
      </c>
      <c r="B18" s="41">
        <v>31108</v>
      </c>
      <c r="C18" s="41">
        <v>16680</v>
      </c>
      <c r="I18" s="6" t="s">
        <v>186</v>
      </c>
      <c r="J18" s="41">
        <f t="shared" si="1"/>
        <v>31108</v>
      </c>
      <c r="K18" s="41">
        <v>16680</v>
      </c>
    </row>
    <row r="19" spans="1:11" ht="24" x14ac:dyDescent="0.25">
      <c r="A19" s="43" t="s">
        <v>184</v>
      </c>
      <c r="B19" s="41" t="s">
        <v>0</v>
      </c>
      <c r="C19" s="41">
        <v>15676</v>
      </c>
      <c r="I19" s="6" t="s">
        <v>110</v>
      </c>
      <c r="J19" s="41" t="str">
        <f t="shared" si="1"/>
        <v>−</v>
      </c>
      <c r="K19" s="41">
        <v>15676</v>
      </c>
    </row>
    <row r="20" spans="1:11" ht="24" x14ac:dyDescent="0.25">
      <c r="A20" s="43" t="s">
        <v>185</v>
      </c>
      <c r="B20" s="41">
        <v>11239</v>
      </c>
      <c r="C20" s="41">
        <v>15071</v>
      </c>
      <c r="I20" s="6" t="s">
        <v>187</v>
      </c>
      <c r="J20" s="41">
        <f t="shared" si="1"/>
        <v>11239</v>
      </c>
      <c r="K20" s="41">
        <v>15071</v>
      </c>
    </row>
    <row r="21" spans="1:11" x14ac:dyDescent="0.25">
      <c r="A21" s="43" t="s">
        <v>14</v>
      </c>
      <c r="B21" s="41">
        <v>19516</v>
      </c>
      <c r="C21" s="41">
        <v>11529</v>
      </c>
      <c r="I21" s="6" t="s">
        <v>109</v>
      </c>
      <c r="J21" s="41">
        <f t="shared" si="1"/>
        <v>19516</v>
      </c>
      <c r="K21" s="41">
        <v>11529</v>
      </c>
    </row>
    <row r="22" spans="1:11" x14ac:dyDescent="0.25">
      <c r="A22" s="43" t="s">
        <v>15</v>
      </c>
      <c r="B22" s="41">
        <v>79797</v>
      </c>
      <c r="C22" s="41">
        <v>74121</v>
      </c>
      <c r="I22" s="6" t="s">
        <v>108</v>
      </c>
      <c r="J22" s="41">
        <f t="shared" si="1"/>
        <v>79797</v>
      </c>
      <c r="K22" s="41">
        <v>74121</v>
      </c>
    </row>
    <row r="23" spans="1:11" x14ac:dyDescent="0.25">
      <c r="A23" s="44" t="s">
        <v>7</v>
      </c>
      <c r="B23" s="41">
        <v>17034</v>
      </c>
      <c r="C23" s="41">
        <v>17617</v>
      </c>
      <c r="I23" s="6" t="s">
        <v>107</v>
      </c>
      <c r="J23" s="41">
        <f t="shared" si="1"/>
        <v>17034</v>
      </c>
      <c r="K23" s="41">
        <v>17617</v>
      </c>
    </row>
    <row r="24" spans="1:11" x14ac:dyDescent="0.25">
      <c r="A24" s="43" t="s">
        <v>9</v>
      </c>
      <c r="B24" s="41">
        <v>1039584</v>
      </c>
      <c r="C24" s="41">
        <v>983257</v>
      </c>
      <c r="I24" s="6" t="s">
        <v>106</v>
      </c>
      <c r="J24" s="41">
        <f t="shared" si="1"/>
        <v>1039584</v>
      </c>
      <c r="K24" s="41">
        <v>983257</v>
      </c>
    </row>
    <row r="25" spans="1:11" ht="15.75" thickBot="1" x14ac:dyDescent="0.3">
      <c r="A25" s="45" t="s">
        <v>16</v>
      </c>
      <c r="B25" s="42">
        <v>219431</v>
      </c>
      <c r="C25" s="42">
        <v>162091</v>
      </c>
      <c r="I25" s="7" t="s">
        <v>105</v>
      </c>
      <c r="J25" s="42">
        <f t="shared" si="1"/>
        <v>219431</v>
      </c>
      <c r="K25" s="42">
        <v>162091</v>
      </c>
    </row>
    <row r="26" spans="1:11" ht="15.75" thickBot="1" x14ac:dyDescent="0.3">
      <c r="A26" s="8" t="s">
        <v>17</v>
      </c>
      <c r="B26" s="10">
        <f>SUM(B16:B25)</f>
        <v>1463490</v>
      </c>
      <c r="C26" s="10">
        <f>SUM(C16:C25)</f>
        <v>1372383</v>
      </c>
      <c r="I26" s="8" t="s">
        <v>104</v>
      </c>
      <c r="J26" s="10">
        <f>SUM(J16:J25)</f>
        <v>1463490</v>
      </c>
      <c r="K26" s="10">
        <f>SUM(K16:K25)</f>
        <v>1372383</v>
      </c>
    </row>
    <row r="27" spans="1:11" ht="15.75" thickBot="1" x14ac:dyDescent="0.3">
      <c r="A27" s="8" t="s">
        <v>18</v>
      </c>
      <c r="B27" s="10">
        <f>B26+B14</f>
        <v>2195274</v>
      </c>
      <c r="C27" s="10">
        <f>C26+C14</f>
        <v>2110476</v>
      </c>
      <c r="I27" s="8" t="s">
        <v>103</v>
      </c>
      <c r="J27" s="10">
        <f>J26+J14</f>
        <v>2195274</v>
      </c>
      <c r="K27" s="10">
        <f>K26+K14</f>
        <v>2110476</v>
      </c>
    </row>
    <row r="28" spans="1:11" x14ac:dyDescent="0.25">
      <c r="A28" s="4" t="s">
        <v>19</v>
      </c>
      <c r="B28" s="9"/>
      <c r="C28" s="9"/>
      <c r="I28" s="4" t="s">
        <v>102</v>
      </c>
      <c r="J28" s="9"/>
      <c r="K28" s="9"/>
    </row>
    <row r="29" spans="1:11" x14ac:dyDescent="0.25">
      <c r="A29" s="6" t="s">
        <v>20</v>
      </c>
      <c r="B29" s="5">
        <v>165403</v>
      </c>
      <c r="C29" s="41">
        <v>165343</v>
      </c>
      <c r="I29" s="6" t="s">
        <v>101</v>
      </c>
      <c r="J29" s="41">
        <f t="shared" ref="J29:J32" si="2">B29</f>
        <v>165403</v>
      </c>
      <c r="K29" s="41">
        <v>165343</v>
      </c>
    </row>
    <row r="30" spans="1:11" x14ac:dyDescent="0.25">
      <c r="A30" s="6" t="s">
        <v>21</v>
      </c>
      <c r="B30" s="5">
        <v>2366</v>
      </c>
      <c r="C30" s="41">
        <v>2448</v>
      </c>
      <c r="I30" s="6" t="s">
        <v>100</v>
      </c>
      <c r="J30" s="41">
        <f t="shared" si="2"/>
        <v>2366</v>
      </c>
      <c r="K30" s="41">
        <v>2448</v>
      </c>
    </row>
    <row r="31" spans="1:11" x14ac:dyDescent="0.25">
      <c r="A31" s="6" t="s">
        <v>22</v>
      </c>
      <c r="B31" s="5">
        <v>1512479</v>
      </c>
      <c r="C31" s="41">
        <v>1444351</v>
      </c>
      <c r="I31" s="6" t="s">
        <v>99</v>
      </c>
      <c r="J31" s="41">
        <f t="shared" si="2"/>
        <v>1512479</v>
      </c>
      <c r="K31" s="41">
        <v>1444351</v>
      </c>
    </row>
    <row r="32" spans="1:11" ht="15.75" thickBot="1" x14ac:dyDescent="0.3">
      <c r="A32" s="36" t="s">
        <v>23</v>
      </c>
      <c r="B32" s="77">
        <v>306687</v>
      </c>
      <c r="C32" s="46">
        <v>321370</v>
      </c>
      <c r="I32" s="36" t="s">
        <v>98</v>
      </c>
      <c r="J32" s="46">
        <f t="shared" si="2"/>
        <v>306687</v>
      </c>
      <c r="K32" s="46">
        <v>321370</v>
      </c>
    </row>
    <row r="33" spans="1:11" ht="15.75" thickBot="1" x14ac:dyDescent="0.3">
      <c r="A33" s="35" t="s">
        <v>24</v>
      </c>
      <c r="B33" s="32">
        <f>SUM(B29:B32)</f>
        <v>1986935</v>
      </c>
      <c r="C33" s="32">
        <f>SUM(C29:C32)</f>
        <v>1933512</v>
      </c>
      <c r="I33" s="35" t="s">
        <v>97</v>
      </c>
      <c r="J33" s="32">
        <f>SUM(J29:J32)</f>
        <v>1986935</v>
      </c>
      <c r="K33" s="32">
        <f>SUM(K29:K32)</f>
        <v>1933512</v>
      </c>
    </row>
    <row r="34" spans="1:11" x14ac:dyDescent="0.25">
      <c r="A34" s="4" t="s">
        <v>25</v>
      </c>
      <c r="B34" s="9"/>
      <c r="C34" s="9"/>
      <c r="I34" s="4" t="s">
        <v>96</v>
      </c>
      <c r="J34" s="9"/>
      <c r="K34" s="9"/>
    </row>
    <row r="35" spans="1:11" x14ac:dyDescent="0.25">
      <c r="A35" s="4" t="s">
        <v>26</v>
      </c>
      <c r="B35" s="9"/>
      <c r="C35" s="9"/>
      <c r="I35" s="4" t="s">
        <v>95</v>
      </c>
      <c r="J35" s="9"/>
      <c r="K35" s="9"/>
    </row>
    <row r="36" spans="1:11" x14ac:dyDescent="0.25">
      <c r="A36" s="6" t="s">
        <v>27</v>
      </c>
      <c r="B36" s="41">
        <v>2757</v>
      </c>
      <c r="C36" s="41">
        <v>3844</v>
      </c>
      <c r="I36" s="6" t="s">
        <v>91</v>
      </c>
      <c r="J36" s="41">
        <f t="shared" ref="J36:J38" si="3">B36</f>
        <v>2757</v>
      </c>
      <c r="K36" s="41">
        <v>3844</v>
      </c>
    </row>
    <row r="37" spans="1:11" x14ac:dyDescent="0.25">
      <c r="A37" s="6" t="s">
        <v>28</v>
      </c>
      <c r="B37" s="41">
        <v>138</v>
      </c>
      <c r="C37" s="41">
        <v>138</v>
      </c>
      <c r="I37" s="6" t="s">
        <v>94</v>
      </c>
      <c r="J37" s="41">
        <f t="shared" si="3"/>
        <v>138</v>
      </c>
      <c r="K37" s="41">
        <v>138</v>
      </c>
    </row>
    <row r="38" spans="1:11" ht="15.75" thickBot="1" x14ac:dyDescent="0.3">
      <c r="A38" s="7" t="s">
        <v>29</v>
      </c>
      <c r="B38" s="42">
        <v>47373</v>
      </c>
      <c r="C38" s="42">
        <v>45300</v>
      </c>
      <c r="I38" s="7" t="s">
        <v>90</v>
      </c>
      <c r="J38" s="42">
        <f t="shared" si="3"/>
        <v>47373</v>
      </c>
      <c r="K38" s="42">
        <v>45300</v>
      </c>
    </row>
    <row r="39" spans="1:11" ht="15.75" thickBot="1" x14ac:dyDescent="0.3">
      <c r="A39" s="35" t="s">
        <v>30</v>
      </c>
      <c r="B39" s="32">
        <f>SUM(B36:B38)</f>
        <v>50268</v>
      </c>
      <c r="C39" s="32">
        <f>SUM(C36:C38)</f>
        <v>49282</v>
      </c>
      <c r="I39" s="35" t="s">
        <v>93</v>
      </c>
      <c r="J39" s="32">
        <f>SUM(J36:J38)</f>
        <v>50268</v>
      </c>
      <c r="K39" s="32">
        <f>SUM(K36:K38)</f>
        <v>49282</v>
      </c>
    </row>
    <row r="40" spans="1:11" x14ac:dyDescent="0.25">
      <c r="A40" s="4" t="s">
        <v>31</v>
      </c>
      <c r="B40" s="9"/>
      <c r="C40" s="9"/>
      <c r="I40" s="4" t="s">
        <v>92</v>
      </c>
      <c r="J40" s="9"/>
      <c r="K40" s="9"/>
    </row>
    <row r="41" spans="1:11" x14ac:dyDescent="0.25">
      <c r="A41" s="6" t="s">
        <v>27</v>
      </c>
      <c r="B41" s="41">
        <v>5400</v>
      </c>
      <c r="C41" s="41">
        <v>5483</v>
      </c>
      <c r="I41" s="6" t="s">
        <v>91</v>
      </c>
      <c r="J41" s="41">
        <f t="shared" ref="J41:J46" si="4">B41</f>
        <v>5400</v>
      </c>
      <c r="K41" s="41">
        <v>5483</v>
      </c>
    </row>
    <row r="42" spans="1:11" x14ac:dyDescent="0.25">
      <c r="A42" s="6" t="s">
        <v>213</v>
      </c>
      <c r="B42" s="41">
        <v>5319</v>
      </c>
      <c r="C42" s="41">
        <v>33</v>
      </c>
      <c r="I42" s="6" t="s">
        <v>216</v>
      </c>
      <c r="J42" s="41">
        <f t="shared" si="4"/>
        <v>5319</v>
      </c>
      <c r="K42" s="41">
        <v>33</v>
      </c>
    </row>
    <row r="43" spans="1:11" x14ac:dyDescent="0.25">
      <c r="A43" s="6" t="s">
        <v>29</v>
      </c>
      <c r="B43" s="41">
        <v>33690</v>
      </c>
      <c r="C43" s="41">
        <v>45926</v>
      </c>
      <c r="I43" s="6" t="s">
        <v>90</v>
      </c>
      <c r="J43" s="41">
        <f t="shared" si="4"/>
        <v>33690</v>
      </c>
      <c r="K43" s="41">
        <v>45926</v>
      </c>
    </row>
    <row r="44" spans="1:11" x14ac:dyDescent="0.25">
      <c r="A44" s="6" t="s">
        <v>32</v>
      </c>
      <c r="B44" s="41">
        <v>27350</v>
      </c>
      <c r="C44" s="41">
        <v>8571</v>
      </c>
      <c r="I44" s="6" t="s">
        <v>89</v>
      </c>
      <c r="J44" s="41">
        <f t="shared" si="4"/>
        <v>27350</v>
      </c>
      <c r="K44" s="41">
        <v>8571</v>
      </c>
    </row>
    <row r="45" spans="1:11" x14ac:dyDescent="0.25">
      <c r="A45" s="6" t="s">
        <v>214</v>
      </c>
      <c r="B45" s="41">
        <v>34133</v>
      </c>
      <c r="C45" s="41">
        <v>37751</v>
      </c>
      <c r="I45" s="6" t="s">
        <v>217</v>
      </c>
      <c r="J45" s="41">
        <f t="shared" si="4"/>
        <v>34133</v>
      </c>
      <c r="K45" s="41">
        <v>37751</v>
      </c>
    </row>
    <row r="46" spans="1:11" x14ac:dyDescent="0.25">
      <c r="A46" s="6" t="s">
        <v>215</v>
      </c>
      <c r="B46" s="41">
        <v>52179</v>
      </c>
      <c r="C46" s="41">
        <v>29918</v>
      </c>
      <c r="I46" s="6" t="s">
        <v>218</v>
      </c>
      <c r="J46" s="41">
        <f t="shared" si="4"/>
        <v>52179</v>
      </c>
      <c r="K46" s="41">
        <v>29918</v>
      </c>
    </row>
    <row r="47" spans="1:11" ht="15.75" thickBot="1" x14ac:dyDescent="0.3">
      <c r="A47" s="35" t="s">
        <v>33</v>
      </c>
      <c r="B47" s="32">
        <f>SUM(B41:B46)</f>
        <v>158071</v>
      </c>
      <c r="C47" s="32">
        <f>SUM(C41:C46)</f>
        <v>127682</v>
      </c>
      <c r="I47" s="35" t="s">
        <v>88</v>
      </c>
      <c r="J47" s="32">
        <f>SUM(J41:J46)</f>
        <v>158071</v>
      </c>
      <c r="K47" s="32">
        <f>SUM(K41:K46)</f>
        <v>127682</v>
      </c>
    </row>
    <row r="48" spans="1:11" ht="15.75" thickBot="1" x14ac:dyDescent="0.3">
      <c r="A48" s="8" t="s">
        <v>34</v>
      </c>
      <c r="B48" s="10">
        <f>B47+B39</f>
        <v>208339</v>
      </c>
      <c r="C48" s="10">
        <f>C47+C39</f>
        <v>176964</v>
      </c>
      <c r="I48" s="8" t="s">
        <v>87</v>
      </c>
      <c r="J48" s="10">
        <f>J47+J39</f>
        <v>208339</v>
      </c>
      <c r="K48" s="10">
        <f>K47+K39</f>
        <v>176964</v>
      </c>
    </row>
    <row r="49" spans="1:11" ht="15.75" thickBot="1" x14ac:dyDescent="0.3">
      <c r="A49" s="8" t="s">
        <v>35</v>
      </c>
      <c r="B49" s="10">
        <f>B48+B33</f>
        <v>2195274</v>
      </c>
      <c r="C49" s="10">
        <f>C48+C33</f>
        <v>2110476</v>
      </c>
      <c r="I49" s="8" t="s">
        <v>86</v>
      </c>
      <c r="J49" s="10">
        <f>J48+J33</f>
        <v>2195274</v>
      </c>
      <c r="K49" s="10">
        <f>K48+K33</f>
        <v>2110476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8" sqref="J8"/>
    </sheetView>
  </sheetViews>
  <sheetFormatPr defaultRowHeight="15" x14ac:dyDescent="0.25"/>
  <cols>
    <col min="1" max="1" width="46.125" customWidth="1"/>
    <col min="2" max="2" width="12.75" customWidth="1"/>
    <col min="3" max="3" width="12.625" customWidth="1"/>
    <col min="4" max="8" width="2.875" customWidth="1"/>
    <col min="9" max="9" width="47" customWidth="1"/>
    <col min="10" max="10" width="13.75" customWidth="1"/>
    <col min="11" max="11" width="15.25" customWidth="1"/>
  </cols>
  <sheetData>
    <row r="1" spans="1:11" ht="26.25" customHeight="1" x14ac:dyDescent="0.25">
      <c r="A1" s="66"/>
      <c r="B1" s="68" t="s">
        <v>219</v>
      </c>
      <c r="C1" s="68"/>
      <c r="I1" s="66"/>
      <c r="J1" s="70" t="s">
        <v>221</v>
      </c>
      <c r="K1" s="70"/>
    </row>
    <row r="2" spans="1:11" ht="15.75" thickBot="1" x14ac:dyDescent="0.3">
      <c r="A2" s="67"/>
      <c r="B2" s="69" t="s">
        <v>220</v>
      </c>
      <c r="C2" s="69"/>
      <c r="I2" s="67"/>
      <c r="J2" s="69" t="s">
        <v>222</v>
      </c>
      <c r="K2" s="69"/>
    </row>
    <row r="3" spans="1:11" ht="15.75" thickBot="1" x14ac:dyDescent="0.3">
      <c r="A3" s="11"/>
      <c r="B3" s="3">
        <v>2017</v>
      </c>
      <c r="C3" s="3">
        <v>2016</v>
      </c>
      <c r="I3" s="11"/>
      <c r="J3" s="21">
        <v>2017</v>
      </c>
      <c r="K3" s="21">
        <v>2016</v>
      </c>
    </row>
    <row r="4" spans="1:11" x14ac:dyDescent="0.25">
      <c r="A4" s="6" t="s">
        <v>36</v>
      </c>
      <c r="B4" s="41">
        <v>436978</v>
      </c>
      <c r="C4" s="41">
        <v>313366</v>
      </c>
      <c r="I4" s="6" t="s">
        <v>141</v>
      </c>
      <c r="J4" s="41">
        <f>B4</f>
        <v>436978</v>
      </c>
      <c r="K4" s="41">
        <f>C4</f>
        <v>313366</v>
      </c>
    </row>
    <row r="5" spans="1:11" x14ac:dyDescent="0.25">
      <c r="A5" s="6" t="s">
        <v>37</v>
      </c>
      <c r="B5" s="41">
        <v>14571</v>
      </c>
      <c r="C5" s="41">
        <v>-6710</v>
      </c>
      <c r="I5" s="6" t="s">
        <v>140</v>
      </c>
      <c r="J5" s="41">
        <f>B5</f>
        <v>14571</v>
      </c>
      <c r="K5" s="41">
        <f>C5</f>
        <v>-6710</v>
      </c>
    </row>
    <row r="6" spans="1:11" x14ac:dyDescent="0.25">
      <c r="A6" s="6" t="s">
        <v>38</v>
      </c>
      <c r="B6" s="41">
        <v>14999</v>
      </c>
      <c r="C6" s="41">
        <v>14275</v>
      </c>
      <c r="I6" s="6" t="s">
        <v>139</v>
      </c>
      <c r="J6" s="41">
        <f>B6</f>
        <v>14999</v>
      </c>
      <c r="K6" s="41">
        <f>C6</f>
        <v>14275</v>
      </c>
    </row>
    <row r="7" spans="1:11" ht="15.75" thickBot="1" x14ac:dyDescent="0.3">
      <c r="A7" s="35" t="s">
        <v>39</v>
      </c>
      <c r="B7" s="32">
        <f>SUM(B4:B6)</f>
        <v>466548</v>
      </c>
      <c r="C7" s="32">
        <f>SUM(C4:C6)</f>
        <v>320931</v>
      </c>
      <c r="I7" s="35" t="s">
        <v>138</v>
      </c>
      <c r="J7" s="32">
        <f>SUM(J4:J6)</f>
        <v>466548</v>
      </c>
      <c r="K7" s="32">
        <f>SUM(K4:K6)</f>
        <v>320931</v>
      </c>
    </row>
    <row r="8" spans="1:11" x14ac:dyDescent="0.25">
      <c r="A8" s="6" t="s">
        <v>40</v>
      </c>
      <c r="B8" s="41">
        <v>-149543</v>
      </c>
      <c r="C8" s="41">
        <v>-123209</v>
      </c>
      <c r="I8" s="6" t="s">
        <v>137</v>
      </c>
      <c r="J8" s="41">
        <f t="shared" ref="J8:K17" si="0">B8</f>
        <v>-149543</v>
      </c>
      <c r="K8" s="41">
        <f t="shared" si="0"/>
        <v>-123209</v>
      </c>
    </row>
    <row r="9" spans="1:11" x14ac:dyDescent="0.25">
      <c r="A9" s="6" t="s">
        <v>188</v>
      </c>
      <c r="B9" s="41">
        <v>-59203</v>
      </c>
      <c r="C9" s="41">
        <v>-62597</v>
      </c>
      <c r="I9" s="6" t="s">
        <v>136</v>
      </c>
      <c r="J9" s="41">
        <f t="shared" si="0"/>
        <v>-59203</v>
      </c>
      <c r="K9" s="41">
        <f t="shared" si="0"/>
        <v>-62597</v>
      </c>
    </row>
    <row r="10" spans="1:11" x14ac:dyDescent="0.25">
      <c r="A10" s="6" t="s">
        <v>225</v>
      </c>
      <c r="B10" s="41">
        <v>-3249</v>
      </c>
      <c r="C10" s="41" t="s">
        <v>0</v>
      </c>
      <c r="I10" s="6" t="s">
        <v>239</v>
      </c>
      <c r="J10" s="41">
        <f t="shared" ref="J10:J14" si="1">B10</f>
        <v>-3249</v>
      </c>
      <c r="K10" s="41" t="str">
        <f t="shared" ref="K10:K14" si="2">C10</f>
        <v>−</v>
      </c>
    </row>
    <row r="11" spans="1:11" x14ac:dyDescent="0.25">
      <c r="A11" s="6" t="s">
        <v>224</v>
      </c>
      <c r="B11" s="41">
        <v>-168</v>
      </c>
      <c r="C11" s="41" t="s">
        <v>0</v>
      </c>
      <c r="I11" s="6" t="s">
        <v>240</v>
      </c>
      <c r="J11" s="41">
        <f t="shared" si="1"/>
        <v>-168</v>
      </c>
      <c r="K11" s="41" t="str">
        <f t="shared" si="2"/>
        <v>−</v>
      </c>
    </row>
    <row r="12" spans="1:11" x14ac:dyDescent="0.25">
      <c r="A12" s="6" t="s">
        <v>41</v>
      </c>
      <c r="B12" s="41">
        <v>-16909</v>
      </c>
      <c r="C12" s="41">
        <v>-13349</v>
      </c>
      <c r="I12" s="6" t="s">
        <v>135</v>
      </c>
      <c r="J12" s="41">
        <f t="shared" si="1"/>
        <v>-16909</v>
      </c>
      <c r="K12" s="41">
        <f t="shared" si="2"/>
        <v>-13349</v>
      </c>
    </row>
    <row r="13" spans="1:11" x14ac:dyDescent="0.25">
      <c r="A13" s="6" t="s">
        <v>189</v>
      </c>
      <c r="B13" s="41">
        <v>-126986</v>
      </c>
      <c r="C13" s="41">
        <v>-79310</v>
      </c>
      <c r="I13" s="6" t="s">
        <v>134</v>
      </c>
      <c r="J13" s="41">
        <f t="shared" si="1"/>
        <v>-126986</v>
      </c>
      <c r="K13" s="41">
        <f t="shared" si="2"/>
        <v>-79310</v>
      </c>
    </row>
    <row r="14" spans="1:11" x14ac:dyDescent="0.25">
      <c r="A14" s="6" t="s">
        <v>223</v>
      </c>
      <c r="B14" s="41">
        <v>26414</v>
      </c>
      <c r="C14" s="41">
        <v>-6936</v>
      </c>
      <c r="I14" s="6" t="s">
        <v>241</v>
      </c>
      <c r="J14" s="41">
        <f t="shared" si="1"/>
        <v>26414</v>
      </c>
      <c r="K14" s="41">
        <f t="shared" si="2"/>
        <v>-6936</v>
      </c>
    </row>
    <row r="15" spans="1:11" x14ac:dyDescent="0.25">
      <c r="A15" s="15" t="s">
        <v>190</v>
      </c>
      <c r="B15" s="41">
        <v>197</v>
      </c>
      <c r="C15" s="41">
        <v>-282</v>
      </c>
      <c r="I15" s="6" t="s">
        <v>242</v>
      </c>
      <c r="J15" s="41">
        <f t="shared" si="0"/>
        <v>197</v>
      </c>
      <c r="K15" s="41">
        <f t="shared" si="0"/>
        <v>-282</v>
      </c>
    </row>
    <row r="16" spans="1:11" x14ac:dyDescent="0.25">
      <c r="A16" s="15" t="s">
        <v>42</v>
      </c>
      <c r="B16" s="41">
        <v>-2199</v>
      </c>
      <c r="C16" s="41">
        <v>-1866</v>
      </c>
      <c r="I16" s="6" t="s">
        <v>133</v>
      </c>
      <c r="J16" s="41">
        <f t="shared" si="0"/>
        <v>-2199</v>
      </c>
      <c r="K16" s="41">
        <f t="shared" si="0"/>
        <v>-1866</v>
      </c>
    </row>
    <row r="17" spans="1:11" ht="15.75" thickBot="1" x14ac:dyDescent="0.3">
      <c r="A17" s="6" t="s">
        <v>191</v>
      </c>
      <c r="B17" s="46">
        <v>-32599</v>
      </c>
      <c r="C17" s="46">
        <v>1449</v>
      </c>
      <c r="I17" s="47" t="s">
        <v>243</v>
      </c>
      <c r="J17" s="46">
        <f t="shared" si="0"/>
        <v>-32599</v>
      </c>
      <c r="K17" s="46">
        <f t="shared" si="0"/>
        <v>1449</v>
      </c>
    </row>
    <row r="18" spans="1:11" ht="15.75" thickBot="1" x14ac:dyDescent="0.3">
      <c r="A18" s="35" t="s">
        <v>43</v>
      </c>
      <c r="B18" s="32">
        <f>SUM(B7:B17)</f>
        <v>102303</v>
      </c>
      <c r="C18" s="32">
        <f>SUM(C7:C17)</f>
        <v>34831</v>
      </c>
      <c r="I18" s="35" t="s">
        <v>132</v>
      </c>
      <c r="J18" s="32">
        <f>SUM(J7:J17)</f>
        <v>102303</v>
      </c>
      <c r="K18" s="32">
        <f>SUM(K7:K17)</f>
        <v>34831</v>
      </c>
    </row>
    <row r="19" spans="1:11" ht="15.75" thickBot="1" x14ac:dyDescent="0.3">
      <c r="A19" s="36" t="s">
        <v>44</v>
      </c>
      <c r="B19" s="48">
        <v>-14423</v>
      </c>
      <c r="C19" s="48">
        <v>-17582</v>
      </c>
      <c r="I19" s="36" t="s">
        <v>131</v>
      </c>
      <c r="J19" s="41">
        <f>B19</f>
        <v>-14423</v>
      </c>
      <c r="K19" s="41">
        <f>C19</f>
        <v>-17582</v>
      </c>
    </row>
    <row r="20" spans="1:11" ht="15.75" thickBot="1" x14ac:dyDescent="0.3">
      <c r="A20" s="35" t="s">
        <v>45</v>
      </c>
      <c r="B20" s="32">
        <f>SUM(B18:B19)</f>
        <v>87880</v>
      </c>
      <c r="C20" s="32">
        <f>SUM(C18:C19)</f>
        <v>17249</v>
      </c>
      <c r="I20" s="35" t="s">
        <v>130</v>
      </c>
      <c r="J20" s="32">
        <f>SUM(J18:J19)</f>
        <v>87880</v>
      </c>
      <c r="K20" s="32">
        <f>SUM(K18:K19)</f>
        <v>17249</v>
      </c>
    </row>
    <row r="21" spans="1:11" x14ac:dyDescent="0.25">
      <c r="B21" s="9"/>
      <c r="C21" s="9"/>
      <c r="J21" s="9"/>
      <c r="K21" s="9"/>
    </row>
    <row r="22" spans="1:11" x14ac:dyDescent="0.25">
      <c r="A22" s="6" t="s">
        <v>46</v>
      </c>
      <c r="B22" s="41">
        <v>-14683</v>
      </c>
      <c r="C22" s="41">
        <v>883</v>
      </c>
      <c r="I22" s="6" t="s">
        <v>129</v>
      </c>
      <c r="J22" s="41">
        <f t="shared" ref="J22:K22" si="3">B22</f>
        <v>-14683</v>
      </c>
      <c r="K22" s="41">
        <f t="shared" si="3"/>
        <v>883</v>
      </c>
    </row>
    <row r="23" spans="1:11" ht="15.75" thickBot="1" x14ac:dyDescent="0.3">
      <c r="A23" s="35" t="s">
        <v>47</v>
      </c>
      <c r="B23" s="32">
        <f>B22</f>
        <v>-14683</v>
      </c>
      <c r="C23" s="32">
        <f t="shared" ref="C23" si="4">C22</f>
        <v>883</v>
      </c>
      <c r="I23" s="35" t="s">
        <v>128</v>
      </c>
      <c r="J23" s="32">
        <f t="shared" ref="J23" si="5">J22</f>
        <v>-14683</v>
      </c>
      <c r="K23" s="32">
        <f t="shared" ref="K23" si="6">K22</f>
        <v>883</v>
      </c>
    </row>
    <row r="24" spans="1:11" ht="15.75" thickBot="1" x14ac:dyDescent="0.3">
      <c r="A24" s="8" t="s">
        <v>48</v>
      </c>
      <c r="B24" s="10">
        <f>B20+B22</f>
        <v>73197</v>
      </c>
      <c r="C24" s="10">
        <f>C20+C22</f>
        <v>18132</v>
      </c>
      <c r="I24" s="8" t="s">
        <v>127</v>
      </c>
      <c r="J24" s="10">
        <f>J20+J22</f>
        <v>73197</v>
      </c>
      <c r="K24" s="10">
        <f>K20+K22</f>
        <v>18132</v>
      </c>
    </row>
    <row r="25" spans="1:11" x14ac:dyDescent="0.25">
      <c r="A25" s="6" t="s">
        <v>49</v>
      </c>
      <c r="B25" s="5"/>
      <c r="C25" s="5"/>
      <c r="I25" s="6" t="s">
        <v>126</v>
      </c>
      <c r="J25" s="5"/>
      <c r="K25" s="5"/>
    </row>
    <row r="26" spans="1:11" x14ac:dyDescent="0.25">
      <c r="A26" s="6" t="s">
        <v>50</v>
      </c>
      <c r="B26" s="76">
        <v>1.29</v>
      </c>
      <c r="C26" s="76">
        <v>0.25</v>
      </c>
      <c r="I26" s="6" t="s">
        <v>125</v>
      </c>
      <c r="J26" s="5">
        <f>B26</f>
        <v>1.29</v>
      </c>
      <c r="K26" s="5">
        <f>C26</f>
        <v>0.25</v>
      </c>
    </row>
    <row r="27" spans="1:11" x14ac:dyDescent="0.25">
      <c r="A27" s="6"/>
      <c r="B27" s="23"/>
      <c r="C27" s="23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2" workbookViewId="0">
      <selection activeCell="L38" sqref="L38"/>
    </sheetView>
  </sheetViews>
  <sheetFormatPr defaultRowHeight="15" x14ac:dyDescent="0.25"/>
  <cols>
    <col min="1" max="1" width="41.375" customWidth="1"/>
    <col min="2" max="2" width="16" customWidth="1"/>
    <col min="3" max="3" width="16.375" customWidth="1"/>
    <col min="4" max="8" width="2.25" customWidth="1"/>
    <col min="9" max="9" width="41.375" customWidth="1"/>
  </cols>
  <sheetData>
    <row r="1" spans="1:11" ht="14.45" customHeight="1" x14ac:dyDescent="0.25">
      <c r="A1" s="71"/>
      <c r="B1" s="68" t="s">
        <v>219</v>
      </c>
      <c r="C1" s="68"/>
      <c r="I1" s="71"/>
      <c r="J1" s="70" t="s">
        <v>221</v>
      </c>
      <c r="K1" s="70"/>
    </row>
    <row r="2" spans="1:11" ht="15" customHeight="1" thickBot="1" x14ac:dyDescent="0.3">
      <c r="A2" s="71"/>
      <c r="B2" s="69" t="s">
        <v>220</v>
      </c>
      <c r="C2" s="69"/>
      <c r="I2" s="71"/>
      <c r="J2" s="69" t="s">
        <v>222</v>
      </c>
      <c r="K2" s="69"/>
    </row>
    <row r="3" spans="1:11" ht="15.75" thickBot="1" x14ac:dyDescent="0.3">
      <c r="A3" s="29"/>
      <c r="B3" s="30">
        <v>2017</v>
      </c>
      <c r="C3" s="30">
        <v>2016</v>
      </c>
      <c r="I3" s="29"/>
      <c r="J3" s="30">
        <v>2017</v>
      </c>
      <c r="K3" s="30">
        <v>2016</v>
      </c>
    </row>
    <row r="4" spans="1:11" x14ac:dyDescent="0.25">
      <c r="A4" s="19" t="s">
        <v>51</v>
      </c>
      <c r="B4" s="20"/>
      <c r="C4" s="20"/>
      <c r="I4" s="19" t="s">
        <v>169</v>
      </c>
      <c r="J4" s="20"/>
      <c r="K4" s="20"/>
    </row>
    <row r="5" spans="1:11" x14ac:dyDescent="0.25">
      <c r="A5" s="14" t="s">
        <v>43</v>
      </c>
      <c r="B5" s="41">
        <v>102303</v>
      </c>
      <c r="C5" s="41">
        <v>34831</v>
      </c>
      <c r="I5" s="13" t="s">
        <v>132</v>
      </c>
      <c r="J5" s="52">
        <f>B5</f>
        <v>102303</v>
      </c>
      <c r="K5" s="52">
        <f>C5</f>
        <v>34831</v>
      </c>
    </row>
    <row r="6" spans="1:11" x14ac:dyDescent="0.25">
      <c r="A6" s="13" t="s">
        <v>226</v>
      </c>
      <c r="B6" s="41"/>
      <c r="C6" s="41"/>
      <c r="I6" s="13" t="s">
        <v>244</v>
      </c>
      <c r="J6" s="52"/>
      <c r="K6" s="41"/>
    </row>
    <row r="7" spans="1:11" x14ac:dyDescent="0.25">
      <c r="A7" s="16" t="s">
        <v>41</v>
      </c>
      <c r="B7" s="41">
        <v>16909</v>
      </c>
      <c r="C7" s="41">
        <v>13349</v>
      </c>
      <c r="I7" s="49" t="s">
        <v>168</v>
      </c>
      <c r="J7" s="52">
        <f t="shared" ref="J7:J24" si="0">B7</f>
        <v>16909</v>
      </c>
      <c r="K7" s="41">
        <f t="shared" ref="K7:K24" si="1">C7</f>
        <v>13349</v>
      </c>
    </row>
    <row r="8" spans="1:11" ht="24" x14ac:dyDescent="0.25">
      <c r="A8" s="16" t="s">
        <v>37</v>
      </c>
      <c r="B8" s="41">
        <v>-14571</v>
      </c>
      <c r="C8" s="41">
        <v>6710</v>
      </c>
      <c r="I8" s="49" t="s">
        <v>167</v>
      </c>
      <c r="J8" s="52">
        <f t="shared" si="0"/>
        <v>-14571</v>
      </c>
      <c r="K8" s="41">
        <f t="shared" si="1"/>
        <v>6710</v>
      </c>
    </row>
    <row r="9" spans="1:11" ht="24" x14ac:dyDescent="0.25">
      <c r="A9" s="16" t="s">
        <v>227</v>
      </c>
      <c r="B9" s="41">
        <v>-197</v>
      </c>
      <c r="C9" s="41">
        <v>282</v>
      </c>
      <c r="I9" s="49" t="s">
        <v>245</v>
      </c>
      <c r="J9" s="52">
        <f t="shared" si="0"/>
        <v>-197</v>
      </c>
      <c r="K9" s="41">
        <f t="shared" si="1"/>
        <v>282</v>
      </c>
    </row>
    <row r="10" spans="1:11" x14ac:dyDescent="0.25">
      <c r="A10" s="16" t="s">
        <v>180</v>
      </c>
      <c r="B10" s="41" t="s">
        <v>0</v>
      </c>
      <c r="C10" s="41">
        <v>1350</v>
      </c>
      <c r="I10" s="49" t="s">
        <v>166</v>
      </c>
      <c r="J10" s="52" t="str">
        <f t="shared" si="0"/>
        <v>−</v>
      </c>
      <c r="K10" s="41">
        <f t="shared" si="1"/>
        <v>1350</v>
      </c>
    </row>
    <row r="11" spans="1:11" x14ac:dyDescent="0.25">
      <c r="A11" s="16" t="s">
        <v>228</v>
      </c>
      <c r="B11" s="41">
        <v>-13</v>
      </c>
      <c r="C11" s="41">
        <v>-2</v>
      </c>
      <c r="I11" s="49" t="s">
        <v>246</v>
      </c>
      <c r="J11" s="52">
        <f t="shared" si="0"/>
        <v>-13</v>
      </c>
      <c r="K11" s="41">
        <f t="shared" si="1"/>
        <v>-2</v>
      </c>
    </row>
    <row r="12" spans="1:11" ht="24" x14ac:dyDescent="0.25">
      <c r="A12" s="16" t="s">
        <v>229</v>
      </c>
      <c r="B12" s="41">
        <v>30225</v>
      </c>
      <c r="C12" s="41">
        <v>-1387</v>
      </c>
      <c r="I12" s="49" t="s">
        <v>247</v>
      </c>
      <c r="J12" s="52">
        <f t="shared" si="0"/>
        <v>30225</v>
      </c>
      <c r="K12" s="41">
        <f t="shared" si="1"/>
        <v>-1387</v>
      </c>
    </row>
    <row r="13" spans="1:11" x14ac:dyDescent="0.25">
      <c r="A13" s="16" t="s">
        <v>194</v>
      </c>
      <c r="B13" s="41">
        <v>-2545</v>
      </c>
      <c r="C13" s="41">
        <v>2372</v>
      </c>
      <c r="I13" s="49" t="s">
        <v>165</v>
      </c>
      <c r="J13" s="52">
        <f t="shared" si="0"/>
        <v>-2545</v>
      </c>
      <c r="K13" s="41">
        <f t="shared" si="1"/>
        <v>2372</v>
      </c>
    </row>
    <row r="14" spans="1:11" x14ac:dyDescent="0.25">
      <c r="A14" s="13" t="s">
        <v>230</v>
      </c>
      <c r="B14" s="41">
        <v>-26414</v>
      </c>
      <c r="C14" s="41">
        <v>6936</v>
      </c>
      <c r="I14" s="49" t="s">
        <v>248</v>
      </c>
      <c r="J14" s="52">
        <f t="shared" si="0"/>
        <v>-26414</v>
      </c>
      <c r="K14" s="41">
        <f t="shared" si="1"/>
        <v>6936</v>
      </c>
    </row>
    <row r="15" spans="1:11" x14ac:dyDescent="0.25">
      <c r="A15" s="13" t="s">
        <v>224</v>
      </c>
      <c r="B15" s="41">
        <v>3249</v>
      </c>
      <c r="C15" s="41" t="s">
        <v>0</v>
      </c>
      <c r="I15" s="49" t="s">
        <v>249</v>
      </c>
      <c r="J15" s="52">
        <f t="shared" si="0"/>
        <v>3249</v>
      </c>
      <c r="K15" s="41" t="str">
        <f t="shared" si="1"/>
        <v>−</v>
      </c>
    </row>
    <row r="16" spans="1:11" x14ac:dyDescent="0.25">
      <c r="A16" s="49" t="s">
        <v>52</v>
      </c>
      <c r="B16" s="41">
        <v>629</v>
      </c>
      <c r="C16" s="41">
        <v>350</v>
      </c>
      <c r="I16" s="49" t="s">
        <v>164</v>
      </c>
      <c r="J16" s="52">
        <f t="shared" si="0"/>
        <v>629</v>
      </c>
      <c r="K16" s="41">
        <f t="shared" si="1"/>
        <v>350</v>
      </c>
    </row>
    <row r="17" spans="1:11" x14ac:dyDescent="0.25">
      <c r="A17" s="16" t="s">
        <v>231</v>
      </c>
      <c r="B17" s="41">
        <v>2199</v>
      </c>
      <c r="C17" s="41">
        <v>1866</v>
      </c>
      <c r="I17" s="13" t="s">
        <v>163</v>
      </c>
      <c r="J17" s="52">
        <f t="shared" si="0"/>
        <v>2199</v>
      </c>
      <c r="K17" s="41">
        <f t="shared" si="1"/>
        <v>1866</v>
      </c>
    </row>
    <row r="18" spans="1:11" x14ac:dyDescent="0.25">
      <c r="A18" s="16" t="s">
        <v>53</v>
      </c>
      <c r="B18" s="41">
        <v>-14999</v>
      </c>
      <c r="C18" s="41">
        <v>-14275</v>
      </c>
      <c r="I18" s="13" t="s">
        <v>192</v>
      </c>
      <c r="J18" s="52">
        <f t="shared" si="0"/>
        <v>-14999</v>
      </c>
      <c r="K18" s="41">
        <f t="shared" si="1"/>
        <v>-14275</v>
      </c>
    </row>
    <row r="19" spans="1:11" x14ac:dyDescent="0.25">
      <c r="A19" s="16" t="s">
        <v>54</v>
      </c>
      <c r="B19" s="41"/>
      <c r="C19" s="41"/>
      <c r="I19" s="13" t="s">
        <v>162</v>
      </c>
      <c r="J19" s="52">
        <f t="shared" si="0"/>
        <v>0</v>
      </c>
      <c r="K19" s="41">
        <f t="shared" si="1"/>
        <v>0</v>
      </c>
    </row>
    <row r="20" spans="1:11" x14ac:dyDescent="0.25">
      <c r="A20" s="16" t="s">
        <v>55</v>
      </c>
      <c r="B20" s="41">
        <v>-604</v>
      </c>
      <c r="C20" s="41">
        <v>-3056</v>
      </c>
      <c r="I20" s="49" t="s">
        <v>161</v>
      </c>
      <c r="J20" s="52">
        <f t="shared" si="0"/>
        <v>-604</v>
      </c>
      <c r="K20" s="41">
        <f t="shared" si="1"/>
        <v>-3056</v>
      </c>
    </row>
    <row r="21" spans="1:11" x14ac:dyDescent="0.25">
      <c r="A21" s="16" t="s">
        <v>232</v>
      </c>
      <c r="B21" s="41">
        <v>617</v>
      </c>
      <c r="C21" s="41">
        <v>1246</v>
      </c>
      <c r="I21" s="49" t="s">
        <v>160</v>
      </c>
      <c r="J21" s="52">
        <f t="shared" si="0"/>
        <v>617</v>
      </c>
      <c r="K21" s="41">
        <f t="shared" si="1"/>
        <v>1246</v>
      </c>
    </row>
    <row r="22" spans="1:11" ht="24" x14ac:dyDescent="0.25">
      <c r="A22" s="16" t="s">
        <v>195</v>
      </c>
      <c r="B22" s="41">
        <v>14443</v>
      </c>
      <c r="C22" s="41">
        <v>-9483</v>
      </c>
      <c r="I22" s="49" t="s">
        <v>193</v>
      </c>
      <c r="J22" s="52">
        <f t="shared" si="0"/>
        <v>14443</v>
      </c>
      <c r="K22" s="41">
        <f t="shared" si="1"/>
        <v>-9483</v>
      </c>
    </row>
    <row r="23" spans="1:11" x14ac:dyDescent="0.25">
      <c r="A23" s="16" t="s">
        <v>56</v>
      </c>
      <c r="B23" s="41">
        <v>-7987</v>
      </c>
      <c r="C23" s="41">
        <v>709</v>
      </c>
      <c r="I23" s="49" t="s">
        <v>159</v>
      </c>
      <c r="J23" s="52">
        <f t="shared" ref="J23:J27" si="2">B23</f>
        <v>-7987</v>
      </c>
      <c r="K23" s="41">
        <f t="shared" ref="K23:K27" si="3">C23</f>
        <v>709</v>
      </c>
    </row>
    <row r="24" spans="1:11" ht="24" x14ac:dyDescent="0.25">
      <c r="A24" s="78" t="s">
        <v>57</v>
      </c>
      <c r="B24" s="41">
        <v>7724</v>
      </c>
      <c r="C24" s="41">
        <v>-19948</v>
      </c>
      <c r="I24" s="49" t="s">
        <v>158</v>
      </c>
      <c r="J24" s="79">
        <f t="shared" si="2"/>
        <v>7724</v>
      </c>
      <c r="K24" s="80">
        <f t="shared" si="3"/>
        <v>-19948</v>
      </c>
    </row>
    <row r="25" spans="1:11" s="81" customFormat="1" ht="24" x14ac:dyDescent="0.25">
      <c r="A25" s="78" t="s">
        <v>58</v>
      </c>
      <c r="B25" s="41">
        <v>-6170</v>
      </c>
      <c r="C25" s="41">
        <v>4449</v>
      </c>
      <c r="I25" s="49" t="s">
        <v>157</v>
      </c>
      <c r="J25" s="79">
        <f t="shared" si="2"/>
        <v>-6170</v>
      </c>
      <c r="K25" s="80">
        <f t="shared" si="3"/>
        <v>4449</v>
      </c>
    </row>
    <row r="26" spans="1:11" ht="24" x14ac:dyDescent="0.25">
      <c r="A26" s="78" t="s">
        <v>196</v>
      </c>
      <c r="B26" s="41">
        <v>36427</v>
      </c>
      <c r="C26" s="41">
        <v>13388</v>
      </c>
      <c r="I26" s="49" t="s">
        <v>156</v>
      </c>
      <c r="J26" s="79">
        <f t="shared" si="2"/>
        <v>36427</v>
      </c>
      <c r="K26" s="80">
        <f t="shared" si="3"/>
        <v>13388</v>
      </c>
    </row>
    <row r="27" spans="1:11" ht="15.75" thickBot="1" x14ac:dyDescent="0.3">
      <c r="A27" s="54" t="s">
        <v>233</v>
      </c>
      <c r="B27" s="53">
        <v>12096</v>
      </c>
      <c r="C27" s="42">
        <v>-35248</v>
      </c>
      <c r="I27" s="50" t="s">
        <v>250</v>
      </c>
      <c r="J27" s="79">
        <f t="shared" si="2"/>
        <v>12096</v>
      </c>
      <c r="K27" s="80">
        <f t="shared" si="3"/>
        <v>-35248</v>
      </c>
    </row>
    <row r="28" spans="1:11" ht="24.75" thickBot="1" x14ac:dyDescent="0.3">
      <c r="A28" s="27" t="s">
        <v>79</v>
      </c>
      <c r="B28" s="26">
        <f>SUM(B5:B27)</f>
        <v>153321</v>
      </c>
      <c r="C28" s="26">
        <f>SUM(C5:C27)</f>
        <v>4439</v>
      </c>
      <c r="I28" s="27" t="s">
        <v>155</v>
      </c>
      <c r="J28" s="26">
        <f>SUM(J5:J27)</f>
        <v>153321</v>
      </c>
      <c r="K28" s="26">
        <f>SUM(K5:K27)</f>
        <v>4439</v>
      </c>
    </row>
    <row r="29" spans="1:11" x14ac:dyDescent="0.25">
      <c r="A29" s="18" t="s">
        <v>59</v>
      </c>
      <c r="B29" s="18"/>
      <c r="C29" s="18"/>
      <c r="I29" s="18" t="s">
        <v>154</v>
      </c>
      <c r="J29" s="18"/>
      <c r="K29" s="18"/>
    </row>
    <row r="30" spans="1:11" ht="24" x14ac:dyDescent="0.25">
      <c r="A30" s="13" t="s">
        <v>234</v>
      </c>
      <c r="B30" s="41">
        <v>-49951</v>
      </c>
      <c r="C30" s="41">
        <v>-49484</v>
      </c>
      <c r="I30" s="13" t="s">
        <v>197</v>
      </c>
      <c r="J30" s="52">
        <f>B30</f>
        <v>-49951</v>
      </c>
      <c r="K30" s="52">
        <f t="shared" ref="K30:K37" si="4">C30</f>
        <v>-49484</v>
      </c>
    </row>
    <row r="31" spans="1:11" x14ac:dyDescent="0.25">
      <c r="A31" s="13" t="s">
        <v>60</v>
      </c>
      <c r="B31" s="41">
        <v>496</v>
      </c>
      <c r="C31" s="41">
        <v>384</v>
      </c>
      <c r="I31" s="13" t="s">
        <v>153</v>
      </c>
      <c r="J31" s="52">
        <f t="shared" ref="J31:J37" si="5">B31</f>
        <v>496</v>
      </c>
      <c r="K31" s="52">
        <f t="shared" si="4"/>
        <v>384</v>
      </c>
    </row>
    <row r="32" spans="1:11" x14ac:dyDescent="0.25">
      <c r="A32" s="13" t="s">
        <v>61</v>
      </c>
      <c r="B32" s="41">
        <v>-368</v>
      </c>
      <c r="C32" s="41">
        <v>-430</v>
      </c>
      <c r="I32" s="13" t="s">
        <v>152</v>
      </c>
      <c r="J32" s="52">
        <f t="shared" si="5"/>
        <v>-368</v>
      </c>
      <c r="K32" s="52">
        <f t="shared" si="4"/>
        <v>-430</v>
      </c>
    </row>
    <row r="33" spans="1:11" x14ac:dyDescent="0.25">
      <c r="A33" s="13" t="s">
        <v>235</v>
      </c>
      <c r="B33" s="41">
        <v>-814</v>
      </c>
      <c r="C33" s="41">
        <v>-1468</v>
      </c>
      <c r="I33" s="13" t="s">
        <v>151</v>
      </c>
      <c r="J33" s="52">
        <f t="shared" si="5"/>
        <v>-814</v>
      </c>
      <c r="K33" s="52">
        <f t="shared" si="4"/>
        <v>-1468</v>
      </c>
    </row>
    <row r="34" spans="1:11" ht="36" x14ac:dyDescent="0.25">
      <c r="A34" s="13" t="s">
        <v>236</v>
      </c>
      <c r="B34" s="41">
        <v>38159</v>
      </c>
      <c r="C34" s="41">
        <v>9696</v>
      </c>
      <c r="I34" s="13" t="s">
        <v>150</v>
      </c>
      <c r="J34" s="52">
        <f t="shared" si="5"/>
        <v>38159</v>
      </c>
      <c r="K34" s="52">
        <f t="shared" si="4"/>
        <v>9696</v>
      </c>
    </row>
    <row r="35" spans="1:11" ht="24" x14ac:dyDescent="0.25">
      <c r="A35" s="13" t="s">
        <v>237</v>
      </c>
      <c r="B35" s="41">
        <v>-80421</v>
      </c>
      <c r="C35" s="52">
        <v>166625</v>
      </c>
      <c r="I35" s="13" t="s">
        <v>198</v>
      </c>
      <c r="J35" s="52">
        <f t="shared" si="5"/>
        <v>-80421</v>
      </c>
      <c r="K35" s="52">
        <f t="shared" si="4"/>
        <v>166625</v>
      </c>
    </row>
    <row r="36" spans="1:11" x14ac:dyDescent="0.25">
      <c r="A36" s="13" t="s">
        <v>238</v>
      </c>
      <c r="B36" s="41">
        <v>181</v>
      </c>
      <c r="C36" s="52" t="s">
        <v>0</v>
      </c>
      <c r="I36" s="13" t="s">
        <v>251</v>
      </c>
      <c r="J36" s="52">
        <f t="shared" si="5"/>
        <v>181</v>
      </c>
      <c r="K36" s="52" t="str">
        <f t="shared" si="4"/>
        <v>−</v>
      </c>
    </row>
    <row r="37" spans="1:11" ht="15.75" thickBot="1" x14ac:dyDescent="0.3">
      <c r="A37" s="50" t="s">
        <v>62</v>
      </c>
      <c r="B37" s="42">
        <v>4963</v>
      </c>
      <c r="C37" s="42">
        <v>8576</v>
      </c>
      <c r="I37" s="50" t="s">
        <v>199</v>
      </c>
      <c r="J37" s="42">
        <f t="shared" si="5"/>
        <v>4963</v>
      </c>
      <c r="K37" s="42">
        <f t="shared" si="4"/>
        <v>8576</v>
      </c>
    </row>
    <row r="38" spans="1:11" ht="24.75" thickBot="1" x14ac:dyDescent="0.3">
      <c r="A38" s="27" t="s">
        <v>178</v>
      </c>
      <c r="B38" s="28">
        <f>SUM(B30:B37)</f>
        <v>-87755</v>
      </c>
      <c r="C38" s="28">
        <f>SUM(C30:C37)</f>
        <v>133899</v>
      </c>
      <c r="I38" s="27" t="s">
        <v>179</v>
      </c>
      <c r="J38" s="28">
        <f t="shared" ref="J38:K38" si="6">SUM(J30:J37)</f>
        <v>-87755</v>
      </c>
      <c r="K38" s="28">
        <f t="shared" si="6"/>
        <v>133899</v>
      </c>
    </row>
    <row r="39" spans="1:11" x14ac:dyDescent="0.25">
      <c r="A39" s="18" t="s">
        <v>63</v>
      </c>
      <c r="B39" s="18"/>
      <c r="C39" s="18"/>
      <c r="I39" s="18" t="s">
        <v>149</v>
      </c>
      <c r="J39" s="18"/>
      <c r="K39" s="18"/>
    </row>
    <row r="40" spans="1:11" x14ac:dyDescent="0.25">
      <c r="A40" s="17" t="s">
        <v>64</v>
      </c>
      <c r="B40" s="41">
        <v>-1192</v>
      </c>
      <c r="C40" s="41">
        <v>-924</v>
      </c>
      <c r="I40" s="17" t="s">
        <v>148</v>
      </c>
      <c r="J40" s="51">
        <f t="shared" ref="J40:J41" si="7">B40</f>
        <v>-1192</v>
      </c>
      <c r="K40" s="5">
        <f t="shared" ref="K40:K41" si="8">C40</f>
        <v>-924</v>
      </c>
    </row>
    <row r="41" spans="1:11" x14ac:dyDescent="0.25">
      <c r="A41" s="17" t="s">
        <v>65</v>
      </c>
      <c r="B41" s="41">
        <v>-36</v>
      </c>
      <c r="C41" s="41">
        <v>-35</v>
      </c>
      <c r="I41" s="17" t="s">
        <v>147</v>
      </c>
      <c r="J41" s="51">
        <f t="shared" si="7"/>
        <v>-36</v>
      </c>
      <c r="K41" s="5">
        <f t="shared" si="8"/>
        <v>-35</v>
      </c>
    </row>
    <row r="42" spans="1:11" ht="24.75" thickBot="1" x14ac:dyDescent="0.3">
      <c r="A42" s="27" t="s">
        <v>66</v>
      </c>
      <c r="B42" s="28">
        <f>SUM(B40:B41)</f>
        <v>-1228</v>
      </c>
      <c r="C42" s="28">
        <f>SUM(C40:C41)</f>
        <v>-959</v>
      </c>
      <c r="I42" s="27" t="s">
        <v>146</v>
      </c>
      <c r="J42" s="28">
        <f>SUM(J40:J41)</f>
        <v>-1228</v>
      </c>
      <c r="K42" s="28">
        <f>SUM(K40:K41)</f>
        <v>-959</v>
      </c>
    </row>
    <row r="43" spans="1:11" s="39" customFormat="1" x14ac:dyDescent="0.25">
      <c r="A43" s="37" t="s">
        <v>67</v>
      </c>
      <c r="B43" s="38">
        <f>B42+B38+B28</f>
        <v>64338</v>
      </c>
      <c r="C43" s="38">
        <f>C42+C38+C28</f>
        <v>137379</v>
      </c>
      <c r="I43" s="37" t="s">
        <v>145</v>
      </c>
      <c r="J43" s="38">
        <f>J42+J38+J28</f>
        <v>64338</v>
      </c>
      <c r="K43" s="38">
        <f>K42+K38+K28</f>
        <v>137379</v>
      </c>
    </row>
    <row r="44" spans="1:11" x14ac:dyDescent="0.25">
      <c r="A44" s="17" t="s">
        <v>68</v>
      </c>
      <c r="B44" s="41">
        <v>162091</v>
      </c>
      <c r="C44" s="41">
        <v>237310</v>
      </c>
      <c r="I44" s="17" t="s">
        <v>144</v>
      </c>
      <c r="J44" s="52">
        <f t="shared" ref="J44:J45" si="9">B44</f>
        <v>162091</v>
      </c>
      <c r="K44" s="41">
        <f t="shared" ref="K44:K45" si="10">C44</f>
        <v>237310</v>
      </c>
    </row>
    <row r="45" spans="1:11" ht="24" x14ac:dyDescent="0.25">
      <c r="A45" s="17" t="s">
        <v>80</v>
      </c>
      <c r="B45" s="41">
        <v>-6998</v>
      </c>
      <c r="C45" s="41">
        <v>5385</v>
      </c>
      <c r="I45" s="17" t="s">
        <v>143</v>
      </c>
      <c r="J45" s="52">
        <f t="shared" si="9"/>
        <v>-6998</v>
      </c>
      <c r="K45" s="41">
        <f t="shared" si="10"/>
        <v>5385</v>
      </c>
    </row>
    <row r="46" spans="1:11" ht="15.75" thickBot="1" x14ac:dyDescent="0.3">
      <c r="A46" s="27" t="s">
        <v>81</v>
      </c>
      <c r="B46" s="28">
        <f>SUM(B43:B45)</f>
        <v>219431</v>
      </c>
      <c r="C46" s="28">
        <f>SUM(C43:C45)</f>
        <v>380074</v>
      </c>
      <c r="I46" s="27" t="s">
        <v>142</v>
      </c>
      <c r="J46" s="28">
        <f>SUM(J43:J45)</f>
        <v>219431</v>
      </c>
      <c r="K46" s="28">
        <f>SUM(K43:K45)</f>
        <v>380074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R11" sqref="R11"/>
    </sheetView>
  </sheetViews>
  <sheetFormatPr defaultRowHeight="15" x14ac:dyDescent="0.25"/>
  <cols>
    <col min="1" max="1" width="31.125" customWidth="1"/>
    <col min="2" max="2" width="10.375" bestFit="1" customWidth="1"/>
    <col min="3" max="3" width="13.25" customWidth="1"/>
    <col min="4" max="4" width="9.125" bestFit="1" customWidth="1"/>
    <col min="5" max="5" width="13.375" customWidth="1"/>
    <col min="6" max="6" width="10.375" bestFit="1" customWidth="1"/>
    <col min="7" max="7" width="11.75" bestFit="1" customWidth="1"/>
    <col min="8" max="11" width="2.375" customWidth="1"/>
    <col min="12" max="12" width="31.625" customWidth="1"/>
    <col min="13" max="13" width="10.375" bestFit="1" customWidth="1"/>
    <col min="14" max="14" width="10.625" bestFit="1" customWidth="1"/>
    <col min="15" max="15" width="12.625" customWidth="1"/>
    <col min="16" max="16" width="11.75" bestFit="1" customWidth="1"/>
    <col min="17" max="17" width="14" customWidth="1"/>
    <col min="18" max="18" width="11.75" bestFit="1" customWidth="1"/>
  </cols>
  <sheetData>
    <row r="1" spans="1:22" s="25" customFormat="1" ht="38.25" customHeight="1" x14ac:dyDescent="0.25">
      <c r="A1" s="72"/>
      <c r="B1" s="74" t="s">
        <v>20</v>
      </c>
      <c r="C1" s="24" t="s">
        <v>69</v>
      </c>
      <c r="D1" s="24" t="s">
        <v>71</v>
      </c>
      <c r="E1" s="74" t="s">
        <v>73</v>
      </c>
      <c r="F1" s="24" t="s">
        <v>74</v>
      </c>
      <c r="G1" s="24" t="s">
        <v>76</v>
      </c>
      <c r="L1" s="34"/>
      <c r="M1" s="31" t="s">
        <v>101</v>
      </c>
      <c r="N1" s="31" t="s">
        <v>177</v>
      </c>
      <c r="O1" s="31" t="s">
        <v>100</v>
      </c>
      <c r="P1" s="31" t="s">
        <v>176</v>
      </c>
      <c r="Q1" s="31" t="s">
        <v>175</v>
      </c>
      <c r="R1" s="31" t="s">
        <v>174</v>
      </c>
    </row>
    <row r="2" spans="1:22" s="25" customFormat="1" ht="15.75" thickBot="1" x14ac:dyDescent="0.3">
      <c r="A2" s="73"/>
      <c r="B2" s="75"/>
      <c r="C2" s="31" t="s">
        <v>70</v>
      </c>
      <c r="D2" s="31" t="s">
        <v>72</v>
      </c>
      <c r="E2" s="75"/>
      <c r="F2" s="31" t="s">
        <v>75</v>
      </c>
      <c r="G2" s="31" t="s">
        <v>77</v>
      </c>
    </row>
    <row r="3" spans="1:22" x14ac:dyDescent="0.25">
      <c r="A3" s="65" t="s">
        <v>200</v>
      </c>
      <c r="B3" s="58">
        <v>263095</v>
      </c>
      <c r="C3" s="58">
        <v>-100091</v>
      </c>
      <c r="D3" s="58">
        <v>3945</v>
      </c>
      <c r="E3" s="58">
        <v>1311759</v>
      </c>
      <c r="F3" s="58">
        <v>333141</v>
      </c>
      <c r="G3" s="58">
        <v>1811849</v>
      </c>
      <c r="L3" s="55" t="s">
        <v>173</v>
      </c>
      <c r="M3" s="58">
        <v>263095</v>
      </c>
      <c r="N3" s="58">
        <v>-100091</v>
      </c>
      <c r="O3" s="58">
        <v>3945</v>
      </c>
      <c r="P3" s="58">
        <v>1311759</v>
      </c>
      <c r="Q3" s="58">
        <v>333141</v>
      </c>
      <c r="R3" s="58">
        <v>1811849</v>
      </c>
      <c r="S3" s="22"/>
      <c r="T3" s="22"/>
      <c r="U3" s="22"/>
      <c r="V3" s="22"/>
    </row>
    <row r="4" spans="1:22" x14ac:dyDescent="0.25">
      <c r="A4" s="14" t="s">
        <v>82</v>
      </c>
      <c r="B4" s="51" t="s">
        <v>0</v>
      </c>
      <c r="C4" s="51" t="s">
        <v>0</v>
      </c>
      <c r="D4" s="51" t="s">
        <v>0</v>
      </c>
      <c r="E4" s="52">
        <v>17249</v>
      </c>
      <c r="F4" s="52" t="s">
        <v>0</v>
      </c>
      <c r="G4" s="52">
        <v>17249</v>
      </c>
      <c r="L4" s="14" t="s">
        <v>130</v>
      </c>
      <c r="M4" s="52" t="str">
        <f>B4</f>
        <v>−</v>
      </c>
      <c r="N4" s="52" t="str">
        <f t="shared" ref="N4:N5" si="0">C4</f>
        <v>−</v>
      </c>
      <c r="O4" s="52" t="str">
        <f t="shared" ref="O4:O5" si="1">D4</f>
        <v>−</v>
      </c>
      <c r="P4" s="52">
        <f t="shared" ref="P4:P5" si="2">E4</f>
        <v>17249</v>
      </c>
      <c r="Q4" s="52" t="str">
        <f t="shared" ref="Q4:Q5" si="3">F4</f>
        <v>−</v>
      </c>
      <c r="R4" s="52">
        <f>SUM(M4:Q4)</f>
        <v>17249</v>
      </c>
      <c r="S4" s="22"/>
      <c r="T4" s="22"/>
      <c r="U4" s="22"/>
      <c r="V4" s="22"/>
    </row>
    <row r="5" spans="1:22" ht="15.75" thickBot="1" x14ac:dyDescent="0.3">
      <c r="A5" s="56" t="s">
        <v>78</v>
      </c>
      <c r="B5" s="82" t="s">
        <v>0</v>
      </c>
      <c r="C5" s="82" t="s">
        <v>0</v>
      </c>
      <c r="D5" s="82" t="s">
        <v>0</v>
      </c>
      <c r="E5" s="53" t="s">
        <v>0</v>
      </c>
      <c r="F5" s="53">
        <v>883</v>
      </c>
      <c r="G5" s="53">
        <v>883</v>
      </c>
      <c r="L5" s="56" t="s">
        <v>172</v>
      </c>
      <c r="M5" s="53" t="str">
        <f t="shared" ref="M5" si="4">B5</f>
        <v>−</v>
      </c>
      <c r="N5" s="53" t="str">
        <f t="shared" si="0"/>
        <v>−</v>
      </c>
      <c r="O5" s="53" t="str">
        <f t="shared" si="1"/>
        <v>−</v>
      </c>
      <c r="P5" s="53" t="str">
        <f t="shared" si="2"/>
        <v>−</v>
      </c>
      <c r="Q5" s="53">
        <f t="shared" si="3"/>
        <v>883</v>
      </c>
      <c r="R5" s="53">
        <f>SUM(M5:Q5)</f>
        <v>883</v>
      </c>
      <c r="S5" s="22"/>
      <c r="T5" s="22"/>
      <c r="U5" s="22"/>
      <c r="V5" s="22"/>
    </row>
    <row r="6" spans="1:22" x14ac:dyDescent="0.25">
      <c r="A6" s="40" t="s">
        <v>201</v>
      </c>
      <c r="B6" s="59">
        <f t="shared" ref="B6:G6" si="5">SUM(B4:B5)</f>
        <v>0</v>
      </c>
      <c r="C6" s="59">
        <f t="shared" si="5"/>
        <v>0</v>
      </c>
      <c r="D6" s="59">
        <f t="shared" si="5"/>
        <v>0</v>
      </c>
      <c r="E6" s="59">
        <f t="shared" si="5"/>
        <v>17249</v>
      </c>
      <c r="F6" s="59">
        <f t="shared" si="5"/>
        <v>883</v>
      </c>
      <c r="G6" s="59">
        <f t="shared" si="5"/>
        <v>18132</v>
      </c>
      <c r="L6" s="40" t="s">
        <v>171</v>
      </c>
      <c r="M6" s="59">
        <f>SUM(M4:M5)</f>
        <v>0</v>
      </c>
      <c r="N6" s="59">
        <f t="shared" ref="N6:R6" si="6">SUM(N4:N5)</f>
        <v>0</v>
      </c>
      <c r="O6" s="59">
        <f t="shared" si="6"/>
        <v>0</v>
      </c>
      <c r="P6" s="59">
        <f t="shared" si="6"/>
        <v>17249</v>
      </c>
      <c r="Q6" s="59">
        <f t="shared" si="6"/>
        <v>883</v>
      </c>
      <c r="R6" s="59">
        <f t="shared" si="6"/>
        <v>18132</v>
      </c>
      <c r="S6" s="22"/>
      <c r="T6" s="22"/>
      <c r="U6" s="22"/>
      <c r="V6" s="22"/>
    </row>
    <row r="7" spans="1:22" ht="24" x14ac:dyDescent="0.25">
      <c r="A7" s="14" t="s">
        <v>180</v>
      </c>
      <c r="B7" s="52" t="s">
        <v>0</v>
      </c>
      <c r="C7" s="41" t="s">
        <v>0</v>
      </c>
      <c r="D7" s="52">
        <v>1350</v>
      </c>
      <c r="E7" s="52" t="s">
        <v>0</v>
      </c>
      <c r="F7" s="52" t="s">
        <v>0</v>
      </c>
      <c r="G7" s="52">
        <f>SUM(B7:F7)</f>
        <v>1350</v>
      </c>
      <c r="L7" s="14" t="s">
        <v>166</v>
      </c>
      <c r="M7" s="52" t="str">
        <f t="shared" ref="M7:M10" si="7">B7</f>
        <v>−</v>
      </c>
      <c r="N7" s="41" t="str">
        <f t="shared" ref="N7:N10" si="8">C7</f>
        <v>−</v>
      </c>
      <c r="O7" s="52">
        <f t="shared" ref="O7:O10" si="9">D7</f>
        <v>1350</v>
      </c>
      <c r="P7" s="52" t="str">
        <f t="shared" ref="P7:P10" si="10">E7</f>
        <v>−</v>
      </c>
      <c r="Q7" s="52" t="str">
        <f t="shared" ref="Q7:Q10" si="11">F7</f>
        <v>−</v>
      </c>
      <c r="R7" s="52">
        <f>SUM(M7:Q7)</f>
        <v>1350</v>
      </c>
      <c r="S7" s="22"/>
      <c r="T7" s="22"/>
      <c r="U7" s="22"/>
      <c r="V7" s="22"/>
    </row>
    <row r="8" spans="1:22" x14ac:dyDescent="0.25">
      <c r="A8" s="14" t="s">
        <v>228</v>
      </c>
      <c r="B8" s="52" t="s">
        <v>0</v>
      </c>
      <c r="C8" s="41" t="s">
        <v>0</v>
      </c>
      <c r="D8" s="52">
        <v>-2</v>
      </c>
      <c r="E8" s="52" t="s">
        <v>0</v>
      </c>
      <c r="F8" s="52" t="s">
        <v>0</v>
      </c>
      <c r="G8" s="52">
        <f t="shared" ref="G8:G10" si="12">SUM(B8:F8)</f>
        <v>-2</v>
      </c>
      <c r="L8" s="14" t="s">
        <v>256</v>
      </c>
      <c r="M8" s="52" t="str">
        <f t="shared" si="7"/>
        <v>−</v>
      </c>
      <c r="N8" s="41" t="str">
        <f t="shared" si="8"/>
        <v>−</v>
      </c>
      <c r="O8" s="52">
        <f t="shared" si="9"/>
        <v>-2</v>
      </c>
      <c r="P8" s="52" t="str">
        <f t="shared" si="10"/>
        <v>−</v>
      </c>
      <c r="Q8" s="52" t="str">
        <f t="shared" si="11"/>
        <v>−</v>
      </c>
      <c r="R8" s="52">
        <f t="shared" ref="R8:R10" si="13">SUM(M8:Q8)</f>
        <v>-2</v>
      </c>
      <c r="S8" s="22"/>
      <c r="T8" s="22"/>
      <c r="U8" s="22"/>
      <c r="V8" s="22"/>
    </row>
    <row r="9" spans="1:22" x14ac:dyDescent="0.25">
      <c r="A9" s="14" t="s">
        <v>83</v>
      </c>
      <c r="B9" s="52" t="s">
        <v>0</v>
      </c>
      <c r="C9" s="41">
        <v>1666</v>
      </c>
      <c r="D9" s="52">
        <v>-2053</v>
      </c>
      <c r="E9" s="52">
        <v>387</v>
      </c>
      <c r="F9" s="52" t="s">
        <v>0</v>
      </c>
      <c r="G9" s="52">
        <f t="shared" si="12"/>
        <v>0</v>
      </c>
      <c r="L9" s="14" t="s">
        <v>170</v>
      </c>
      <c r="M9" s="52" t="str">
        <f t="shared" si="7"/>
        <v>−</v>
      </c>
      <c r="N9" s="41">
        <f t="shared" si="8"/>
        <v>1666</v>
      </c>
      <c r="O9" s="52">
        <f t="shared" si="9"/>
        <v>-2053</v>
      </c>
      <c r="P9" s="52">
        <f t="shared" si="10"/>
        <v>387</v>
      </c>
      <c r="Q9" s="52" t="str">
        <f t="shared" si="11"/>
        <v>−</v>
      </c>
      <c r="R9" s="52">
        <f t="shared" si="13"/>
        <v>0</v>
      </c>
      <c r="S9" s="22"/>
      <c r="T9" s="22"/>
      <c r="U9" s="22"/>
      <c r="V9" s="22"/>
    </row>
    <row r="10" spans="1:22" ht="15.75" thickBot="1" x14ac:dyDescent="0.3">
      <c r="A10" s="14" t="s">
        <v>257</v>
      </c>
      <c r="B10" s="52" t="s">
        <v>0</v>
      </c>
      <c r="C10" s="52" t="s">
        <v>0</v>
      </c>
      <c r="D10" s="52" t="s">
        <v>0</v>
      </c>
      <c r="E10" s="52">
        <v>-52</v>
      </c>
      <c r="F10" s="52" t="s">
        <v>0</v>
      </c>
      <c r="G10" s="52">
        <f t="shared" si="12"/>
        <v>-52</v>
      </c>
      <c r="L10" s="14" t="s">
        <v>258</v>
      </c>
      <c r="M10" s="52" t="str">
        <f t="shared" si="7"/>
        <v>−</v>
      </c>
      <c r="N10" s="52" t="str">
        <f t="shared" si="8"/>
        <v>−</v>
      </c>
      <c r="O10" s="52" t="str">
        <f t="shared" si="9"/>
        <v>−</v>
      </c>
      <c r="P10" s="52">
        <f t="shared" si="10"/>
        <v>-52</v>
      </c>
      <c r="Q10" s="52" t="str">
        <f t="shared" si="11"/>
        <v>−</v>
      </c>
      <c r="R10" s="52">
        <f t="shared" si="13"/>
        <v>-52</v>
      </c>
      <c r="S10" s="22"/>
      <c r="T10" s="22"/>
      <c r="U10" s="22"/>
      <c r="V10" s="22"/>
    </row>
    <row r="11" spans="1:22" ht="15.75" thickBot="1" x14ac:dyDescent="0.3">
      <c r="A11" s="63" t="s">
        <v>252</v>
      </c>
      <c r="B11" s="62">
        <f>B3+SUM(B6:B10)</f>
        <v>263095</v>
      </c>
      <c r="C11" s="62">
        <f>C3+SUM(C6:C10)</f>
        <v>-98425</v>
      </c>
      <c r="D11" s="62">
        <f>D3+SUM(D6:D10)</f>
        <v>3240</v>
      </c>
      <c r="E11" s="62">
        <f>E3+SUM(E6:E10)</f>
        <v>1329343</v>
      </c>
      <c r="F11" s="62">
        <f>F3+SUM(F6:F10)</f>
        <v>334024</v>
      </c>
      <c r="G11" s="62">
        <f>G3+SUM(G6:G10)</f>
        <v>1831277</v>
      </c>
      <c r="L11" s="57" t="s">
        <v>254</v>
      </c>
      <c r="M11" s="62">
        <f>M3+SUM(M6:M10)</f>
        <v>263095</v>
      </c>
      <c r="N11" s="62">
        <f>N3+SUM(N6:N10)</f>
        <v>-98425</v>
      </c>
      <c r="O11" s="62">
        <f>O3+SUM(O6:O10)</f>
        <v>3240</v>
      </c>
      <c r="P11" s="62">
        <f>P3+SUM(P6:P10)</f>
        <v>1329343</v>
      </c>
      <c r="Q11" s="62">
        <f>Q3+SUM(Q6:Q10)</f>
        <v>334024</v>
      </c>
      <c r="R11" s="62">
        <f>R3+SUM(R6:R10)</f>
        <v>1831277</v>
      </c>
      <c r="S11" s="22"/>
      <c r="T11" s="22"/>
      <c r="U11" s="22"/>
      <c r="V11" s="22"/>
    </row>
    <row r="12" spans="1:22" ht="15.75" thickBot="1" x14ac:dyDescent="0.3">
      <c r="A12" s="64"/>
      <c r="B12" s="33"/>
      <c r="C12" s="33"/>
      <c r="D12" s="33"/>
      <c r="E12" s="33"/>
      <c r="F12" s="33"/>
      <c r="G12" s="33"/>
      <c r="L12" s="40"/>
      <c r="M12" s="33"/>
      <c r="N12" s="33"/>
      <c r="O12" s="33"/>
      <c r="P12" s="33"/>
      <c r="Q12" s="33"/>
      <c r="R12" s="33"/>
      <c r="S12" s="22"/>
      <c r="T12" s="22"/>
      <c r="U12" s="22"/>
      <c r="V12" s="22"/>
    </row>
    <row r="13" spans="1:22" x14ac:dyDescent="0.25">
      <c r="A13" s="40" t="s">
        <v>202</v>
      </c>
      <c r="B13" s="58">
        <v>263095</v>
      </c>
      <c r="C13" s="58">
        <v>-97752</v>
      </c>
      <c r="D13" s="58">
        <v>2448</v>
      </c>
      <c r="E13" s="58">
        <v>1444351</v>
      </c>
      <c r="F13" s="58">
        <v>321370</v>
      </c>
      <c r="G13" s="58">
        <v>1933512</v>
      </c>
      <c r="L13" s="55" t="s">
        <v>205</v>
      </c>
      <c r="M13" s="58">
        <v>263095</v>
      </c>
      <c r="N13" s="58">
        <v>-97752</v>
      </c>
      <c r="O13" s="58">
        <v>2448</v>
      </c>
      <c r="P13" s="58">
        <v>1444351</v>
      </c>
      <c r="Q13" s="58">
        <v>321370</v>
      </c>
      <c r="R13" s="58">
        <v>1933512</v>
      </c>
      <c r="S13" s="22"/>
      <c r="T13" s="22"/>
      <c r="U13" s="22"/>
      <c r="V13" s="22"/>
    </row>
    <row r="14" spans="1:22" x14ac:dyDescent="0.25">
      <c r="A14" s="14" t="s">
        <v>82</v>
      </c>
      <c r="B14" s="52" t="s">
        <v>0</v>
      </c>
      <c r="C14" s="41" t="s">
        <v>0</v>
      </c>
      <c r="D14" s="52" t="s">
        <v>0</v>
      </c>
      <c r="E14" s="52">
        <v>87880</v>
      </c>
      <c r="F14" s="41" t="s">
        <v>0</v>
      </c>
      <c r="G14" s="52">
        <f>SUM(B14:F14)</f>
        <v>87880</v>
      </c>
      <c r="L14" s="14" t="s">
        <v>130</v>
      </c>
      <c r="M14" s="52" t="str">
        <f>B14</f>
        <v>−</v>
      </c>
      <c r="N14" s="41" t="str">
        <f t="shared" ref="N14:N15" si="14">C14</f>
        <v>−</v>
      </c>
      <c r="O14" s="52" t="str">
        <f t="shared" ref="O14:O15" si="15">D14</f>
        <v>−</v>
      </c>
      <c r="P14" s="52">
        <f t="shared" ref="P14:P15" si="16">E14</f>
        <v>87880</v>
      </c>
      <c r="Q14" s="41" t="str">
        <f t="shared" ref="Q14:Q15" si="17">F14</f>
        <v>−</v>
      </c>
      <c r="R14" s="52">
        <f>SUM(M14:Q14)</f>
        <v>87880</v>
      </c>
      <c r="S14" s="22"/>
      <c r="T14" s="22"/>
      <c r="U14" s="22"/>
      <c r="V14" s="22"/>
    </row>
    <row r="15" spans="1:22" ht="15.75" thickBot="1" x14ac:dyDescent="0.3">
      <c r="A15" s="56" t="s">
        <v>203</v>
      </c>
      <c r="B15" s="53" t="s">
        <v>0</v>
      </c>
      <c r="C15" s="42" t="s">
        <v>0</v>
      </c>
      <c r="D15" s="53" t="s">
        <v>0</v>
      </c>
      <c r="E15" s="53" t="s">
        <v>0</v>
      </c>
      <c r="F15" s="42">
        <v>-14683</v>
      </c>
      <c r="G15" s="53">
        <f>SUM(B15:F15)</f>
        <v>-14683</v>
      </c>
      <c r="L15" s="56" t="s">
        <v>206</v>
      </c>
      <c r="M15" s="53" t="str">
        <f t="shared" ref="M15" si="18">B15</f>
        <v>−</v>
      </c>
      <c r="N15" s="42" t="str">
        <f t="shared" si="14"/>
        <v>−</v>
      </c>
      <c r="O15" s="53" t="str">
        <f t="shared" si="15"/>
        <v>−</v>
      </c>
      <c r="P15" s="53" t="str">
        <f t="shared" si="16"/>
        <v>−</v>
      </c>
      <c r="Q15" s="42">
        <f t="shared" si="17"/>
        <v>-14683</v>
      </c>
      <c r="R15" s="53">
        <f>SUM(M15:Q15)</f>
        <v>-14683</v>
      </c>
      <c r="S15" s="22"/>
      <c r="T15" s="22"/>
      <c r="U15" s="22"/>
      <c r="V15" s="22"/>
    </row>
    <row r="16" spans="1:22" x14ac:dyDescent="0.25">
      <c r="A16" s="40" t="s">
        <v>204</v>
      </c>
      <c r="B16" s="60">
        <f>SUM(B14:B15)</f>
        <v>0</v>
      </c>
      <c r="C16" s="60">
        <f t="shared" ref="C16:G16" si="19">SUM(C14:C15)</f>
        <v>0</v>
      </c>
      <c r="D16" s="60">
        <f t="shared" si="19"/>
        <v>0</v>
      </c>
      <c r="E16" s="60">
        <f t="shared" si="19"/>
        <v>87880</v>
      </c>
      <c r="F16" s="60">
        <f t="shared" si="19"/>
        <v>-14683</v>
      </c>
      <c r="G16" s="60">
        <f t="shared" si="19"/>
        <v>73197</v>
      </c>
      <c r="L16" s="40" t="s">
        <v>207</v>
      </c>
      <c r="M16" s="60">
        <f>SUM(M14:M15)</f>
        <v>0</v>
      </c>
      <c r="N16" s="60">
        <f t="shared" ref="N16" si="20">SUM(N14:N15)</f>
        <v>0</v>
      </c>
      <c r="O16" s="60">
        <f t="shared" ref="O16" si="21">SUM(O14:O15)</f>
        <v>0</v>
      </c>
      <c r="P16" s="60">
        <f t="shared" ref="P16" si="22">SUM(P14:P15)</f>
        <v>87880</v>
      </c>
      <c r="Q16" s="60">
        <f t="shared" ref="Q16" si="23">SUM(Q14:Q15)</f>
        <v>-14683</v>
      </c>
      <c r="R16" s="60">
        <f t="shared" ref="R16" si="24">SUM(R14:R15)</f>
        <v>73197</v>
      </c>
      <c r="S16" s="22"/>
      <c r="T16" s="22"/>
      <c r="U16" s="22"/>
      <c r="V16" s="22"/>
    </row>
    <row r="17" spans="1:22" x14ac:dyDescent="0.25">
      <c r="A17" s="14" t="s">
        <v>83</v>
      </c>
      <c r="B17" s="5" t="s">
        <v>0</v>
      </c>
      <c r="C17" s="41">
        <v>60</v>
      </c>
      <c r="D17" s="41">
        <v>-69</v>
      </c>
      <c r="E17" s="52">
        <v>9</v>
      </c>
      <c r="F17" s="41" t="s">
        <v>0</v>
      </c>
      <c r="G17" s="41">
        <f>SUM(B17:F17)</f>
        <v>0</v>
      </c>
      <c r="L17" s="14" t="s">
        <v>170</v>
      </c>
      <c r="M17" s="41" t="str">
        <f t="shared" ref="M17:M19" si="25">B17</f>
        <v>−</v>
      </c>
      <c r="N17" s="41">
        <f t="shared" ref="N17:N19" si="26">C17</f>
        <v>60</v>
      </c>
      <c r="O17" s="41">
        <f t="shared" ref="O17:O19" si="27">D17</f>
        <v>-69</v>
      </c>
      <c r="P17" s="52">
        <f t="shared" ref="P17:P19" si="28">E17</f>
        <v>9</v>
      </c>
      <c r="Q17" s="41" t="str">
        <f t="shared" ref="Q17:Q19" si="29">F17</f>
        <v>−</v>
      </c>
      <c r="R17" s="41">
        <f>SUM(M17:Q17)</f>
        <v>0</v>
      </c>
      <c r="S17" s="22"/>
      <c r="T17" s="22"/>
      <c r="U17" s="22"/>
      <c r="V17" s="22"/>
    </row>
    <row r="18" spans="1:22" x14ac:dyDescent="0.25">
      <c r="A18" s="14" t="s">
        <v>228</v>
      </c>
      <c r="B18" s="5" t="s">
        <v>0</v>
      </c>
      <c r="C18" s="41" t="s">
        <v>0</v>
      </c>
      <c r="D18" s="41">
        <v>-13</v>
      </c>
      <c r="E18" s="41" t="s">
        <v>0</v>
      </c>
      <c r="F18" s="41" t="s">
        <v>0</v>
      </c>
      <c r="G18" s="41">
        <f t="shared" ref="G18:G19" si="30">SUM(B18:F18)</f>
        <v>-13</v>
      </c>
      <c r="L18" s="14" t="s">
        <v>256</v>
      </c>
      <c r="M18" s="41" t="str">
        <f t="shared" si="25"/>
        <v>−</v>
      </c>
      <c r="N18" s="41" t="str">
        <f t="shared" si="26"/>
        <v>−</v>
      </c>
      <c r="O18" s="41">
        <f t="shared" si="27"/>
        <v>-13</v>
      </c>
      <c r="P18" s="52" t="str">
        <f t="shared" si="28"/>
        <v>−</v>
      </c>
      <c r="Q18" s="41" t="str">
        <f t="shared" si="29"/>
        <v>−</v>
      </c>
      <c r="R18" s="41">
        <f>SUM(M18:Q18)</f>
        <v>-13</v>
      </c>
      <c r="S18" s="22"/>
      <c r="T18" s="22"/>
      <c r="U18" s="22"/>
      <c r="V18" s="22"/>
    </row>
    <row r="19" spans="1:22" ht="15.75" thickBot="1" x14ac:dyDescent="0.3">
      <c r="A19" s="14" t="s">
        <v>257</v>
      </c>
      <c r="B19" s="5" t="s">
        <v>0</v>
      </c>
      <c r="C19" s="41" t="s">
        <v>0</v>
      </c>
      <c r="D19" s="41" t="s">
        <v>0</v>
      </c>
      <c r="E19" s="52">
        <v>-19761</v>
      </c>
      <c r="F19" s="41" t="s">
        <v>0</v>
      </c>
      <c r="G19" s="41">
        <f t="shared" si="30"/>
        <v>-19761</v>
      </c>
      <c r="L19" s="14" t="s">
        <v>259</v>
      </c>
      <c r="M19" s="5" t="str">
        <f t="shared" si="25"/>
        <v>−</v>
      </c>
      <c r="N19" s="41" t="str">
        <f t="shared" si="26"/>
        <v>−</v>
      </c>
      <c r="O19" s="41" t="str">
        <f t="shared" si="27"/>
        <v>−</v>
      </c>
      <c r="P19" s="52">
        <f t="shared" si="28"/>
        <v>-19761</v>
      </c>
      <c r="Q19" s="41" t="str">
        <f t="shared" si="29"/>
        <v>−</v>
      </c>
      <c r="R19" s="41">
        <f>SUM(M19:Q19)</f>
        <v>-19761</v>
      </c>
      <c r="S19" s="22"/>
      <c r="T19" s="22"/>
      <c r="U19" s="22"/>
      <c r="V19" s="22"/>
    </row>
    <row r="20" spans="1:22" ht="15.75" thickBot="1" x14ac:dyDescent="0.3">
      <c r="A20" s="63" t="s">
        <v>253</v>
      </c>
      <c r="B20" s="61">
        <f>B13+SUM(B16:B19)</f>
        <v>263095</v>
      </c>
      <c r="C20" s="61">
        <f>C13+SUM(C16:C19)</f>
        <v>-97692</v>
      </c>
      <c r="D20" s="61">
        <f>D13+SUM(D16:D19)</f>
        <v>2366</v>
      </c>
      <c r="E20" s="61">
        <f>E13+SUM(E16:E19)</f>
        <v>1512479</v>
      </c>
      <c r="F20" s="61">
        <f>F13+SUM(F16:F19)</f>
        <v>306687</v>
      </c>
      <c r="G20" s="61">
        <f>G13+SUM(G16:G19)</f>
        <v>1986935</v>
      </c>
      <c r="L20" s="57" t="s">
        <v>255</v>
      </c>
      <c r="M20" s="61">
        <f>M13+SUM(M16:M19)</f>
        <v>263095</v>
      </c>
      <c r="N20" s="61">
        <f>N13+SUM(N16:N19)</f>
        <v>-97692</v>
      </c>
      <c r="O20" s="61">
        <f>O13+SUM(O16:O19)</f>
        <v>2366</v>
      </c>
      <c r="P20" s="61">
        <f>P13+SUM(P16:P19)</f>
        <v>1512479</v>
      </c>
      <c r="Q20" s="61">
        <f>Q13+SUM(Q16:Q19)</f>
        <v>306687</v>
      </c>
      <c r="R20" s="61">
        <f>R13+SUM(R16:R19)</f>
        <v>1986935</v>
      </c>
      <c r="S20" s="22"/>
      <c r="T20" s="22"/>
      <c r="U20" s="22"/>
      <c r="V20" s="22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Магзумов Ерлан Токтарович</cp:lastModifiedBy>
  <dcterms:created xsi:type="dcterms:W3CDTF">2016-02-25T04:21:11Z</dcterms:created>
  <dcterms:modified xsi:type="dcterms:W3CDTF">2017-08-17T04:45:52Z</dcterms:modified>
</cp:coreProperties>
</file>