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7520" windowHeight="11835" activeTab="3"/>
  </bookViews>
  <sheets>
    <sheet name="Баланс" sheetId="1" r:id="rId1"/>
    <sheet name="ОПУ" sheetId="2" r:id="rId2"/>
    <sheet name="ОДДС" sheetId="3" r:id="rId3"/>
    <sheet name="СК" sheetId="4" r:id="rId4"/>
  </sheets>
  <calcPr calcId="145621"/>
</workbook>
</file>

<file path=xl/calcChain.xml><?xml version="1.0" encoding="utf-8"?>
<calcChain xmlns="http://schemas.openxmlformats.org/spreadsheetml/2006/main">
  <c r="G14" i="3" l="1"/>
  <c r="G4" i="3"/>
  <c r="F13" i="2" l="1"/>
  <c r="I26" i="3" l="1"/>
  <c r="I50" i="3" l="1"/>
  <c r="I53" i="3" s="1"/>
  <c r="F25" i="1" l="1"/>
  <c r="O6" i="4" l="1"/>
  <c r="O7" i="4"/>
  <c r="O8" i="4"/>
  <c r="O9" i="4"/>
  <c r="O4" i="4"/>
  <c r="G47" i="3"/>
  <c r="I47" i="3"/>
  <c r="I39" i="3"/>
  <c r="G39" i="3"/>
  <c r="I14" i="3"/>
  <c r="F53" i="1"/>
  <c r="F56" i="1" s="1"/>
  <c r="H53" i="1"/>
  <c r="H21" i="2"/>
  <c r="F21" i="2"/>
  <c r="M10" i="4" l="1"/>
  <c r="O10" i="4" s="1"/>
  <c r="I11" i="4" l="1"/>
  <c r="K11" i="4"/>
  <c r="E11" i="4"/>
  <c r="I23" i="3" l="1"/>
  <c r="G23" i="3"/>
  <c r="G26" i="3" s="1"/>
  <c r="G50" i="3" s="1"/>
  <c r="G53" i="3" s="1"/>
  <c r="H8" i="2"/>
  <c r="H11" i="2" s="1"/>
  <c r="H16" i="2" s="1"/>
  <c r="H18" i="2" s="1"/>
  <c r="H22" i="2" s="1"/>
  <c r="F8" i="2"/>
  <c r="F11" i="2" s="1"/>
  <c r="F16" i="2" s="1"/>
  <c r="F18" i="2" s="1"/>
  <c r="F25" i="2" s="1"/>
  <c r="F37" i="1"/>
  <c r="F38" i="1" s="1"/>
  <c r="F14" i="1"/>
  <c r="F27" i="1" s="1"/>
  <c r="F45" i="1"/>
  <c r="H45" i="1"/>
  <c r="H37" i="1"/>
  <c r="H38" i="1" s="1"/>
  <c r="H25" i="1"/>
  <c r="H14" i="1"/>
  <c r="F22" i="2" l="1"/>
  <c r="M5" i="4"/>
  <c r="H55" i="1"/>
  <c r="F55" i="1"/>
  <c r="H27" i="1"/>
  <c r="O5" i="4" l="1"/>
  <c r="O11" i="4" s="1"/>
  <c r="M11" i="4"/>
</calcChain>
</file>

<file path=xl/sharedStrings.xml><?xml version="1.0" encoding="utf-8"?>
<sst xmlns="http://schemas.openxmlformats.org/spreadsheetml/2006/main" count="182" uniqueCount="142">
  <si>
    <t>АО "RG BRANDS" И ЕГО ДОЧЕРНИЕ КОМПАНИИ</t>
  </si>
  <si>
    <t>(в тысячах тенге)</t>
  </si>
  <si>
    <t>Приме- чание</t>
  </si>
  <si>
    <t>АКТИВЫ</t>
  </si>
  <si>
    <t>ДОЛГОСРОЧНЫЕ АКТИВЫ:</t>
  </si>
  <si>
    <t>Основные средства</t>
  </si>
  <si>
    <t>Инвестиционная недвижимость</t>
  </si>
  <si>
    <t>Авансы выданные</t>
  </si>
  <si>
    <t>Нематериальные активы</t>
  </si>
  <si>
    <t>Гудвилл</t>
  </si>
  <si>
    <t>Долгосрочные финансовые активы</t>
  </si>
  <si>
    <t>Банковские депозиты</t>
  </si>
  <si>
    <t>ВСЕГО ДОЛГОСРОЧНЫЕ АКТИВЫ</t>
  </si>
  <si>
    <t>ТЕКУЩИЕ АКТИВЫ:</t>
  </si>
  <si>
    <t>Товарно-материальные запасы</t>
  </si>
  <si>
    <t xml:space="preserve">Торговая дебиторкая задолженность </t>
  </si>
  <si>
    <t>Прочие финансовые активы</t>
  </si>
  <si>
    <t>Прочие текущие активы</t>
  </si>
  <si>
    <t>Денежные средства и их эквиваленты</t>
  </si>
  <si>
    <t>Активы, классифицируемые как удерживаемые для продажи</t>
  </si>
  <si>
    <t>ВСЕГО ТЕКУЩИЕ АКТИВЫ</t>
  </si>
  <si>
    <t>ВСЕГО АКТИВЫ</t>
  </si>
  <si>
    <t>СОБСТВЕННЫЙ КАПИТАЛ И ОБЯЗАТЕЛЬСТВА</t>
  </si>
  <si>
    <t>СОБСТВЕННЫЙ КАПИТАЛ:</t>
  </si>
  <si>
    <t>Акционерный капитал</t>
  </si>
  <si>
    <t>Привилегированные акции, удерживаемые внутри группы</t>
  </si>
  <si>
    <t>Выкупленные  акции</t>
  </si>
  <si>
    <t xml:space="preserve">Резервы </t>
  </si>
  <si>
    <t>Нераспределенная прибыль</t>
  </si>
  <si>
    <t>Собственный капитал, относящийся к акционерам материнской компании</t>
  </si>
  <si>
    <t>ВСЕГО СОБСТВЕННЫЙ КАПИТАЛ</t>
  </si>
  <si>
    <t>ДОЛГОСРОЧНЫЕ ОБЯЗАТЕЛЬСТВА:</t>
  </si>
  <si>
    <t>Долгосрочные займы</t>
  </si>
  <si>
    <t>Задолженность по облигациям</t>
  </si>
  <si>
    <t>Обязательства по отсроченному корпоративному налогу</t>
  </si>
  <si>
    <t>Кредиторская задолженность</t>
  </si>
  <si>
    <t>ВСЕГО ДОЛГОСРОЧНЫЕ ОБЯЗАТЕЛЬСТВА</t>
  </si>
  <si>
    <t>ТЕКУЩИЕ ОБЯЗАТЕЛЬСТВА:</t>
  </si>
  <si>
    <t>Краткосрочные займы и текущая часть долгосрочных займов</t>
  </si>
  <si>
    <t>Налоги к уплате</t>
  </si>
  <si>
    <t>Прочая кредиторская задолженность и начисленные обязательства</t>
  </si>
  <si>
    <t>ВСЕГО ТЕКУЩИЕ ОБЯЗАТЕЛЬСТВА</t>
  </si>
  <si>
    <t>ВСЕГО ОБЯЗАТЕЛЬСТВА И СОБСТВЕННЫЙ КАПИТАЛ</t>
  </si>
  <si>
    <t>Балансовая стоимость 1 простой акции</t>
  </si>
  <si>
    <t>Балансовая стоимость 1 привилегированной акции</t>
  </si>
  <si>
    <t>От имени руководства Группы:</t>
  </si>
  <si>
    <t>Агыбаев Аскат</t>
  </si>
  <si>
    <t>Главный управляющий по</t>
  </si>
  <si>
    <t>Главный бухгалтер</t>
  </si>
  <si>
    <t>финансовым вопросам</t>
  </si>
  <si>
    <t/>
  </si>
  <si>
    <t>ВЫРУЧКА</t>
  </si>
  <si>
    <t>СЕБЕСТОИМОСТЬ РЕАЛИЗАЦИИ</t>
  </si>
  <si>
    <t>ВАЛОВАЯ ПРИБЫЛЬ</t>
  </si>
  <si>
    <t>Расходы по реализации</t>
  </si>
  <si>
    <t xml:space="preserve">Общие и административные расходы </t>
  </si>
  <si>
    <t>ОПЕРАЦИОННАЯ ПРИБЫЛЬ</t>
  </si>
  <si>
    <t>Расходы по финансированию</t>
  </si>
  <si>
    <t>(Убыток)/Доход от курсовой разницы</t>
  </si>
  <si>
    <t xml:space="preserve">Инвестиционные доходы, нетто </t>
  </si>
  <si>
    <t xml:space="preserve">Прочие (расходы)/доходы  </t>
  </si>
  <si>
    <t>(УБЫТОК)/ПРИБЫЛЬ ДО ЭКОНОМИИ ПО ПОДОХОДНОМУ НАЛОГУ</t>
  </si>
  <si>
    <t>Корпоративный подоходный налог(текущий)</t>
  </si>
  <si>
    <t xml:space="preserve">(УБЫТОК)/ПРИБЫЛЬ ЗА ГОД </t>
  </si>
  <si>
    <t>Переоценка основных средств</t>
  </si>
  <si>
    <t>Курсовая разница от пересчета зарубежного предприятия</t>
  </si>
  <si>
    <t>ВСЕГО СОВОКУПНЫЙ (УБЫТОК)/ДОХОД</t>
  </si>
  <si>
    <t>ПРИБЫЛЬ НА ПРОСТУЮ АКЦИЮ</t>
  </si>
  <si>
    <t>ОПЕРАЦИОННАЯ ДЕЯТЕЛЬНОСТЬ:</t>
  </si>
  <si>
    <t>Прибыль от операционной деятельности до учёта подоходного налога</t>
  </si>
  <si>
    <t xml:space="preserve">Корректировки на: </t>
  </si>
  <si>
    <t>Износ и амортизация</t>
  </si>
  <si>
    <t>5,6,7</t>
  </si>
  <si>
    <t xml:space="preserve">Расходы по финансированию </t>
  </si>
  <si>
    <t xml:space="preserve">(Доход)/убыток от курсовой разницы </t>
  </si>
  <si>
    <t xml:space="preserve">Убыток от выбытия основных средств </t>
  </si>
  <si>
    <t>Убыток не основ деятельности</t>
  </si>
  <si>
    <t>Возмещение расходов по реализации методом зачета</t>
  </si>
  <si>
    <t>Инвестиционные (доходы)/расходы, нетто</t>
  </si>
  <si>
    <t xml:space="preserve">Движение денежных средств от операционной деятельности до изменений в оборотном капитале </t>
  </si>
  <si>
    <t xml:space="preserve">Увеличение/(меньшение) товарно-материальных запасов </t>
  </si>
  <si>
    <t xml:space="preserve">(Увеличение)/уменьшение дебиторской задолженности </t>
  </si>
  <si>
    <t xml:space="preserve">Уменьшение/(увеличение) авансов выданных </t>
  </si>
  <si>
    <t xml:space="preserve">Уменьшение/(увеличение) прочих текущих активов </t>
  </si>
  <si>
    <t>Уменьшение/(увеличение) кредиторской задолженности</t>
  </si>
  <si>
    <t xml:space="preserve">Увеличение /(уменьшение) налогов к уплате </t>
  </si>
  <si>
    <t xml:space="preserve">Увеличение /(уменьшение) прочей кредиторской задолженности и начисленных обязательств  </t>
  </si>
  <si>
    <t>Денежные средства от операционной деятельности</t>
  </si>
  <si>
    <t>Проценты выплаченные</t>
  </si>
  <si>
    <t>Уплаченный подоходный налог</t>
  </si>
  <si>
    <t xml:space="preserve">      Чистые денежные средства, полученные от операционной деятельности</t>
  </si>
  <si>
    <t>ИНВЕСТИЦИОННАЯ   ДЕЯТЕЛЬНОСТЬ:</t>
  </si>
  <si>
    <t xml:space="preserve">Чистое приобретение инвестиций, предназначенных для торговли </t>
  </si>
  <si>
    <t xml:space="preserve">Поступление от выбытия основных средств, нематериальных активов </t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</si>
  <si>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</si>
  <si>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</si>
  <si>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 xml:space="preserve">Чистый приток денежных средств от покупки и продажи прочих инвестиций </t>
  </si>
  <si>
    <t>Прочие поступления от связанной стороны</t>
  </si>
  <si>
    <t>Прочие выплаты связанной стороне</t>
  </si>
  <si>
    <t>Пополнение депозита</t>
  </si>
  <si>
    <t>Снятие депозита</t>
  </si>
  <si>
    <t>Вознаграждение по депозиту</t>
  </si>
  <si>
    <t>Приобретение основных средств и нематериальных активов</t>
  </si>
  <si>
    <t xml:space="preserve">            Чистые денежные средства, использованные в инвестиционной деятельности</t>
  </si>
  <si>
    <t>ФИНАНСОВАЯ ДЕЯТЕЛЬНОСТЬ:</t>
  </si>
  <si>
    <t xml:space="preserve">Погашение заемных средств </t>
  </si>
  <si>
    <t xml:space="preserve">Погашение обязательств по финансовой аренде   </t>
  </si>
  <si>
    <t>Дивиденды уплаченные</t>
  </si>
  <si>
    <t>Поступление от выпуска  акций(выкуп)</t>
  </si>
  <si>
    <t xml:space="preserve">Заемные средства полученные </t>
  </si>
  <si>
    <t xml:space="preserve">                                         Чистые денежные средства, полученные от финансовой деятельности</t>
  </si>
  <si>
    <t>Влияние изменения курса иностранных валют по отношению к денежным средствам и их эквивалентам</t>
  </si>
  <si>
    <t>ЧИСТОЕ УВЕЛИЧЕНИЕ ДЕНЕЖНЫХ СРЕДСТВ И ИХ ЭКВИВАЛЕНТОВ</t>
  </si>
  <si>
    <t>ДЕНЕЖНЫЕ СРЕДСТВА И ИХ ЭКВИВАЛЕНТЫ, начало года</t>
  </si>
  <si>
    <t>ДЕНЕЖНЫЕ СРЕДСТВА И ИХ ЭКВИВАЛЕНТЫ, конец года</t>
  </si>
  <si>
    <t>Выкупленные собственные акции</t>
  </si>
  <si>
    <t>Резерв переоценки недвижимости</t>
  </si>
  <si>
    <t>Резерв курсовых разниц</t>
  </si>
  <si>
    <t xml:space="preserve">Нераспреде-ленный доход </t>
  </si>
  <si>
    <t>Всего капитал</t>
  </si>
  <si>
    <t xml:space="preserve">Чистая прибыль </t>
  </si>
  <si>
    <t>Дивиденды выплаченные</t>
  </si>
  <si>
    <t>Увеличение акционерного капитала</t>
  </si>
  <si>
    <t>Переоценка зданий, сооружений</t>
  </si>
  <si>
    <t>Курсовые разницы, возникающие от перевода из иностранной валюты</t>
  </si>
  <si>
    <t>Перенос на нераспределенную прибыль</t>
  </si>
  <si>
    <t>Текущая часть обязательств по облигациям</t>
  </si>
  <si>
    <t>Увалиев Даулет</t>
  </si>
  <si>
    <t>Деваель Ханс Александр</t>
  </si>
  <si>
    <t>Председатель Правления</t>
  </si>
  <si>
    <t>Прочий совокупный доход</t>
  </si>
  <si>
    <r>
      <t xml:space="preserve">Консолидированный отчет о прибылях и убытках и прочем совокупном доходе за период, закончившийся 31 марта 2017 года                                         </t>
    </r>
    <r>
      <rPr>
        <sz val="10"/>
        <rFont val="Arial Cyr"/>
        <charset val="204"/>
      </rPr>
      <t xml:space="preserve"> </t>
    </r>
  </si>
  <si>
    <t>3 месяца 2017</t>
  </si>
  <si>
    <t>3 месяца 2016</t>
  </si>
  <si>
    <t>Консолидированный отчет о финансовом положении по состоянию на 31 марта 2017 года</t>
  </si>
  <si>
    <t>На 31 марта 2017 года</t>
  </si>
  <si>
    <t>На 31 декабря 2016 года</t>
  </si>
  <si>
    <t>Убыток от списания товарно-материальных активов</t>
  </si>
  <si>
    <t>Консолидированный отчет о движении денежных средств
за период, закончившийся на 31 марта 2017 года (косвенный метод)</t>
  </si>
  <si>
    <t xml:space="preserve">Консолидированный отчет об изменениях  в собственном капитале за период, закончившийся 31 марта 2017 г.                </t>
  </si>
  <si>
    <t xml:space="preserve">Сальдо на 31 декабря 2016 г. </t>
  </si>
  <si>
    <t xml:space="preserve">Сальдо на 31 марта 2017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</si>
</sst>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_р_."/>
    <numFmt numFmtId="169" formatCode="_(* #,##0.000000_);_(* \(#,##0.000000\);_(* &quot;-&quot;??_);_(@_)"/>
    <numFmt numFmtId="170" formatCode="0%_);\(0%\)"/>
    <numFmt numFmtId="171" formatCode="_(* #,##0_);_(* \(#,##0\);_(* &quot;-&quot;_);_(@_)"/>
    <numFmt numFmtId="172" formatCode="_ * #,##0_ ;_ * \-#,##0_ ;_ * &quot;-&quot;_ ;_ @_ "/>
  </numFmts>
  <fonts count="7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8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10"/>
      <color theme="0"/>
      <name val="Helv"/>
    </font>
    <font>
      <sz val="9"/>
      <color theme="0"/>
      <name val="Arial"/>
      <family val="2"/>
      <charset val="204"/>
    </font>
    <font>
      <sz val="10"/>
      <color theme="1"/>
      <name val="Helv"/>
    </font>
    <font>
      <sz val="10"/>
      <color theme="1"/>
      <name val="Arial Cyr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Helv"/>
    </font>
    <font>
      <sz val="11"/>
      <color theme="0"/>
      <name val="Helv"/>
    </font>
    <font>
      <sz val="11"/>
      <name val="Helv"/>
    </font>
    <font>
      <b/>
      <sz val="11"/>
      <name val="Times New Roman"/>
      <family val="1"/>
      <charset val="204"/>
    </font>
    <font>
      <sz val="10"/>
      <color theme="0"/>
      <name val="Arial Cyr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1164">
    <xf numFmtId="0" fontId="0" fillId="0" borderId="0"/>
    <xf numFmtId="0" fontId="2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0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11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11" borderId="0" applyNumberFormat="0" applyBorder="0" applyAlignment="0" applyProtection="0"/>
    <xf numFmtId="0" fontId="39" fillId="16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40" fillId="9" borderId="0" applyNumberFormat="0" applyBorder="0" applyAlignment="0" applyProtection="0"/>
    <xf numFmtId="0" fontId="41" fillId="18" borderId="1" applyNumberFormat="0" applyAlignment="0" applyProtection="0"/>
    <xf numFmtId="0" fontId="42" fillId="19" borderId="2" applyNumberFormat="0" applyAlignment="0" applyProtection="0"/>
    <xf numFmtId="169" fontId="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6" borderId="0" applyNumberFormat="0" applyBorder="0" applyAlignment="0" applyProtection="0"/>
    <xf numFmtId="14" fontId="18" fillId="20" borderId="3">
      <alignment horizontal="center" vertical="center" wrapText="1"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10" borderId="1" applyNumberFormat="0" applyAlignment="0" applyProtection="0"/>
    <xf numFmtId="0" fontId="49" fillId="0" borderId="7" applyNumberFormat="0" applyFill="0" applyAlignment="0" applyProtection="0"/>
    <xf numFmtId="0" fontId="50" fillId="10" borderId="0" applyNumberFormat="0" applyBorder="0" applyAlignment="0" applyProtection="0"/>
    <xf numFmtId="0" fontId="4" fillId="0" borderId="0"/>
    <xf numFmtId="0" fontId="51" fillId="0" borderId="0"/>
    <xf numFmtId="0" fontId="51" fillId="0" borderId="0"/>
    <xf numFmtId="0" fontId="3" fillId="0" borderId="0"/>
    <xf numFmtId="0" fontId="9" fillId="0" borderId="0"/>
    <xf numFmtId="0" fontId="51" fillId="4" borderId="8" applyNumberFormat="0" applyFont="0" applyAlignment="0" applyProtection="0"/>
    <xf numFmtId="0" fontId="52" fillId="18" borderId="9" applyNumberFormat="0" applyAlignment="0" applyProtection="0"/>
    <xf numFmtId="170" fontId="3" fillId="0" borderId="0" applyFont="0" applyFill="0" applyBorder="0" applyAlignment="0" applyProtection="0"/>
    <xf numFmtId="0" fontId="12" fillId="0" borderId="0"/>
    <xf numFmtId="0" fontId="53" fillId="0" borderId="0" applyFill="0" applyBorder="0" applyProtection="0">
      <alignment horizontal="left" vertical="top"/>
    </xf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3" fillId="5" borderId="1" applyNumberFormat="0" applyAlignment="0" applyProtection="0"/>
    <xf numFmtId="0" fontId="24" fillId="23" borderId="9" applyNumberFormat="0" applyAlignment="0" applyProtection="0"/>
    <xf numFmtId="0" fontId="25" fillId="23" borderId="1" applyNumberFormat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19" borderId="2" applyNumberFormat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51" fillId="0" borderId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4" borderId="8" applyNumberFormat="0" applyFont="0" applyAlignment="0" applyProtection="0"/>
    <xf numFmtId="9" fontId="3" fillId="0" borderId="0" applyFont="0" applyFill="0" applyBorder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63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3" fillId="0" borderId="0"/>
    <xf numFmtId="164" fontId="1" fillId="0" borderId="0" applyFont="0" applyFill="0" applyBorder="0" applyAlignment="0" applyProtection="0"/>
    <xf numFmtId="0" fontId="4" fillId="0" borderId="0"/>
    <xf numFmtId="0" fontId="63" fillId="0" borderId="0"/>
    <xf numFmtId="0" fontId="1" fillId="0" borderId="0"/>
    <xf numFmtId="0" fontId="3" fillId="0" borderId="0"/>
    <xf numFmtId="0" fontId="3" fillId="0" borderId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0" borderId="0"/>
    <xf numFmtId="0" fontId="1" fillId="0" borderId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63" fillId="0" borderId="0"/>
    <xf numFmtId="0" fontId="63" fillId="0" borderId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167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4" fillId="23" borderId="9" applyNumberFormat="0" applyAlignment="0" applyProtection="0"/>
    <xf numFmtId="0" fontId="24" fillId="23" borderId="9" applyNumberFormat="0" applyAlignment="0" applyProtection="0"/>
    <xf numFmtId="0" fontId="25" fillId="23" borderId="1" applyNumberFormat="0" applyAlignment="0" applyProtection="0"/>
    <xf numFmtId="0" fontId="25" fillId="23" borderId="1" applyNumberFormat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19" borderId="2" applyNumberFormat="0" applyAlignment="0" applyProtection="0"/>
    <xf numFmtId="0" fontId="30" fillId="19" borderId="2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4" borderId="8" applyNumberFormat="0" applyFont="0" applyAlignment="0" applyProtection="0"/>
    <xf numFmtId="0" fontId="21" fillId="4" borderId="8" applyNumberFormat="0" applyFont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51" fillId="0" borderId="0"/>
    <xf numFmtId="170" fontId="3" fillId="0" borderId="0" applyFont="0" applyFill="0" applyBorder="0" applyAlignment="0" applyProtection="0"/>
    <xf numFmtId="0" fontId="3" fillId="0" borderId="0"/>
    <xf numFmtId="0" fontId="51" fillId="0" borderId="0"/>
    <xf numFmtId="0" fontId="51" fillId="0" borderId="0"/>
    <xf numFmtId="0" fontId="4" fillId="0" borderId="0"/>
    <xf numFmtId="0" fontId="51" fillId="0" borderId="0"/>
    <xf numFmtId="0" fontId="51" fillId="0" borderId="0"/>
    <xf numFmtId="0" fontId="3" fillId="0" borderId="0"/>
    <xf numFmtId="170" fontId="3" fillId="0" borderId="0" applyFont="0" applyFill="0" applyBorder="0" applyAlignment="0" applyProtection="0"/>
    <xf numFmtId="0" fontId="4" fillId="0" borderId="0"/>
    <xf numFmtId="0" fontId="3" fillId="0" borderId="0"/>
    <xf numFmtId="165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13" applyNumberFormat="0" applyFill="0" applyAlignment="0" applyProtection="0"/>
    <xf numFmtId="0" fontId="27" fillId="0" borderId="12" applyNumberFormat="0" applyFill="0" applyAlignment="0" applyProtection="0"/>
    <xf numFmtId="0" fontId="26" fillId="0" borderId="11" applyNumberFormat="0" applyFill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3" fillId="5" borderId="1" applyNumberFormat="0" applyAlignment="0" applyProtection="0"/>
    <xf numFmtId="0" fontId="22" fillId="17" borderId="0" applyNumberFormat="0" applyBorder="0" applyAlignment="0" applyProtection="0"/>
    <xf numFmtId="0" fontId="24" fillId="23" borderId="9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30" fillId="19" borderId="2" applyNumberFormat="0" applyAlignment="0" applyProtection="0"/>
    <xf numFmtId="0" fontId="1" fillId="0" borderId="0"/>
    <xf numFmtId="0" fontId="22" fillId="13" borderId="0" applyNumberFormat="0" applyBorder="0" applyAlignment="0" applyProtection="0"/>
    <xf numFmtId="0" fontId="29" fillId="0" borderId="14" applyNumberFormat="0" applyFill="0" applyAlignment="0" applyProtection="0"/>
    <xf numFmtId="0" fontId="28" fillId="0" borderId="13" applyNumberFormat="0" applyFill="0" applyAlignment="0" applyProtection="0"/>
    <xf numFmtId="0" fontId="22" fillId="12" borderId="0" applyNumberFormat="0" applyBorder="0" applyAlignment="0" applyProtection="0"/>
    <xf numFmtId="0" fontId="35" fillId="0" borderId="15" applyNumberFormat="0" applyFill="0" applyAlignment="0" applyProtection="0"/>
    <xf numFmtId="0" fontId="21" fillId="4" borderId="8" applyNumberFormat="0" applyFont="0" applyAlignment="0" applyProtection="0"/>
    <xf numFmtId="0" fontId="33" fillId="7" borderId="0" applyNumberFormat="0" applyBorder="0" applyAlignment="0" applyProtection="0"/>
    <xf numFmtId="0" fontId="29" fillId="0" borderId="14" applyNumberFormat="0" applyFill="0" applyAlignment="0" applyProtection="0"/>
    <xf numFmtId="0" fontId="22" fillId="13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3" fillId="5" borderId="1" applyNumberFormat="0" applyAlignment="0" applyProtection="0"/>
    <xf numFmtId="0" fontId="24" fillId="23" borderId="9" applyNumberFormat="0" applyAlignment="0" applyProtection="0"/>
    <xf numFmtId="0" fontId="25" fillId="23" borderId="1" applyNumberFormat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19" borderId="2" applyNumberFormat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51" fillId="0" borderId="0"/>
    <xf numFmtId="0" fontId="26" fillId="0" borderId="11" applyNumberFormat="0" applyFill="0" applyAlignment="0" applyProtection="0"/>
    <xf numFmtId="0" fontId="2" fillId="0" borderId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4" borderId="8" applyNumberFormat="0" applyFon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1" fillId="0" borderId="0"/>
    <xf numFmtId="0" fontId="51" fillId="0" borderId="0"/>
    <xf numFmtId="0" fontId="23" fillId="5" borderId="1" applyNumberFormat="0" applyAlignment="0" applyProtection="0"/>
    <xf numFmtId="0" fontId="22" fillId="14" borderId="0" applyNumberFormat="0" applyBorder="0" applyAlignment="0" applyProtection="0"/>
    <xf numFmtId="0" fontId="23" fillId="5" borderId="1" applyNumberFormat="0" applyAlignment="0" applyProtection="0"/>
    <xf numFmtId="0" fontId="27" fillId="0" borderId="12" applyNumberFormat="0" applyFill="0" applyAlignment="0" applyProtection="0"/>
    <xf numFmtId="0" fontId="23" fillId="5" borderId="1" applyNumberFormat="0" applyAlignment="0" applyProtection="0"/>
    <xf numFmtId="0" fontId="37" fillId="8" borderId="0" applyNumberFormat="0" applyBorder="0" applyAlignment="0" applyProtection="0"/>
    <xf numFmtId="0" fontId="1" fillId="0" borderId="0"/>
    <xf numFmtId="0" fontId="28" fillId="0" borderId="13" applyNumberFormat="0" applyFill="0" applyAlignment="0" applyProtection="0"/>
    <xf numFmtId="0" fontId="25" fillId="23" borderId="1" applyNumberFormat="0" applyAlignment="0" applyProtection="0"/>
    <xf numFmtId="0" fontId="22" fillId="21" borderId="0" applyNumberFormat="0" applyBorder="0" applyAlignment="0" applyProtection="0"/>
    <xf numFmtId="0" fontId="24" fillId="23" borderId="9" applyNumberFormat="0" applyAlignment="0" applyProtection="0"/>
    <xf numFmtId="0" fontId="22" fillId="17" borderId="0" applyNumberFormat="0" applyBorder="0" applyAlignment="0" applyProtection="0"/>
    <xf numFmtId="0" fontId="23" fillId="5" borderId="1" applyNumberFormat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51" fillId="0" borderId="0"/>
    <xf numFmtId="0" fontId="21" fillId="4" borderId="8" applyNumberFormat="0" applyFont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4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25" fillId="23" borderId="1" applyNumberFormat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12" borderId="0" applyNumberFormat="0" applyBorder="0" applyAlignment="0" applyProtection="0"/>
    <xf numFmtId="0" fontId="22" fillId="21" borderId="0" applyNumberFormat="0" applyBorder="0" applyAlignment="0" applyProtection="0"/>
    <xf numFmtId="0" fontId="2" fillId="0" borderId="0"/>
    <xf numFmtId="0" fontId="22" fillId="21" borderId="0" applyNumberFormat="0" applyBorder="0" applyAlignment="0" applyProtection="0"/>
    <xf numFmtId="0" fontId="51" fillId="0" borderId="0"/>
    <xf numFmtId="0" fontId="22" fillId="17" borderId="0" applyNumberFormat="0" applyBorder="0" applyAlignment="0" applyProtection="0"/>
    <xf numFmtId="0" fontId="32" fillId="10" borderId="0" applyNumberFormat="0" applyBorder="0" applyAlignment="0" applyProtection="0"/>
    <xf numFmtId="0" fontId="2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30" fillId="19" borderId="2" applyNumberFormat="0" applyAlignment="0" applyProtection="0"/>
    <xf numFmtId="0" fontId="22" fillId="14" borderId="0" applyNumberFormat="0" applyBorder="0" applyAlignment="0" applyProtection="0"/>
    <xf numFmtId="0" fontId="29" fillId="0" borderId="14" applyNumberFormat="0" applyFill="0" applyAlignment="0" applyProtection="0"/>
    <xf numFmtId="0" fontId="22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5" borderId="1" applyNumberFormat="0" applyAlignment="0" applyProtection="0"/>
    <xf numFmtId="0" fontId="28" fillId="0" borderId="13" applyNumberFormat="0" applyFill="0" applyAlignment="0" applyProtection="0"/>
    <xf numFmtId="0" fontId="24" fillId="23" borderId="9" applyNumberFormat="0" applyAlignment="0" applyProtection="0"/>
    <xf numFmtId="0" fontId="27" fillId="0" borderId="12" applyNumberFormat="0" applyFill="0" applyAlignment="0" applyProtection="0"/>
    <xf numFmtId="0" fontId="25" fillId="23" borderId="1" applyNumberFormat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5" fillId="23" borderId="1" applyNumberFormat="0" applyAlignment="0" applyProtection="0"/>
    <xf numFmtId="0" fontId="27" fillId="0" borderId="12" applyNumberFormat="0" applyFill="0" applyAlignment="0" applyProtection="0"/>
    <xf numFmtId="0" fontId="24" fillId="23" borderId="9" applyNumberFormat="0" applyAlignment="0" applyProtection="0"/>
    <xf numFmtId="0" fontId="28" fillId="0" borderId="13" applyNumberFormat="0" applyFill="0" applyAlignment="0" applyProtection="0"/>
    <xf numFmtId="0" fontId="23" fillId="5" borderId="1" applyNumberFormat="0" applyAlignment="0" applyProtection="0"/>
    <xf numFmtId="0" fontId="28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9" fillId="0" borderId="14" applyNumberFormat="0" applyFill="0" applyAlignment="0" applyProtection="0"/>
    <xf numFmtId="0" fontId="22" fillId="14" borderId="0" applyNumberFormat="0" applyBorder="0" applyAlignment="0" applyProtection="0"/>
    <xf numFmtId="0" fontId="30" fillId="19" borderId="2" applyNumberFormat="0" applyAlignment="0" applyProtection="0"/>
    <xf numFmtId="0" fontId="22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2" fillId="10" borderId="0" applyNumberFormat="0" applyBorder="0" applyAlignment="0" applyProtection="0"/>
    <xf numFmtId="0" fontId="22" fillId="17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4" borderId="8" applyNumberFormat="0" applyFon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24" fillId="23" borderId="9" applyNumberFormat="0" applyAlignment="0" applyProtection="0"/>
    <xf numFmtId="0" fontId="1" fillId="0" borderId="0"/>
    <xf numFmtId="0" fontId="37" fillId="8" borderId="0" applyNumberFormat="0" applyBorder="0" applyAlignment="0" applyProtection="0"/>
    <xf numFmtId="0" fontId="22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5" fillId="23" borderId="1" applyNumberFormat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7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5" fillId="0" borderId="15" applyNumberFormat="0" applyFill="0" applyAlignment="0" applyProtection="0"/>
    <xf numFmtId="0" fontId="30" fillId="19" borderId="2" applyNumberFormat="0" applyAlignment="0" applyProtection="0"/>
    <xf numFmtId="0" fontId="3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4" borderId="8" applyNumberFormat="0" applyFon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2" fillId="10" borderId="0" applyNumberFormat="0" applyBorder="0" applyAlignment="0" applyProtection="0"/>
    <xf numFmtId="0" fontId="30" fillId="19" borderId="2" applyNumberFormat="0" applyAlignment="0" applyProtection="0"/>
    <xf numFmtId="0" fontId="28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4" fillId="23" borderId="9" applyNumberFormat="0" applyAlignment="0" applyProtection="0"/>
    <xf numFmtId="0" fontId="32" fillId="10" borderId="0" applyNumberFormat="0" applyBorder="0" applyAlignment="0" applyProtection="0"/>
    <xf numFmtId="0" fontId="25" fillId="23" borderId="1" applyNumberFormat="0" applyAlignment="0" applyProtection="0"/>
    <xf numFmtId="0" fontId="31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30" fillId="19" borderId="2" applyNumberFormat="0" applyAlignment="0" applyProtection="0"/>
    <xf numFmtId="0" fontId="27" fillId="0" borderId="12" applyNumberFormat="0" applyFill="0" applyAlignment="0" applyProtection="0"/>
    <xf numFmtId="0" fontId="29" fillId="0" borderId="14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7" fillId="0" borderId="12" applyNumberFormat="0" applyFill="0" applyAlignment="0" applyProtection="0"/>
    <xf numFmtId="0" fontId="30" fillId="19" borderId="2" applyNumberFormat="0" applyAlignment="0" applyProtection="0"/>
    <xf numFmtId="0" fontId="26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1" applyNumberFormat="0" applyAlignment="0" applyProtection="0"/>
    <xf numFmtId="0" fontId="32" fillId="10" borderId="0" applyNumberFormat="0" applyBorder="0" applyAlignment="0" applyProtection="0"/>
    <xf numFmtId="0" fontId="24" fillId="23" borderId="9" applyNumberFormat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4" borderId="8" applyNumberFormat="0" applyFon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4" borderId="8" applyNumberFormat="0" applyFont="0" applyAlignment="0" applyProtection="0"/>
    <xf numFmtId="0" fontId="22" fillId="21" borderId="0" applyNumberFormat="0" applyBorder="0" applyAlignment="0" applyProtection="0"/>
    <xf numFmtId="0" fontId="33" fillId="7" borderId="0" applyNumberFormat="0" applyBorder="0" applyAlignment="0" applyProtection="0"/>
    <xf numFmtId="0" fontId="22" fillId="14" borderId="0" applyNumberFormat="0" applyBorder="0" applyAlignment="0" applyProtection="0"/>
    <xf numFmtId="0" fontId="3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4" borderId="8" applyNumberFormat="0" applyFon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2" fillId="0" borderId="0"/>
    <xf numFmtId="0" fontId="33" fillId="7" borderId="0" applyNumberFormat="0" applyBorder="0" applyAlignment="0" applyProtection="0"/>
    <xf numFmtId="0" fontId="32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19" borderId="2" applyNumberFormat="0" applyAlignment="0" applyProtection="0"/>
    <xf numFmtId="0" fontId="29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3" fillId="5" borderId="1" applyNumberFormat="0" applyAlignment="0" applyProtection="0"/>
    <xf numFmtId="0" fontId="24" fillId="23" borderId="9" applyNumberFormat="0" applyAlignment="0" applyProtection="0"/>
    <xf numFmtId="0" fontId="25" fillId="23" borderId="1" applyNumberFormat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19" borderId="2" applyNumberFormat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51" fillId="0" borderId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4" borderId="8" applyNumberFormat="0" applyFont="0" applyAlignment="0" applyProtection="0"/>
    <xf numFmtId="9" fontId="3" fillId="0" borderId="0" applyFont="0" applyFill="0" applyBorder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51" fillId="0" borderId="0"/>
    <xf numFmtId="0" fontId="37" fillId="8" borderId="0" applyNumberFormat="0" applyBorder="0" applyAlignment="0" applyProtection="0"/>
    <xf numFmtId="0" fontId="1" fillId="0" borderId="0"/>
    <xf numFmtId="0" fontId="34" fillId="0" borderId="0" applyNumberFormat="0" applyFill="0" applyBorder="0" applyAlignment="0" applyProtection="0"/>
    <xf numFmtId="0" fontId="21" fillId="4" borderId="8" applyNumberFormat="0" applyFont="0" applyAlignment="0" applyProtection="0"/>
    <xf numFmtId="0" fontId="28" fillId="0" borderId="13" applyNumberFormat="0" applyFill="0" applyAlignment="0" applyProtection="0"/>
    <xf numFmtId="0" fontId="27" fillId="0" borderId="12" applyNumberFormat="0" applyFill="0" applyAlignment="0" applyProtection="0"/>
    <xf numFmtId="0" fontId="26" fillId="0" borderId="11" applyNumberFormat="0" applyFill="0" applyAlignment="0" applyProtection="0"/>
    <xf numFmtId="0" fontId="25" fillId="23" borderId="1" applyNumberFormat="0" applyAlignment="0" applyProtection="0"/>
    <xf numFmtId="0" fontId="24" fillId="23" borderId="9" applyNumberFormat="0" applyAlignment="0" applyProtection="0"/>
    <xf numFmtId="0" fontId="23" fillId="5" borderId="1" applyNumberFormat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" fillId="0" borderId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/>
    <xf numFmtId="9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63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3" fillId="0" borderId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51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3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4" fillId="0" borderId="0"/>
    <xf numFmtId="0" fontId="63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3" fillId="0" borderId="0"/>
    <xf numFmtId="164" fontId="1" fillId="0" borderId="0" applyFont="0" applyFill="0" applyBorder="0" applyAlignment="0" applyProtection="0"/>
    <xf numFmtId="0" fontId="63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164" fontId="1" fillId="0" borderId="0" applyFont="0" applyFill="0" applyBorder="0" applyAlignment="0" applyProtection="0"/>
    <xf numFmtId="0" fontId="63" fillId="0" borderId="0"/>
    <xf numFmtId="0" fontId="63" fillId="0" borderId="0"/>
    <xf numFmtId="165" fontId="1" fillId="0" borderId="0" applyFont="0" applyFill="0" applyBorder="0" applyAlignment="0" applyProtection="0"/>
    <xf numFmtId="0" fontId="4" fillId="0" borderId="0"/>
    <xf numFmtId="0" fontId="51" fillId="0" borderId="0"/>
    <xf numFmtId="0" fontId="51" fillId="0" borderId="0"/>
    <xf numFmtId="0" fontId="2" fillId="0" borderId="0"/>
    <xf numFmtId="170" fontId="2" fillId="0" borderId="0" applyFont="0" applyFill="0" applyBorder="0" applyAlignment="0" applyProtection="0"/>
    <xf numFmtId="0" fontId="1" fillId="0" borderId="0"/>
    <xf numFmtId="0" fontId="51" fillId="0" borderId="0"/>
    <xf numFmtId="0" fontId="51" fillId="0" borderId="0"/>
    <xf numFmtId="0" fontId="2" fillId="0" borderId="0"/>
    <xf numFmtId="0" fontId="1" fillId="0" borderId="0"/>
    <xf numFmtId="0" fontId="63" fillId="0" borderId="0"/>
    <xf numFmtId="0" fontId="63" fillId="0" borderId="0"/>
    <xf numFmtId="170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0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" fillId="0" borderId="0"/>
    <xf numFmtId="0" fontId="63" fillId="0" borderId="0"/>
    <xf numFmtId="9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" fillId="0" borderId="0"/>
    <xf numFmtId="0" fontId="63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51" fillId="0" borderId="0"/>
    <xf numFmtId="0" fontId="2" fillId="0" borderId="0"/>
    <xf numFmtId="0" fontId="51" fillId="0" borderId="0"/>
    <xf numFmtId="0" fontId="2" fillId="0" borderId="0"/>
    <xf numFmtId="0" fontId="51" fillId="0" borderId="0"/>
    <xf numFmtId="170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63" fillId="0" borderId="0"/>
    <xf numFmtId="0" fontId="51" fillId="0" borderId="0"/>
    <xf numFmtId="0" fontId="51" fillId="0" borderId="0"/>
    <xf numFmtId="0" fontId="2" fillId="0" borderId="0"/>
    <xf numFmtId="0" fontId="4" fillId="0" borderId="0"/>
    <xf numFmtId="170" fontId="2" fillId="0" borderId="0" applyFont="0" applyFill="0" applyBorder="0" applyAlignment="0" applyProtection="0"/>
    <xf numFmtId="0" fontId="51" fillId="0" borderId="0"/>
    <xf numFmtId="0" fontId="2" fillId="0" borderId="0"/>
    <xf numFmtId="0" fontId="1" fillId="0" borderId="0"/>
    <xf numFmtId="0" fontId="63" fillId="0" borderId="0"/>
    <xf numFmtId="0" fontId="4" fillId="0" borderId="0"/>
    <xf numFmtId="165" fontId="1" fillId="0" borderId="0" applyFont="0" applyFill="0" applyBorder="0" applyAlignment="0" applyProtection="0"/>
    <xf numFmtId="0" fontId="63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63" fillId="0" borderId="0"/>
    <xf numFmtId="170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3" fillId="0" borderId="0"/>
    <xf numFmtId="0" fontId="63" fillId="0" borderId="0"/>
    <xf numFmtId="165" fontId="1" fillId="0" borderId="0" applyFont="0" applyFill="0" applyBorder="0" applyAlignment="0" applyProtection="0"/>
    <xf numFmtId="0" fontId="1" fillId="0" borderId="0"/>
    <xf numFmtId="0" fontId="63" fillId="0" borderId="0"/>
    <xf numFmtId="0" fontId="1" fillId="0" borderId="0"/>
    <xf numFmtId="0" fontId="4" fillId="0" borderId="0"/>
    <xf numFmtId="0" fontId="51" fillId="0" borderId="0"/>
    <xf numFmtId="0" fontId="51" fillId="0" borderId="0"/>
    <xf numFmtId="0" fontId="2" fillId="0" borderId="0"/>
    <xf numFmtId="0" fontId="63" fillId="0" borderId="0"/>
    <xf numFmtId="164" fontId="1" fillId="0" borderId="0" applyFont="0" applyFill="0" applyBorder="0" applyAlignment="0" applyProtection="0"/>
    <xf numFmtId="0" fontId="63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3" fillId="0" borderId="0"/>
    <xf numFmtId="16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165" fontId="1" fillId="0" borderId="0" applyFont="0" applyFill="0" applyBorder="0" applyAlignment="0" applyProtection="0"/>
    <xf numFmtId="0" fontId="51" fillId="0" borderId="0"/>
    <xf numFmtId="0" fontId="63" fillId="0" borderId="0"/>
    <xf numFmtId="165" fontId="1" fillId="0" borderId="0" applyFont="0" applyFill="0" applyBorder="0" applyAlignment="0" applyProtection="0"/>
    <xf numFmtId="0" fontId="51" fillId="0" borderId="0"/>
    <xf numFmtId="0" fontId="63" fillId="0" borderId="0"/>
    <xf numFmtId="167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63" fillId="0" borderId="0"/>
    <xf numFmtId="165" fontId="4" fillId="0" borderId="0" applyFont="0" applyFill="0" applyBorder="0" applyAlignment="0" applyProtection="0"/>
    <xf numFmtId="0" fontId="63" fillId="0" borderId="0"/>
    <xf numFmtId="165" fontId="1" fillId="0" borderId="0" applyFont="0" applyFill="0" applyBorder="0" applyAlignment="0" applyProtection="0"/>
    <xf numFmtId="0" fontId="51" fillId="0" borderId="0"/>
    <xf numFmtId="0" fontId="63" fillId="0" borderId="0"/>
    <xf numFmtId="165" fontId="1" fillId="0" borderId="0" applyFont="0" applyFill="0" applyBorder="0" applyAlignment="0" applyProtection="0"/>
    <xf numFmtId="0" fontId="51" fillId="0" borderId="0"/>
    <xf numFmtId="0" fontId="2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63" fillId="0" borderId="0"/>
    <xf numFmtId="0" fontId="63" fillId="0" borderId="0"/>
    <xf numFmtId="165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63" fillId="0" borderId="0"/>
    <xf numFmtId="0" fontId="63" fillId="0" borderId="0"/>
    <xf numFmtId="0" fontId="7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6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0" fontId="5" fillId="0" borderId="0" xfId="1" applyFont="1" applyBorder="1"/>
    <xf numFmtId="3" fontId="5" fillId="0" borderId="0" xfId="1" applyNumberFormat="1" applyFont="1"/>
    <xf numFmtId="3" fontId="5" fillId="0" borderId="0" xfId="1" applyNumberFormat="1" applyFont="1" applyBorder="1"/>
    <xf numFmtId="0" fontId="9" fillId="0" borderId="0" xfId="1" applyFont="1" applyAlignment="1"/>
    <xf numFmtId="0" fontId="9" fillId="0" borderId="0" xfId="1" applyFont="1" applyAlignment="1">
      <alignment wrapText="1"/>
    </xf>
    <xf numFmtId="168" fontId="9" fillId="0" borderId="0" xfId="1" applyNumberFormat="1" applyFont="1" applyAlignment="1"/>
    <xf numFmtId="0" fontId="5" fillId="0" borderId="0" xfId="1" applyFont="1" applyFill="1"/>
    <xf numFmtId="3" fontId="5" fillId="0" borderId="0" xfId="1" applyNumberFormat="1" applyFont="1" applyFill="1"/>
    <xf numFmtId="0" fontId="9" fillId="0" borderId="0" xfId="1" applyFont="1" applyFill="1" applyAlignment="1"/>
    <xf numFmtId="168" fontId="9" fillId="0" borderId="0" xfId="1" applyNumberFormat="1" applyFont="1" applyFill="1" applyAlignment="1"/>
    <xf numFmtId="0" fontId="5" fillId="0" borderId="0" xfId="1" applyFont="1" applyBorder="1" applyAlignment="1">
      <alignment wrapText="1"/>
    </xf>
    <xf numFmtId="0" fontId="7" fillId="0" borderId="0" xfId="1" applyNumberFormat="1" applyFont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5" fillId="0" borderId="0" xfId="1" applyFont="1" applyFill="1" applyBorder="1"/>
    <xf numFmtId="0" fontId="5" fillId="0" borderId="0" xfId="1" applyFont="1" applyFill="1" applyAlignment="1">
      <alignment horizontal="center"/>
    </xf>
    <xf numFmtId="9" fontId="5" fillId="0" borderId="0" xfId="74" applyFont="1" applyFill="1"/>
    <xf numFmtId="0" fontId="12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 wrapText="1"/>
    </xf>
    <xf numFmtId="0" fontId="5" fillId="0" borderId="0" xfId="1" applyFont="1" applyFill="1" applyAlignment="1">
      <alignment horizontal="center" wrapText="1"/>
    </xf>
    <xf numFmtId="0" fontId="5" fillId="0" borderId="0" xfId="1" applyFont="1" applyFill="1" applyBorder="1" applyAlignment="1"/>
    <xf numFmtId="3" fontId="61" fillId="0" borderId="0" xfId="1" applyNumberFormat="1" applyFont="1" applyFill="1"/>
    <xf numFmtId="0" fontId="12" fillId="0" borderId="0" xfId="1" applyFont="1" applyFill="1" applyBorder="1"/>
    <xf numFmtId="3" fontId="62" fillId="0" borderId="0" xfId="1" applyNumberFormat="1" applyFont="1" applyFill="1"/>
    <xf numFmtId="0" fontId="5" fillId="0" borderId="0" xfId="1" applyFont="1" applyFill="1" applyAlignment="1">
      <alignment wrapText="1"/>
    </xf>
    <xf numFmtId="0" fontId="64" fillId="28" borderId="0" xfId="1" applyFont="1" applyFill="1" applyAlignment="1">
      <alignment horizontal="left" vertical="center" wrapText="1"/>
    </xf>
    <xf numFmtId="0" fontId="64" fillId="28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5" fillId="0" borderId="18" xfId="1" applyFont="1" applyFill="1" applyBorder="1" applyAlignment="1"/>
    <xf numFmtId="0" fontId="5" fillId="0" borderId="0" xfId="1" applyFont="1" applyBorder="1" applyAlignment="1"/>
    <xf numFmtId="3" fontId="65" fillId="0" borderId="0" xfId="1" applyNumberFormat="1" applyFont="1" applyFill="1"/>
    <xf numFmtId="3" fontId="65" fillId="0" borderId="0" xfId="1" applyNumberFormat="1" applyFont="1" applyBorder="1"/>
    <xf numFmtId="3" fontId="65" fillId="0" borderId="0" xfId="1" applyNumberFormat="1" applyFont="1" applyFill="1" applyBorder="1"/>
    <xf numFmtId="3" fontId="65" fillId="0" borderId="16" xfId="1" applyNumberFormat="1" applyFont="1" applyFill="1" applyBorder="1"/>
    <xf numFmtId="0" fontId="65" fillId="0" borderId="0" xfId="1" applyFont="1" applyBorder="1"/>
    <xf numFmtId="3" fontId="65" fillId="0" borderId="19" xfId="1" applyNumberFormat="1" applyFont="1" applyFill="1" applyBorder="1"/>
    <xf numFmtId="3" fontId="65" fillId="0" borderId="18" xfId="1" applyNumberFormat="1" applyFont="1" applyFill="1" applyBorder="1"/>
    <xf numFmtId="0" fontId="70" fillId="0" borderId="0" xfId="1" applyFont="1" applyFill="1" applyBorder="1"/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 applyBorder="1"/>
    <xf numFmtId="0" fontId="5" fillId="0" borderId="0" xfId="217" applyFont="1" applyAlignment="1">
      <alignment horizontal="center"/>
    </xf>
    <xf numFmtId="168" fontId="9" fillId="0" borderId="0" xfId="217" applyNumberFormat="1" applyFont="1" applyAlignment="1"/>
    <xf numFmtId="168" fontId="5" fillId="0" borderId="0" xfId="217" applyNumberFormat="1" applyFont="1" applyAlignment="1"/>
    <xf numFmtId="168" fontId="13" fillId="0" borderId="0" xfId="217" applyNumberFormat="1" applyFont="1" applyBorder="1" applyAlignment="1">
      <alignment horizontal="right"/>
    </xf>
    <xf numFmtId="168" fontId="5" fillId="0" borderId="0" xfId="217" applyNumberFormat="1" applyFont="1" applyAlignment="1">
      <alignment horizontal="right"/>
    </xf>
    <xf numFmtId="168" fontId="5" fillId="0" borderId="0" xfId="217" applyNumberFormat="1" applyFont="1" applyFill="1" applyAlignment="1"/>
    <xf numFmtId="0" fontId="9" fillId="0" borderId="0" xfId="217" applyFont="1" applyFill="1" applyAlignment="1"/>
    <xf numFmtId="168" fontId="9" fillId="0" borderId="0" xfId="217" applyNumberFormat="1" applyFont="1" applyFill="1" applyAlignment="1"/>
    <xf numFmtId="0" fontId="5" fillId="0" borderId="0" xfId="217" applyFont="1" applyBorder="1" applyAlignment="1">
      <alignment wrapText="1"/>
    </xf>
    <xf numFmtId="0" fontId="7" fillId="0" borderId="0" xfId="217" applyNumberFormat="1" applyFont="1" applyAlignment="1">
      <alignment horizontal="center" vertical="center" wrapText="1"/>
    </xf>
    <xf numFmtId="0" fontId="5" fillId="0" borderId="0" xfId="217" applyFont="1" applyFill="1" applyBorder="1"/>
    <xf numFmtId="0" fontId="5" fillId="0" borderId="0" xfId="217" applyFont="1" applyFill="1" applyBorder="1" applyAlignment="1"/>
    <xf numFmtId="168" fontId="7" fillId="0" borderId="0" xfId="217" applyNumberFormat="1" applyFont="1" applyFill="1" applyAlignment="1"/>
    <xf numFmtId="168" fontId="17" fillId="0" borderId="0" xfId="217" applyNumberFormat="1" applyFont="1" applyBorder="1" applyAlignment="1">
      <alignment horizontal="right"/>
    </xf>
    <xf numFmtId="168" fontId="13" fillId="0" borderId="0" xfId="217" applyNumberFormat="1" applyFont="1" applyFill="1" applyBorder="1" applyAlignment="1">
      <alignment horizontal="right"/>
    </xf>
    <xf numFmtId="0" fontId="66" fillId="0" borderId="0" xfId="217" applyFont="1" applyAlignment="1">
      <alignment wrapText="1"/>
    </xf>
    <xf numFmtId="0" fontId="67" fillId="0" borderId="0" xfId="217" applyFont="1" applyAlignment="1">
      <alignment horizontal="center" vertical="top"/>
    </xf>
    <xf numFmtId="168" fontId="66" fillId="0" borderId="0" xfId="217" applyNumberFormat="1" applyFont="1" applyAlignment="1">
      <alignment horizontal="right"/>
    </xf>
    <xf numFmtId="168" fontId="66" fillId="0" borderId="0" xfId="217" applyNumberFormat="1" applyFont="1" applyAlignment="1"/>
    <xf numFmtId="168" fontId="66" fillId="0" borderId="0" xfId="217" applyNumberFormat="1" applyFont="1" applyFill="1" applyAlignment="1">
      <alignment horizontal="right"/>
    </xf>
    <xf numFmtId="0" fontId="66" fillId="0" borderId="0" xfId="217" applyFont="1" applyAlignment="1">
      <alignment horizontal="center"/>
    </xf>
    <xf numFmtId="168" fontId="66" fillId="0" borderId="0" xfId="217" applyNumberFormat="1" applyFont="1" applyFill="1" applyAlignment="1"/>
    <xf numFmtId="166" fontId="66" fillId="0" borderId="18" xfId="217" applyNumberFormat="1" applyFont="1" applyFill="1" applyBorder="1" applyAlignment="1">
      <alignment horizontal="right"/>
    </xf>
    <xf numFmtId="166" fontId="66" fillId="0" borderId="0" xfId="217" applyNumberFormat="1" applyFont="1" applyAlignment="1"/>
    <xf numFmtId="0" fontId="67" fillId="0" borderId="0" xfId="217" applyFont="1" applyAlignment="1">
      <alignment horizontal="center"/>
    </xf>
    <xf numFmtId="166" fontId="66" fillId="0" borderId="0" xfId="217" applyNumberFormat="1" applyFont="1" applyFill="1" applyBorder="1" applyAlignment="1">
      <alignment horizontal="right"/>
    </xf>
    <xf numFmtId="168" fontId="67" fillId="0" borderId="0" xfId="217" applyNumberFormat="1" applyFont="1" applyFill="1" applyAlignment="1">
      <alignment horizontal="right"/>
    </xf>
    <xf numFmtId="168" fontId="67" fillId="0" borderId="0" xfId="217" applyNumberFormat="1" applyFont="1" applyFill="1" applyAlignment="1"/>
    <xf numFmtId="0" fontId="66" fillId="0" borderId="0" xfId="217" applyFont="1" applyFill="1" applyAlignment="1">
      <alignment horizontal="center"/>
    </xf>
    <xf numFmtId="168" fontId="66" fillId="0" borderId="0" xfId="217" applyNumberFormat="1" applyFont="1" applyFill="1" applyBorder="1" applyAlignment="1"/>
    <xf numFmtId="168" fontId="66" fillId="0" borderId="18" xfId="217" applyNumberFormat="1" applyFont="1" applyBorder="1" applyAlignment="1">
      <alignment horizontal="right"/>
    </xf>
    <xf numFmtId="168" fontId="66" fillId="0" borderId="18" xfId="217" applyNumberFormat="1" applyFont="1" applyFill="1" applyBorder="1" applyAlignment="1"/>
    <xf numFmtId="0" fontId="5" fillId="0" borderId="18" xfId="217" applyFont="1" applyBorder="1" applyAlignment="1">
      <alignment wrapText="1"/>
    </xf>
    <xf numFmtId="0" fontId="5" fillId="0" borderId="18" xfId="217" applyFont="1" applyFill="1" applyBorder="1" applyAlignment="1"/>
    <xf numFmtId="0" fontId="5" fillId="0" borderId="0" xfId="217" applyFont="1" applyBorder="1" applyAlignment="1"/>
    <xf numFmtId="0" fontId="9" fillId="0" borderId="0" xfId="217" applyFont="1" applyBorder="1" applyAlignment="1">
      <alignment wrapText="1"/>
    </xf>
    <xf numFmtId="166" fontId="67" fillId="0" borderId="0" xfId="217" applyNumberFormat="1" applyFont="1" applyFill="1" applyBorder="1" applyAlignment="1">
      <alignment horizontal="right"/>
    </xf>
    <xf numFmtId="168" fontId="66" fillId="0" borderId="0" xfId="217" applyNumberFormat="1" applyFont="1" applyBorder="1" applyAlignment="1"/>
    <xf numFmtId="166" fontId="66" fillId="0" borderId="22" xfId="217" applyNumberFormat="1" applyFont="1" applyFill="1" applyBorder="1" applyAlignment="1">
      <alignment horizontal="right"/>
    </xf>
    <xf numFmtId="166" fontId="66" fillId="0" borderId="19" xfId="217" applyNumberFormat="1" applyFont="1" applyFill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 applyAlignment="1"/>
    <xf numFmtId="0" fontId="9" fillId="0" borderId="0" xfId="262" applyFont="1" applyAlignment="1">
      <alignment wrapText="1"/>
    </xf>
    <xf numFmtId="168" fontId="9" fillId="0" borderId="0" xfId="262" applyNumberFormat="1" applyFont="1" applyAlignment="1"/>
    <xf numFmtId="3" fontId="14" fillId="0" borderId="0" xfId="262" applyNumberFormat="1" applyFont="1" applyBorder="1" applyAlignment="1">
      <alignment horizontal="center" wrapText="1"/>
    </xf>
    <xf numFmtId="3" fontId="14" fillId="0" borderId="0" xfId="262" applyNumberFormat="1" applyFont="1" applyFill="1" applyBorder="1" applyAlignment="1">
      <alignment horizontal="center" wrapText="1"/>
    </xf>
    <xf numFmtId="0" fontId="9" fillId="0" borderId="0" xfId="262" applyFont="1" applyFill="1" applyAlignment="1"/>
    <xf numFmtId="168" fontId="9" fillId="0" borderId="0" xfId="262" applyNumberFormat="1" applyFont="1" applyFill="1" applyAlignment="1"/>
    <xf numFmtId="0" fontId="5" fillId="0" borderId="0" xfId="262" applyFont="1" applyBorder="1" applyAlignment="1">
      <alignment wrapText="1"/>
    </xf>
    <xf numFmtId="168" fontId="7" fillId="0" borderId="0" xfId="262" applyNumberFormat="1" applyFont="1" applyFill="1" applyBorder="1" applyAlignment="1">
      <alignment horizontal="center"/>
    </xf>
    <xf numFmtId="0" fontId="5" fillId="0" borderId="0" xfId="262" applyFont="1" applyFill="1" applyBorder="1"/>
    <xf numFmtId="166" fontId="14" fillId="0" borderId="0" xfId="262" applyNumberFormat="1" applyFont="1" applyBorder="1" applyAlignment="1">
      <alignment horizontal="center" wrapText="1"/>
    </xf>
    <xf numFmtId="166" fontId="8" fillId="0" borderId="0" xfId="262" applyNumberFormat="1" applyFont="1" applyFill="1" applyBorder="1"/>
    <xf numFmtId="166" fontId="14" fillId="0" borderId="0" xfId="262" applyNumberFormat="1" applyFont="1" applyFill="1" applyBorder="1" applyAlignment="1">
      <alignment wrapText="1"/>
    </xf>
    <xf numFmtId="0" fontId="7" fillId="0" borderId="0" xfId="262" applyFont="1" applyBorder="1" applyAlignment="1">
      <alignment horizontal="center" wrapText="1"/>
    </xf>
    <xf numFmtId="166" fontId="14" fillId="0" borderId="0" xfId="262" applyNumberFormat="1" applyFont="1" applyBorder="1" applyAlignment="1">
      <alignment wrapText="1"/>
    </xf>
    <xf numFmtId="3" fontId="7" fillId="0" borderId="0" xfId="262" applyNumberFormat="1" applyFont="1" applyFill="1" applyBorder="1" applyAlignment="1">
      <alignment horizontal="center" vertical="center"/>
    </xf>
    <xf numFmtId="166" fontId="16" fillId="0" borderId="0" xfId="262" applyNumberFormat="1" applyFont="1" applyBorder="1" applyAlignment="1">
      <alignment horizontal="center" vertical="top" wrapText="1"/>
    </xf>
    <xf numFmtId="166" fontId="58" fillId="0" borderId="0" xfId="262" applyNumberFormat="1" applyFont="1" applyBorder="1"/>
    <xf numFmtId="0" fontId="5" fillId="0" borderId="0" xfId="262" applyFont="1" applyBorder="1" applyAlignment="1">
      <alignment horizontal="left" wrapText="1"/>
    </xf>
    <xf numFmtId="166" fontId="14" fillId="0" borderId="0" xfId="262" applyNumberFormat="1" applyFont="1" applyBorder="1" applyAlignment="1">
      <alignment horizontal="left" wrapText="1"/>
    </xf>
    <xf numFmtId="0" fontId="5" fillId="0" borderId="18" xfId="262" applyFont="1" applyBorder="1" applyAlignment="1">
      <alignment wrapText="1"/>
    </xf>
    <xf numFmtId="0" fontId="5" fillId="0" borderId="0" xfId="262" applyFont="1" applyBorder="1" applyAlignment="1"/>
    <xf numFmtId="0" fontId="9" fillId="0" borderId="0" xfId="262" applyFont="1" applyBorder="1" applyAlignment="1">
      <alignment wrapText="1"/>
    </xf>
    <xf numFmtId="166" fontId="8" fillId="0" borderId="0" xfId="209" applyNumberFormat="1" applyFont="1" applyBorder="1"/>
    <xf numFmtId="166" fontId="8" fillId="0" borderId="0" xfId="209" applyNumberFormat="1" applyFont="1" applyFill="1" applyBorder="1"/>
    <xf numFmtId="0" fontId="7" fillId="0" borderId="0" xfId="262" applyFont="1" applyBorder="1" applyAlignment="1">
      <alignment wrapText="1"/>
    </xf>
    <xf numFmtId="166" fontId="8" fillId="0" borderId="18" xfId="209" applyNumberFormat="1" applyFont="1" applyBorder="1"/>
    <xf numFmtId="166" fontId="56" fillId="0" borderId="0" xfId="262" applyNumberFormat="1" applyFont="1" applyBorder="1"/>
    <xf numFmtId="166" fontId="56" fillId="0" borderId="0" xfId="262" applyNumberFormat="1" applyFont="1" applyFill="1" applyBorder="1"/>
    <xf numFmtId="0" fontId="65" fillId="0" borderId="0" xfId="262" applyFont="1" applyFill="1" applyBorder="1" applyAlignment="1">
      <alignment horizontal="left"/>
    </xf>
    <xf numFmtId="0" fontId="65" fillId="0" borderId="0" xfId="262" applyFont="1" applyFill="1" applyBorder="1"/>
    <xf numFmtId="166" fontId="65" fillId="0" borderId="0" xfId="262" applyNumberFormat="1" applyFont="1" applyFill="1" applyBorder="1" applyAlignment="1">
      <alignment horizontal="left" wrapText="1"/>
    </xf>
    <xf numFmtId="168" fontId="71" fillId="0" borderId="0" xfId="262" applyNumberFormat="1" applyFont="1" applyFill="1" applyBorder="1" applyAlignment="1">
      <alignment horizontal="center" wrapText="1"/>
    </xf>
    <xf numFmtId="166" fontId="65" fillId="0" borderId="0" xfId="262" applyNumberFormat="1" applyFont="1" applyFill="1" applyBorder="1" applyAlignment="1">
      <alignment wrapText="1"/>
    </xf>
    <xf numFmtId="166" fontId="65" fillId="0" borderId="20" xfId="262" applyNumberFormat="1" applyFont="1" applyFill="1" applyBorder="1" applyAlignment="1">
      <alignment wrapText="1"/>
    </xf>
    <xf numFmtId="166" fontId="65" fillId="0" borderId="24" xfId="262" applyNumberFormat="1" applyFont="1" applyFill="1" applyBorder="1" applyAlignment="1">
      <alignment wrapText="1"/>
    </xf>
    <xf numFmtId="166" fontId="65" fillId="0" borderId="3" xfId="262" applyNumberFormat="1" applyFont="1" applyFill="1" applyBorder="1" applyAlignment="1">
      <alignment wrapText="1"/>
    </xf>
    <xf numFmtId="166" fontId="71" fillId="0" borderId="0" xfId="262" applyNumberFormat="1" applyFont="1" applyFill="1" applyBorder="1" applyAlignment="1">
      <alignment horizontal="center" vertical="top" wrapText="1"/>
    </xf>
    <xf numFmtId="166" fontId="65" fillId="0" borderId="19" xfId="262" applyNumberFormat="1" applyFont="1" applyFill="1" applyBorder="1" applyAlignment="1">
      <alignment wrapText="1"/>
    </xf>
    <xf numFmtId="168" fontId="11" fillId="0" borderId="0" xfId="262" applyNumberFormat="1" applyFont="1" applyFill="1" applyAlignment="1"/>
    <xf numFmtId="0" fontId="65" fillId="0" borderId="18" xfId="262" applyFont="1" applyBorder="1" applyAlignment="1">
      <alignment wrapText="1"/>
    </xf>
    <xf numFmtId="166" fontId="73" fillId="0" borderId="0" xfId="262" applyNumberFormat="1" applyFont="1" applyAlignment="1">
      <alignment horizontal="right"/>
    </xf>
    <xf numFmtId="166" fontId="65" fillId="0" borderId="0" xfId="262" applyNumberFormat="1" applyFont="1" applyFill="1" applyBorder="1" applyAlignment="1">
      <alignment horizontal="center" vertical="top" wrapText="1"/>
    </xf>
    <xf numFmtId="166" fontId="73" fillId="0" borderId="3" xfId="262" applyNumberFormat="1" applyFont="1" applyBorder="1" applyAlignment="1">
      <alignment horizontal="right"/>
    </xf>
    <xf numFmtId="166" fontId="65" fillId="0" borderId="20" xfId="262" applyNumberFormat="1" applyFont="1" applyFill="1" applyBorder="1" applyAlignment="1">
      <alignment horizontal="right" wrapText="1"/>
    </xf>
    <xf numFmtId="0" fontId="65" fillId="0" borderId="18" xfId="262" applyFont="1" applyFill="1" applyBorder="1" applyAlignment="1"/>
    <xf numFmtId="0" fontId="65" fillId="0" borderId="0" xfId="262" applyFont="1" applyFill="1" applyBorder="1" applyAlignment="1"/>
    <xf numFmtId="168" fontId="11" fillId="0" borderId="0" xfId="262" applyNumberFormat="1" applyFont="1" applyAlignment="1"/>
    <xf numFmtId="0" fontId="2" fillId="0" borderId="0" xfId="302"/>
    <xf numFmtId="0" fontId="12" fillId="0" borderId="0" xfId="302" applyFont="1"/>
    <xf numFmtId="0" fontId="12" fillId="0" borderId="0" xfId="302" applyFont="1" applyBorder="1"/>
    <xf numFmtId="0" fontId="5" fillId="0" borderId="0" xfId="302" applyFont="1" applyAlignment="1">
      <alignment wrapText="1"/>
    </xf>
    <xf numFmtId="0" fontId="12" fillId="0" borderId="0" xfId="302" applyFont="1" applyAlignment="1">
      <alignment wrapText="1"/>
    </xf>
    <xf numFmtId="3" fontId="12" fillId="0" borderId="0" xfId="302" applyNumberFormat="1" applyFont="1"/>
    <xf numFmtId="0" fontId="9" fillId="0" borderId="0" xfId="302" applyFont="1" applyAlignment="1"/>
    <xf numFmtId="168" fontId="9" fillId="0" borderId="0" xfId="302" applyNumberFormat="1" applyFont="1" applyAlignment="1"/>
    <xf numFmtId="0" fontId="15" fillId="0" borderId="0" xfId="302" applyFont="1" applyAlignment="1">
      <alignment horizontal="center" vertical="top" wrapText="1"/>
    </xf>
    <xf numFmtId="0" fontId="14" fillId="0" borderId="0" xfId="302" applyFont="1" applyAlignment="1">
      <alignment vertical="top" wrapText="1"/>
    </xf>
    <xf numFmtId="0" fontId="16" fillId="0" borderId="0" xfId="302" applyFont="1" applyBorder="1" applyAlignment="1">
      <alignment horizontal="center" vertical="top" wrapText="1"/>
    </xf>
    <xf numFmtId="0" fontId="17" fillId="0" borderId="18" xfId="302" applyFont="1" applyBorder="1" applyAlignment="1">
      <alignment horizontal="right"/>
    </xf>
    <xf numFmtId="0" fontId="9" fillId="0" borderId="0" xfId="302" applyFont="1" applyFill="1" applyAlignment="1"/>
    <xf numFmtId="168" fontId="9" fillId="0" borderId="0" xfId="302" applyNumberFormat="1" applyFont="1" applyFill="1" applyAlignment="1"/>
    <xf numFmtId="166" fontId="9" fillId="0" borderId="0" xfId="302" applyNumberFormat="1" applyFont="1" applyAlignment="1"/>
    <xf numFmtId="166" fontId="20" fillId="0" borderId="0" xfId="302" applyNumberFormat="1" applyFont="1" applyAlignment="1"/>
    <xf numFmtId="166" fontId="12" fillId="0" borderId="0" xfId="302" applyNumberFormat="1" applyFont="1" applyBorder="1"/>
    <xf numFmtId="0" fontId="7" fillId="0" borderId="0" xfId="302" applyFont="1" applyAlignment="1">
      <alignment horizontal="left" wrapText="1"/>
    </xf>
    <xf numFmtId="0" fontId="5" fillId="0" borderId="0" xfId="302" applyFont="1" applyBorder="1" applyAlignment="1">
      <alignment wrapText="1"/>
    </xf>
    <xf numFmtId="0" fontId="19" fillId="0" borderId="0" xfId="302" applyFont="1" applyBorder="1" applyAlignment="1">
      <alignment wrapText="1"/>
    </xf>
    <xf numFmtId="3" fontId="59" fillId="0" borderId="0" xfId="302" applyNumberFormat="1" applyFont="1"/>
    <xf numFmtId="0" fontId="59" fillId="0" borderId="0" xfId="302" applyFont="1"/>
    <xf numFmtId="0" fontId="59" fillId="0" borderId="0" xfId="302" applyFont="1" applyBorder="1"/>
    <xf numFmtId="3" fontId="59" fillId="0" borderId="0" xfId="302" applyNumberFormat="1" applyFont="1" applyBorder="1"/>
    <xf numFmtId="0" fontId="60" fillId="0" borderId="0" xfId="302" applyFont="1" applyBorder="1" applyAlignment="1">
      <alignment wrapText="1"/>
    </xf>
    <xf numFmtId="3" fontId="12" fillId="0" borderId="0" xfId="302" applyNumberFormat="1" applyFont="1" applyBorder="1"/>
    <xf numFmtId="3" fontId="9" fillId="0" borderId="0" xfId="302" applyNumberFormat="1" applyFont="1" applyAlignment="1"/>
    <xf numFmtId="0" fontId="5" fillId="0" borderId="0" xfId="302" applyFont="1" applyFill="1" applyBorder="1" applyAlignment="1"/>
    <xf numFmtId="166" fontId="8" fillId="0" borderId="0" xfId="302" applyNumberFormat="1" applyFont="1" applyFill="1" applyBorder="1"/>
    <xf numFmtId="166" fontId="14" fillId="0" borderId="0" xfId="302" applyNumberFormat="1" applyFont="1" applyFill="1" applyBorder="1" applyAlignment="1">
      <alignment wrapText="1"/>
    </xf>
    <xf numFmtId="166" fontId="8" fillId="0" borderId="0" xfId="302" applyNumberFormat="1" applyFont="1" applyBorder="1"/>
    <xf numFmtId="0" fontId="64" fillId="28" borderId="0" xfId="302" applyFont="1" applyFill="1" applyAlignment="1">
      <alignment horizontal="center" vertical="center" wrapText="1"/>
    </xf>
    <xf numFmtId="0" fontId="65" fillId="0" borderId="0" xfId="302" applyFont="1" applyAlignment="1">
      <alignment vertical="top" wrapText="1"/>
    </xf>
    <xf numFmtId="3" fontId="65" fillId="0" borderId="20" xfId="302" applyNumberFormat="1" applyFont="1" applyBorder="1" applyAlignment="1">
      <alignment horizontal="center" wrapText="1"/>
    </xf>
    <xf numFmtId="3" fontId="65" fillId="0" borderId="0" xfId="302" applyNumberFormat="1" applyFont="1" applyBorder="1" applyAlignment="1">
      <alignment horizontal="center" wrapText="1"/>
    </xf>
    <xf numFmtId="166" fontId="65" fillId="0" borderId="20" xfId="302" applyNumberFormat="1" applyFont="1" applyBorder="1" applyAlignment="1">
      <alignment horizontal="center" wrapText="1"/>
    </xf>
    <xf numFmtId="3" fontId="65" fillId="0" borderId="20" xfId="302" applyNumberFormat="1" applyFont="1" applyBorder="1" applyAlignment="1">
      <alignment horizontal="right" wrapText="1"/>
    </xf>
    <xf numFmtId="3" fontId="68" fillId="0" borderId="0" xfId="302" applyNumberFormat="1" applyFont="1" applyFill="1"/>
    <xf numFmtId="3" fontId="69" fillId="0" borderId="0" xfId="302" applyNumberFormat="1" applyFont="1"/>
    <xf numFmtId="0" fontId="70" fillId="0" borderId="0" xfId="302" applyFont="1"/>
    <xf numFmtId="3" fontId="65" fillId="0" borderId="0" xfId="302" applyNumberFormat="1" applyFont="1" applyBorder="1" applyAlignment="1">
      <alignment wrapText="1"/>
    </xf>
    <xf numFmtId="166" fontId="65" fillId="0" borderId="0" xfId="302" applyNumberFormat="1" applyFont="1" applyBorder="1" applyAlignment="1">
      <alignment horizontal="center" wrapText="1"/>
    </xf>
    <xf numFmtId="0" fontId="69" fillId="0" borderId="0" xfId="302" applyFont="1"/>
    <xf numFmtId="166" fontId="65" fillId="0" borderId="0" xfId="302" applyNumberFormat="1" applyFont="1" applyFill="1" applyBorder="1" applyAlignment="1">
      <alignment horizontal="center" wrapText="1"/>
    </xf>
    <xf numFmtId="3" fontId="65" fillId="0" borderId="0" xfId="302" applyNumberFormat="1" applyFont="1" applyAlignment="1">
      <alignment horizontal="center" wrapText="1"/>
    </xf>
    <xf numFmtId="3" fontId="65" fillId="0" borderId="0" xfId="302" applyNumberFormat="1" applyFont="1" applyFill="1" applyAlignment="1">
      <alignment horizontal="center" wrapText="1"/>
    </xf>
    <xf numFmtId="3" fontId="65" fillId="0" borderId="0" xfId="302" applyNumberFormat="1" applyFont="1" applyFill="1" applyBorder="1" applyAlignment="1">
      <alignment horizontal="center" wrapText="1"/>
    </xf>
    <xf numFmtId="3" fontId="65" fillId="0" borderId="0" xfId="302" applyNumberFormat="1" applyFont="1" applyFill="1" applyAlignment="1">
      <alignment horizontal="right" wrapText="1"/>
    </xf>
    <xf numFmtId="0" fontId="69" fillId="0" borderId="0" xfId="302" applyFont="1" applyFill="1"/>
    <xf numFmtId="3" fontId="65" fillId="0" borderId="21" xfId="302" applyNumberFormat="1" applyFont="1" applyFill="1" applyBorder="1" applyAlignment="1">
      <alignment horizontal="center" wrapText="1"/>
    </xf>
    <xf numFmtId="3" fontId="65" fillId="0" borderId="21" xfId="302" applyNumberFormat="1" applyFont="1" applyBorder="1" applyAlignment="1">
      <alignment horizontal="right" wrapText="1"/>
    </xf>
    <xf numFmtId="171" fontId="65" fillId="0" borderId="0" xfId="302" applyNumberFormat="1" applyFont="1" applyBorder="1" applyAlignment="1">
      <alignment wrapText="1"/>
    </xf>
    <xf numFmtId="171" fontId="65" fillId="0" borderId="19" xfId="302" applyNumberFormat="1" applyFont="1" applyBorder="1" applyAlignment="1">
      <alignment wrapText="1"/>
    </xf>
    <xf numFmtId="3" fontId="65" fillId="0" borderId="3" xfId="302" applyNumberFormat="1" applyFont="1" applyBorder="1" applyAlignment="1">
      <alignment horizontal="center" wrapText="1"/>
    </xf>
    <xf numFmtId="0" fontId="7" fillId="0" borderId="0" xfId="302" applyFont="1" applyAlignment="1">
      <alignment wrapText="1"/>
    </xf>
    <xf numFmtId="0" fontId="5" fillId="0" borderId="18" xfId="302" applyFont="1" applyFill="1" applyBorder="1" applyAlignment="1"/>
    <xf numFmtId="0" fontId="5" fillId="0" borderId="18" xfId="302" applyFont="1" applyBorder="1" applyAlignment="1"/>
    <xf numFmtId="0" fontId="5" fillId="0" borderId="0" xfId="302" applyFont="1" applyBorder="1" applyAlignment="1"/>
    <xf numFmtId="0" fontId="64" fillId="28" borderId="0" xfId="302" applyFont="1" applyFill="1" applyAlignment="1">
      <alignment wrapText="1"/>
    </xf>
    <xf numFmtId="3" fontId="72" fillId="0" borderId="0" xfId="302" applyNumberFormat="1" applyFont="1" applyAlignment="1"/>
    <xf numFmtId="0" fontId="72" fillId="0" borderId="0" xfId="302" applyFont="1" applyAlignment="1"/>
    <xf numFmtId="3" fontId="72" fillId="0" borderId="0" xfId="302" applyNumberFormat="1" applyFont="1" applyFill="1" applyAlignment="1"/>
    <xf numFmtId="3" fontId="57" fillId="0" borderId="0" xfId="302" applyNumberFormat="1" applyFont="1"/>
    <xf numFmtId="0" fontId="57" fillId="0" borderId="0" xfId="302" applyFont="1" applyBorder="1"/>
    <xf numFmtId="0" fontId="72" fillId="0" borderId="0" xfId="302" applyFont="1" applyAlignment="1">
      <alignment wrapText="1"/>
    </xf>
    <xf numFmtId="3" fontId="57" fillId="0" borderId="0" xfId="302" applyNumberFormat="1" applyFont="1" applyBorder="1"/>
    <xf numFmtId="0" fontId="67" fillId="0" borderId="0" xfId="217" applyFont="1" applyBorder="1" applyAlignment="1">
      <alignment horizontal="center" wrapText="1"/>
    </xf>
    <xf numFmtId="166" fontId="65" fillId="0" borderId="3" xfId="262" applyNumberFormat="1" applyFont="1" applyFill="1" applyBorder="1" applyAlignment="1">
      <alignment wrapText="1"/>
    </xf>
    <xf numFmtId="166" fontId="14" fillId="0" borderId="0" xfId="262" applyNumberFormat="1" applyFont="1" applyBorder="1" applyAlignment="1">
      <alignment horizontal="left" wrapText="1"/>
    </xf>
    <xf numFmtId="166" fontId="65" fillId="0" borderId="3" xfId="262" applyNumberFormat="1" applyFont="1" applyFill="1" applyBorder="1" applyAlignment="1">
      <alignment wrapText="1"/>
    </xf>
    <xf numFmtId="166" fontId="0" fillId="0" borderId="0" xfId="0" applyNumberFormat="1"/>
    <xf numFmtId="166" fontId="65" fillId="0" borderId="0" xfId="1" applyNumberFormat="1" applyFont="1" applyFill="1"/>
    <xf numFmtId="171" fontId="65" fillId="0" borderId="3" xfId="302" applyNumberFormat="1" applyFont="1" applyBorder="1" applyAlignment="1">
      <alignment wrapText="1"/>
    </xf>
    <xf numFmtId="0" fontId="71" fillId="0" borderId="0" xfId="40" applyFont="1" applyFill="1" applyAlignment="1">
      <alignment horizontal="center" vertical="center"/>
    </xf>
    <xf numFmtId="0" fontId="71" fillId="0" borderId="0" xfId="40" applyFont="1" applyAlignment="1">
      <alignment horizontal="center" vertical="center"/>
    </xf>
    <xf numFmtId="3" fontId="0" fillId="0" borderId="0" xfId="0" applyNumberFormat="1"/>
    <xf numFmtId="15" fontId="7" fillId="0" borderId="0" xfId="40" applyNumberFormat="1" applyFont="1" applyAlignment="1">
      <alignment horizontal="center" vertical="center" wrapText="1"/>
    </xf>
    <xf numFmtId="171" fontId="65" fillId="0" borderId="0" xfId="302" applyNumberFormat="1" applyFont="1" applyFill="1" applyBorder="1" applyAlignment="1">
      <alignment wrapText="1"/>
    </xf>
    <xf numFmtId="0" fontId="74" fillId="0" borderId="0" xfId="0" applyFont="1" applyAlignment="1">
      <alignment horizontal="left" wrapText="1"/>
    </xf>
    <xf numFmtId="0" fontId="75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7" fillId="0" borderId="0" xfId="1" applyFont="1" applyBorder="1" applyAlignment="1">
      <alignment horizontal="left" wrapText="1"/>
    </xf>
    <xf numFmtId="0" fontId="7" fillId="0" borderId="17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17" fillId="0" borderId="18" xfId="1" applyFont="1" applyBorder="1" applyAlignment="1">
      <alignment horizontal="right"/>
    </xf>
    <xf numFmtId="0" fontId="71" fillId="0" borderId="0" xfId="1" applyFont="1" applyAlignment="1">
      <alignment horizontal="left" wrapText="1"/>
    </xf>
    <xf numFmtId="0" fontId="5" fillId="0" borderId="0" xfId="1" applyFont="1" applyAlignment="1">
      <alignment horizontal="center" wrapText="1"/>
    </xf>
    <xf numFmtId="0" fontId="65" fillId="0" borderId="0" xfId="1" applyFont="1" applyAlignment="1">
      <alignment horizontal="left" wrapText="1"/>
    </xf>
    <xf numFmtId="0" fontId="71" fillId="0" borderId="0" xfId="1" applyFont="1" applyAlignment="1">
      <alignment horizontal="center" wrapText="1"/>
    </xf>
    <xf numFmtId="0" fontId="65" fillId="0" borderId="0" xfId="1" applyFont="1" applyFill="1" applyAlignment="1">
      <alignment horizontal="left" vertical="center" wrapText="1"/>
    </xf>
    <xf numFmtId="0" fontId="12" fillId="0" borderId="0" xfId="1" applyFont="1" applyAlignment="1">
      <alignment horizontal="center"/>
    </xf>
    <xf numFmtId="0" fontId="10" fillId="0" borderId="0" xfId="1" applyFont="1" applyAlignment="1">
      <alignment horizontal="left" wrapText="1"/>
    </xf>
    <xf numFmtId="0" fontId="10" fillId="0" borderId="18" xfId="1" applyFont="1" applyBorder="1" applyAlignment="1">
      <alignment horizontal="left" wrapText="1"/>
    </xf>
    <xf numFmtId="0" fontId="65" fillId="0" borderId="0" xfId="1" applyFont="1" applyAlignment="1">
      <alignment horizontal="center" wrapText="1"/>
    </xf>
    <xf numFmtId="0" fontId="71" fillId="0" borderId="0" xfId="1" applyFont="1" applyFill="1" applyAlignment="1">
      <alignment horizontal="center" wrapText="1"/>
    </xf>
    <xf numFmtId="0" fontId="65" fillId="0" borderId="0" xfId="1" applyFont="1" applyFill="1" applyAlignment="1">
      <alignment horizontal="left" wrapText="1"/>
    </xf>
    <xf numFmtId="0" fontId="66" fillId="0" borderId="0" xfId="217" applyFont="1" applyFill="1" applyAlignment="1">
      <alignment horizontal="left" wrapText="1"/>
    </xf>
    <xf numFmtId="0" fontId="66" fillId="0" borderId="0" xfId="217" applyFont="1" applyAlignment="1">
      <alignment horizontal="left" wrapText="1"/>
    </xf>
    <xf numFmtId="0" fontId="67" fillId="0" borderId="0" xfId="217" applyFont="1" applyAlignment="1">
      <alignment horizontal="left"/>
    </xf>
    <xf numFmtId="0" fontId="7" fillId="0" borderId="0" xfId="217" applyFont="1" applyAlignment="1">
      <alignment horizontal="left" wrapText="1"/>
    </xf>
    <xf numFmtId="0" fontId="7" fillId="0" borderId="0" xfId="217" applyFont="1" applyBorder="1" applyAlignment="1">
      <alignment horizontal="left" wrapText="1"/>
    </xf>
    <xf numFmtId="0" fontId="10" fillId="0" borderId="17" xfId="294" applyFont="1" applyBorder="1" applyAlignment="1">
      <alignment horizontal="left" wrapText="1"/>
    </xf>
    <xf numFmtId="0" fontId="10" fillId="0" borderId="0" xfId="217" applyFont="1" applyAlignment="1">
      <alignment horizontal="left" wrapText="1"/>
    </xf>
    <xf numFmtId="0" fontId="5" fillId="0" borderId="0" xfId="217" applyFont="1" applyAlignment="1">
      <alignment horizontal="left" wrapText="1"/>
    </xf>
    <xf numFmtId="168" fontId="17" fillId="0" borderId="18" xfId="217" applyNumberFormat="1" applyFont="1" applyBorder="1" applyAlignment="1">
      <alignment horizontal="right"/>
    </xf>
    <xf numFmtId="0" fontId="10" fillId="0" borderId="18" xfId="217" applyFont="1" applyBorder="1" applyAlignment="1">
      <alignment horizontal="left" wrapText="1"/>
    </xf>
    <xf numFmtId="0" fontId="5" fillId="0" borderId="0" xfId="217" applyFont="1" applyBorder="1" applyAlignment="1">
      <alignment horizontal="center" wrapText="1"/>
    </xf>
    <xf numFmtId="0" fontId="66" fillId="0" borderId="0" xfId="217" applyFont="1" applyAlignment="1">
      <alignment horizontal="center" vertical="top" wrapText="1"/>
    </xf>
    <xf numFmtId="0" fontId="5" fillId="0" borderId="0" xfId="262" applyFont="1" applyBorder="1" applyAlignment="1">
      <alignment horizontal="left"/>
    </xf>
    <xf numFmtId="0" fontId="7" fillId="0" borderId="0" xfId="262" applyFont="1" applyAlignment="1">
      <alignment horizontal="left" wrapText="1"/>
    </xf>
    <xf numFmtId="0" fontId="7" fillId="0" borderId="17" xfId="262" applyFont="1" applyBorder="1" applyAlignment="1">
      <alignment horizontal="center" wrapText="1"/>
    </xf>
    <xf numFmtId="0" fontId="7" fillId="0" borderId="0" xfId="262" applyFont="1" applyBorder="1" applyAlignment="1">
      <alignment horizontal="left" wrapText="1"/>
    </xf>
    <xf numFmtId="166" fontId="14" fillId="0" borderId="0" xfId="262" applyNumberFormat="1" applyFont="1" applyBorder="1" applyAlignment="1">
      <alignment horizontal="center" wrapText="1"/>
    </xf>
    <xf numFmtId="166" fontId="65" fillId="0" borderId="23" xfId="262" applyNumberFormat="1" applyFont="1" applyFill="1" applyBorder="1" applyAlignment="1">
      <alignment wrapText="1"/>
    </xf>
    <xf numFmtId="0" fontId="56" fillId="0" borderId="3" xfId="262" applyFont="1" applyFill="1" applyBorder="1"/>
    <xf numFmtId="166" fontId="14" fillId="0" borderId="0" xfId="262" applyNumberFormat="1" applyFont="1" applyFill="1" applyBorder="1" applyAlignment="1">
      <alignment wrapText="1"/>
    </xf>
    <xf numFmtId="0" fontId="2" fillId="0" borderId="0" xfId="262" applyFill="1" applyBorder="1"/>
    <xf numFmtId="166" fontId="65" fillId="0" borderId="0" xfId="262" applyNumberFormat="1" applyFont="1" applyBorder="1" applyAlignment="1">
      <alignment horizontal="right" vertical="top" wrapText="1"/>
    </xf>
    <xf numFmtId="166" fontId="65" fillId="0" borderId="0" xfId="262" applyNumberFormat="1" applyFont="1" applyBorder="1" applyAlignment="1">
      <alignment horizontal="left" wrapText="1"/>
    </xf>
    <xf numFmtId="0" fontId="65" fillId="0" borderId="0" xfId="262" applyFont="1" applyFill="1" applyBorder="1" applyAlignment="1">
      <alignment horizontal="left" wrapText="1"/>
    </xf>
    <xf numFmtId="166" fontId="65" fillId="0" borderId="3" xfId="262" applyNumberFormat="1" applyFont="1" applyFill="1" applyBorder="1" applyAlignment="1">
      <alignment wrapText="1"/>
    </xf>
    <xf numFmtId="166" fontId="71" fillId="0" borderId="0" xfId="262" applyNumberFormat="1" applyFont="1" applyBorder="1" applyAlignment="1">
      <alignment horizontal="left" vertical="top" wrapText="1"/>
    </xf>
    <xf numFmtId="166" fontId="65" fillId="0" borderId="0" xfId="262" applyNumberFormat="1" applyFont="1" applyFill="1" applyBorder="1" applyAlignment="1">
      <alignment horizontal="left" wrapText="1"/>
    </xf>
    <xf numFmtId="166" fontId="6" fillId="0" borderId="0" xfId="262" applyNumberFormat="1" applyFont="1" applyBorder="1" applyAlignment="1">
      <alignment horizontal="right"/>
    </xf>
    <xf numFmtId="166" fontId="10" fillId="0" borderId="0" xfId="262" applyNumberFormat="1" applyFont="1" applyBorder="1" applyAlignment="1">
      <alignment horizontal="left" wrapText="1"/>
    </xf>
    <xf numFmtId="166" fontId="16" fillId="0" borderId="0" xfId="262" applyNumberFormat="1" applyFont="1" applyBorder="1" applyAlignment="1">
      <alignment horizontal="left" wrapText="1"/>
    </xf>
    <xf numFmtId="166" fontId="14" fillId="0" borderId="0" xfId="262" applyNumberFormat="1" applyFont="1" applyBorder="1" applyAlignment="1">
      <alignment horizontal="left" wrapText="1"/>
    </xf>
    <xf numFmtId="166" fontId="65" fillId="0" borderId="0" xfId="262" applyNumberFormat="1" applyFont="1" applyBorder="1" applyAlignment="1">
      <alignment horizontal="right" wrapText="1"/>
    </xf>
    <xf numFmtId="166" fontId="71" fillId="0" borderId="0" xfId="262" applyNumberFormat="1" applyFont="1" applyBorder="1" applyAlignment="1">
      <alignment horizontal="left" wrapText="1"/>
    </xf>
    <xf numFmtId="0" fontId="10" fillId="0" borderId="0" xfId="262" applyFont="1" applyAlignment="1">
      <alignment horizontal="left" wrapText="1"/>
    </xf>
    <xf numFmtId="166" fontId="65" fillId="0" borderId="0" xfId="262" applyNumberFormat="1" applyFont="1" applyBorder="1" applyAlignment="1">
      <alignment horizontal="center" vertical="top" wrapText="1"/>
    </xf>
    <xf numFmtId="166" fontId="65" fillId="0" borderId="0" xfId="262" applyNumberFormat="1" applyFont="1" applyBorder="1" applyAlignment="1">
      <alignment horizontal="center" wrapText="1"/>
    </xf>
    <xf numFmtId="0" fontId="10" fillId="0" borderId="0" xfId="302" applyFont="1" applyAlignment="1">
      <alignment horizontal="left" wrapText="1"/>
    </xf>
    <xf numFmtId="166" fontId="7" fillId="0" borderId="0" xfId="302" applyNumberFormat="1" applyFont="1" applyAlignment="1">
      <alignment horizontal="left" wrapText="1"/>
    </xf>
    <xf numFmtId="0" fontId="5" fillId="0" borderId="0" xfId="302" applyFont="1" applyBorder="1" applyAlignment="1">
      <alignment horizontal="left" wrapText="1"/>
    </xf>
    <xf numFmtId="0" fontId="7" fillId="0" borderId="0" xfId="302" applyFont="1" applyAlignment="1">
      <alignment horizontal="left" wrapText="1"/>
    </xf>
    <xf numFmtId="0" fontId="19" fillId="0" borderId="0" xfId="302" applyFont="1" applyBorder="1" applyAlignment="1">
      <alignment horizontal="left" wrapText="1"/>
    </xf>
    <xf numFmtId="0" fontId="65" fillId="0" borderId="0" xfId="302" applyFont="1" applyAlignment="1">
      <alignment horizontal="left" vertical="top" wrapText="1"/>
    </xf>
    <xf numFmtId="0" fontId="5" fillId="0" borderId="18" xfId="302" applyFont="1" applyBorder="1" applyAlignment="1">
      <alignment horizontal="center" wrapText="1"/>
    </xf>
    <xf numFmtId="0" fontId="7" fillId="0" borderId="0" xfId="302" applyFont="1" applyBorder="1" applyAlignment="1">
      <alignment horizontal="left" wrapText="1"/>
    </xf>
  </cellXfs>
  <cellStyles count="116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 2" xfId="93"/>
    <cellStyle name="20% - Акцент1 3" xfId="94"/>
    <cellStyle name="20% - Акцент2 2" xfId="95"/>
    <cellStyle name="20% - Акцент2 3" xfId="96"/>
    <cellStyle name="20% - Акцент3 2" xfId="97"/>
    <cellStyle name="20% - Акцент3 3" xfId="98"/>
    <cellStyle name="20% - Акцент4 2" xfId="99"/>
    <cellStyle name="20% - Акцент4 3" xfId="100"/>
    <cellStyle name="20% - Акцент5 2" xfId="101"/>
    <cellStyle name="20% - Акцент5 3" xfId="102"/>
    <cellStyle name="20% - Акцент6 2" xfId="103"/>
    <cellStyle name="20% - Акцент6 3" xfId="104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40% - Акцент1 2" xfId="106"/>
    <cellStyle name="40% - Акцент1 3" xfId="107"/>
    <cellStyle name="40% - Акцент2 2" xfId="108"/>
    <cellStyle name="40% - Акцент2 3" xfId="109"/>
    <cellStyle name="40% - Акцент3 2" xfId="110"/>
    <cellStyle name="40% - Акцент3 3" xfId="111"/>
    <cellStyle name="40% - Акцент4 2" xfId="112"/>
    <cellStyle name="40% - Акцент4 3" xfId="113"/>
    <cellStyle name="40% - Акцент5 2" xfId="114"/>
    <cellStyle name="40% - Акцент5 3" xfId="115"/>
    <cellStyle name="40% - Акцент6 2" xfId="116"/>
    <cellStyle name="40% - Акцент6 3" xfId="117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60% - Акцент1 2" xfId="120"/>
    <cellStyle name="60% - Акцент1 3" xfId="121"/>
    <cellStyle name="60% - Акцент2 2" xfId="122"/>
    <cellStyle name="60% - Акцент2 3" xfId="123"/>
    <cellStyle name="60% - Акцент3 2" xfId="124"/>
    <cellStyle name="60% - Акцент3 3" xfId="125"/>
    <cellStyle name="60% - Акцент4 2" xfId="126"/>
    <cellStyle name="60% - Акцент4 3" xfId="127"/>
    <cellStyle name="60% - Акцент5 2" xfId="128"/>
    <cellStyle name="60% - Акцент5 3" xfId="129"/>
    <cellStyle name="60% - Акцент6 2" xfId="130"/>
    <cellStyle name="60% - Акцент6 3" xfId="131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mma [0] 2" xfId="84"/>
    <cellStyle name="Comma 2" xfId="29"/>
    <cellStyle name="Comma 2 10" xfId="538"/>
    <cellStyle name="Comma 2 11" xfId="489"/>
    <cellStyle name="Comma 2 12" xfId="609"/>
    <cellStyle name="Comma 2 2" xfId="80"/>
    <cellStyle name="Comma 2 2 10" xfId="636"/>
    <cellStyle name="Comma 2 2 2" xfId="83"/>
    <cellStyle name="Comma 2 2 2 2" xfId="498"/>
    <cellStyle name="Comma 2 2 2 3" xfId="484"/>
    <cellStyle name="Comma 2 2 2 4" xfId="605"/>
    <cellStyle name="Comma 2 2 2 5" xfId="629"/>
    <cellStyle name="Comma 2 2 2 6" xfId="496"/>
    <cellStyle name="Comma 2 2 3" xfId="145"/>
    <cellStyle name="Comma 2 2 4" xfId="132"/>
    <cellStyle name="Comma 2 2 5" xfId="543"/>
    <cellStyle name="Comma 2 2 6" xfId="575"/>
    <cellStyle name="Comma 2 2 7" xfId="585"/>
    <cellStyle name="Comma 2 2 8" xfId="486"/>
    <cellStyle name="Comma 2 2 9" xfId="607"/>
    <cellStyle name="Comma 2 3" xfId="133"/>
    <cellStyle name="Comma 2 4" xfId="134"/>
    <cellStyle name="Comma 2 5" xfId="81"/>
    <cellStyle name="Comma 2 5 2" xfId="497"/>
    <cellStyle name="Comma 2 5 3" xfId="485"/>
    <cellStyle name="Comma 2 5 4" xfId="606"/>
    <cellStyle name="Comma 2 5 5" xfId="480"/>
    <cellStyle name="Comma 2 5 6" xfId="488"/>
    <cellStyle name="Comma 2 6" xfId="205"/>
    <cellStyle name="Comma 2 7" xfId="542"/>
    <cellStyle name="Comma 2 8" xfId="576"/>
    <cellStyle name="Comma 2 9" xfId="586"/>
    <cellStyle name="Comma 3" xfId="82"/>
    <cellStyle name="Explanatory Text" xfId="30"/>
    <cellStyle name="Good" xfId="31"/>
    <cellStyle name="Heading" xfId="32"/>
    <cellStyle name="Heading 1" xfId="33"/>
    <cellStyle name="Heading 2" xfId="34"/>
    <cellStyle name="Heading 3" xfId="35"/>
    <cellStyle name="Heading 4" xfId="36"/>
    <cellStyle name="Input" xfId="37"/>
    <cellStyle name="Legal 8? x 14 in" xfId="79"/>
    <cellStyle name="Linked Cell" xfId="38"/>
    <cellStyle name="Neutral" xfId="39"/>
    <cellStyle name="Normal 11" xfId="88"/>
    <cellStyle name="Normal 2" xfId="40"/>
    <cellStyle name="Normal 2 10" xfId="138"/>
    <cellStyle name="Normal 2 2" xfId="41"/>
    <cellStyle name="Normal 2 2 10" xfId="492"/>
    <cellStyle name="Normal 2 2 11" xfId="617"/>
    <cellStyle name="Normal 2 2 2" xfId="139"/>
    <cellStyle name="Normal 2 2 2 10" xfId="539"/>
    <cellStyle name="Normal 2 2 2 2" xfId="140"/>
    <cellStyle name="Normal 2 2 2 2 2" xfId="516"/>
    <cellStyle name="Normal 2 2 2 2 3" xfId="599"/>
    <cellStyle name="Normal 2 2 2 2 4" xfId="627"/>
    <cellStyle name="Normal 2 2 2 2 5" xfId="642"/>
    <cellStyle name="Normal 2 2 2 2 6" xfId="515"/>
    <cellStyle name="Normal 2 2 2 3" xfId="199"/>
    <cellStyle name="Normal 2 2 2 4" xfId="197"/>
    <cellStyle name="Normal 2 2 2 5" xfId="563"/>
    <cellStyle name="Normal 2 2 2 6" xfId="554"/>
    <cellStyle name="Normal 2 2 2 7" xfId="568"/>
    <cellStyle name="Normal 2 2 2 8" xfId="598"/>
    <cellStyle name="Normal 2 2 2 9" xfId="612"/>
    <cellStyle name="Normal 2 2 3" xfId="141"/>
    <cellStyle name="Normal 2 2 4" xfId="198"/>
    <cellStyle name="Normal 2 2 4 2" xfId="529"/>
    <cellStyle name="Normal 2 2 4 3" xfId="611"/>
    <cellStyle name="Normal 2 2 4 4" xfId="494"/>
    <cellStyle name="Normal 2 2 4 5" xfId="610"/>
    <cellStyle name="Normal 2 2 4 6" xfId="490"/>
    <cellStyle name="Normal 2 2 5" xfId="203"/>
    <cellStyle name="Normal 2 2 6" xfId="549"/>
    <cellStyle name="Normal 2 2 7" xfId="566"/>
    <cellStyle name="Normal 2 2 8" xfId="572"/>
    <cellStyle name="Normal 2 2 9" xfId="522"/>
    <cellStyle name="Normal 3" xfId="42"/>
    <cellStyle name="Normal 3 10" xfId="618"/>
    <cellStyle name="Normal 3 11" xfId="483"/>
    <cellStyle name="Normal 3 2" xfId="86"/>
    <cellStyle name="Normal 3 2 10" xfId="592"/>
    <cellStyle name="Normal 3 2 2" xfId="142"/>
    <cellStyle name="Normal 3 2 2 2" xfId="517"/>
    <cellStyle name="Normal 3 2 2 3" xfId="600"/>
    <cellStyle name="Normal 3 2 2 4" xfId="624"/>
    <cellStyle name="Normal 3 2 2 5" xfId="639"/>
    <cellStyle name="Normal 3 2 2 6" xfId="499"/>
    <cellStyle name="Normal 3 2 3" xfId="200"/>
    <cellStyle name="Normal 3 2 4" xfId="196"/>
    <cellStyle name="Normal 3 2 5" xfId="564"/>
    <cellStyle name="Normal 3 2 6" xfId="552"/>
    <cellStyle name="Normal 3 2 7" xfId="550"/>
    <cellStyle name="Normal 3 2 8" xfId="512"/>
    <cellStyle name="Normal 3 2 9" xfId="604"/>
    <cellStyle name="Normal 3 3" xfId="143"/>
    <cellStyle name="Normal 3 4" xfId="136"/>
    <cellStyle name="Normal 3 4 2" xfId="513"/>
    <cellStyle name="Normal 3 4 3" xfId="479"/>
    <cellStyle name="Normal 3 4 4" xfId="625"/>
    <cellStyle name="Normal 3 4 5" xfId="640"/>
    <cellStyle name="Normal 3 4 6" xfId="491"/>
    <cellStyle name="Normal 3 5" xfId="135"/>
    <cellStyle name="Normal 3 6" xfId="545"/>
    <cellStyle name="Normal 3 7" xfId="574"/>
    <cellStyle name="Normal 3 8" xfId="571"/>
    <cellStyle name="Normal 3 9" xfId="521"/>
    <cellStyle name="Normal 4" xfId="43"/>
    <cellStyle name="Normal 4 2" xfId="144"/>
    <cellStyle name="Normal 4 2 2" xfId="518"/>
    <cellStyle name="Normal 4 3" xfId="201"/>
    <cellStyle name="Normal 4 3 2" xfId="530"/>
    <cellStyle name="Normal 4 4" xfId="195"/>
    <cellStyle name="Normal 4 4 2" xfId="528"/>
    <cellStyle name="Normal 4 5" xfId="210"/>
    <cellStyle name="Normal 4 5 2" xfId="536"/>
    <cellStyle name="Normal 4 6" xfId="565"/>
    <cellStyle name="Normal 4 7" xfId="551"/>
    <cellStyle name="Normal 4 8" xfId="553"/>
    <cellStyle name="Normal 4 9" xfId="469"/>
    <cellStyle name="Normal_811" xfId="44"/>
    <cellStyle name="Note" xfId="45"/>
    <cellStyle name="Output" xfId="46"/>
    <cellStyle name="Percent (0)" xfId="47"/>
    <cellStyle name="Percent (0) 2" xfId="146"/>
    <cellStyle name="Percent (0) 2 2" xfId="519"/>
    <cellStyle name="Percent (0) 3" xfId="202"/>
    <cellStyle name="Percent (0) 3 2" xfId="531"/>
    <cellStyle name="Percent (0) 4" xfId="194"/>
    <cellStyle name="Percent (0) 4 2" xfId="527"/>
    <cellStyle name="Percent (0) 5" xfId="211"/>
    <cellStyle name="Percent (0) 5 2" xfId="537"/>
    <cellStyle name="Percent (0) 6" xfId="567"/>
    <cellStyle name="Percent (0) 7" xfId="584"/>
    <cellStyle name="Percent (0) 8" xfId="555"/>
    <cellStyle name="Percent (0) 9" xfId="470"/>
    <cellStyle name="Percent 2" xfId="85"/>
    <cellStyle name="Style 1" xfId="48"/>
    <cellStyle name="Tickmark" xfId="49"/>
    <cellStyle name="Title" xfId="50"/>
    <cellStyle name="Total" xfId="51"/>
    <cellStyle name="Warning Text" xfId="52"/>
    <cellStyle name="Акцент1 2" xfId="53"/>
    <cellStyle name="Акцент1 2 2" xfId="147"/>
    <cellStyle name="Акцент1 2 3" xfId="303"/>
    <cellStyle name="Акцент1 2 4" xfId="226"/>
    <cellStyle name="Акцент1 2 5" xfId="301"/>
    <cellStyle name="Акцент1 2 6" xfId="299"/>
    <cellStyle name="Акцент1 3" xfId="148"/>
    <cellStyle name="Акцент1 4" xfId="243"/>
    <cellStyle name="Акцент1 5" xfId="298"/>
    <cellStyle name="Акцент1 6" xfId="280"/>
    <cellStyle name="Акцент1 7" xfId="401"/>
    <cellStyle name="Акцент1 8" xfId="420"/>
    <cellStyle name="Акцент1 9" xfId="461"/>
    <cellStyle name="Акцент2 2" xfId="54"/>
    <cellStyle name="Акцент2 2 2" xfId="149"/>
    <cellStyle name="Акцент2 2 3" xfId="305"/>
    <cellStyle name="Акцент2 2 4" xfId="224"/>
    <cellStyle name="Акцент2 2 5" xfId="346"/>
    <cellStyle name="Акцент2 2 6" xfId="229"/>
    <cellStyle name="Акцент2 3" xfId="150"/>
    <cellStyle name="Акцент2 4" xfId="244"/>
    <cellStyle name="Акцент2 5" xfId="336"/>
    <cellStyle name="Акцент2 6" xfId="282"/>
    <cellStyle name="Акцент2 7" xfId="350"/>
    <cellStyle name="Акцент2 8" xfId="421"/>
    <cellStyle name="Акцент2 9" xfId="460"/>
    <cellStyle name="Акцент3 2" xfId="55"/>
    <cellStyle name="Акцент3 2 2" xfId="151"/>
    <cellStyle name="Акцент3 2 3" xfId="307"/>
    <cellStyle name="Акцент3 2 4" xfId="222"/>
    <cellStyle name="Акцент3 2 5" xfId="230"/>
    <cellStyle name="Акцент3 2 6" xfId="228"/>
    <cellStyle name="Акцент3 3" xfId="152"/>
    <cellStyle name="Акцент3 4" xfId="245"/>
    <cellStyle name="Акцент3 5" xfId="334"/>
    <cellStyle name="Акцент3 6" xfId="284"/>
    <cellStyle name="Акцент3 7" xfId="227"/>
    <cellStyle name="Акцент3 8" xfId="422"/>
    <cellStyle name="Акцент3 9" xfId="459"/>
    <cellStyle name="Акцент4 2" xfId="56"/>
    <cellStyle name="Акцент4 2 2" xfId="153"/>
    <cellStyle name="Акцент4 2 3" xfId="309"/>
    <cellStyle name="Акцент4 2 4" xfId="289"/>
    <cellStyle name="Акцент4 2 5" xfId="231"/>
    <cellStyle name="Акцент4 2 6" xfId="242"/>
    <cellStyle name="Акцент4 3" xfId="154"/>
    <cellStyle name="Акцент4 4" xfId="246"/>
    <cellStyle name="Акцент4 5" xfId="332"/>
    <cellStyle name="Акцент4 6" xfId="286"/>
    <cellStyle name="Акцент4 7" xfId="234"/>
    <cellStyle name="Акцент4 8" xfId="423"/>
    <cellStyle name="Акцент4 9" xfId="458"/>
    <cellStyle name="Акцент5 2" xfId="57"/>
    <cellStyle name="Акцент5 2 2" xfId="155"/>
    <cellStyle name="Акцент5 2 3" xfId="311"/>
    <cellStyle name="Акцент5 2 4" xfId="287"/>
    <cellStyle name="Акцент5 2 5" xfId="272"/>
    <cellStyle name="Акцент5 2 6" xfId="372"/>
    <cellStyle name="Акцент5 3" xfId="156"/>
    <cellStyle name="Акцент5 4" xfId="247"/>
    <cellStyle name="Акцент5 5" xfId="330"/>
    <cellStyle name="Акцент5 6" xfId="288"/>
    <cellStyle name="Акцент5 7" xfId="403"/>
    <cellStyle name="Акцент5 8" xfId="424"/>
    <cellStyle name="Акцент5 9" xfId="457"/>
    <cellStyle name="Акцент6 2" xfId="58"/>
    <cellStyle name="Акцент6 2 2" xfId="157"/>
    <cellStyle name="Акцент6 2 3" xfId="313"/>
    <cellStyle name="Акцент6 2 4" xfId="285"/>
    <cellStyle name="Акцент6 2 5" xfId="351"/>
    <cellStyle name="Акцент6 2 6" xfId="237"/>
    <cellStyle name="Акцент6 3" xfId="158"/>
    <cellStyle name="Акцент6 4" xfId="248"/>
    <cellStyle name="Акцент6 5" xfId="328"/>
    <cellStyle name="Акцент6 6" xfId="221"/>
    <cellStyle name="Акцент6 7" xfId="300"/>
    <cellStyle name="Акцент6 8" xfId="425"/>
    <cellStyle name="Акцент6 9" xfId="456"/>
    <cellStyle name="Ввод  2" xfId="59"/>
    <cellStyle name="Ввод  2 2" xfId="159"/>
    <cellStyle name="Ввод  2 3" xfId="315"/>
    <cellStyle name="Ввод  2 4" xfId="283"/>
    <cellStyle name="Ввод  2 5" xfId="271"/>
    <cellStyle name="Ввод  2 6" xfId="275"/>
    <cellStyle name="Ввод  3" xfId="160"/>
    <cellStyle name="Ввод  4" xfId="249"/>
    <cellStyle name="Ввод  5" xfId="326"/>
    <cellStyle name="Ввод  6" xfId="223"/>
    <cellStyle name="Ввод  7" xfId="273"/>
    <cellStyle name="Ввод  8" xfId="426"/>
    <cellStyle name="Ввод  9" xfId="455"/>
    <cellStyle name="Вывод 2" xfId="60"/>
    <cellStyle name="Вывод 2 2" xfId="161"/>
    <cellStyle name="Вывод 2 3" xfId="317"/>
    <cellStyle name="Вывод 2 4" xfId="281"/>
    <cellStyle name="Вывод 2 5" xfId="373"/>
    <cellStyle name="Вывод 2 6" xfId="343"/>
    <cellStyle name="Вывод 3" xfId="162"/>
    <cellStyle name="Вывод 4" xfId="250"/>
    <cellStyle name="Вывод 5" xfId="324"/>
    <cellStyle name="Вывод 6" xfId="225"/>
    <cellStyle name="Вывод 7" xfId="392"/>
    <cellStyle name="Вывод 8" xfId="427"/>
    <cellStyle name="Вывод 9" xfId="454"/>
    <cellStyle name="Вычисление 2" xfId="61"/>
    <cellStyle name="Вычисление 2 2" xfId="163"/>
    <cellStyle name="Вычисление 2 3" xfId="319"/>
    <cellStyle name="Вычисление 2 4" xfId="279"/>
    <cellStyle name="Вычисление 2 5" xfId="375"/>
    <cellStyle name="Вычисление 2 6" xfId="349"/>
    <cellStyle name="Вычисление 3" xfId="164"/>
    <cellStyle name="Вычисление 4" xfId="251"/>
    <cellStyle name="Вычисление 5" xfId="322"/>
    <cellStyle name="Вычисление 6" xfId="297"/>
    <cellStyle name="Вычисление 7" xfId="390"/>
    <cellStyle name="Вычисление 8" xfId="428"/>
    <cellStyle name="Вычисление 9" xfId="453"/>
    <cellStyle name="Заголовок 1 2" xfId="62"/>
    <cellStyle name="Заголовок 1 2 2" xfId="165"/>
    <cellStyle name="Заголовок 1 2 3" xfId="321"/>
    <cellStyle name="Заголовок 1 2 4" xfId="220"/>
    <cellStyle name="Заголовок 1 2 5" xfId="377"/>
    <cellStyle name="Заголовок 1 2 6" xfId="261"/>
    <cellStyle name="Заголовок 1 3" xfId="166"/>
    <cellStyle name="Заголовок 1 4" xfId="252"/>
    <cellStyle name="Заголовок 1 5" xfId="320"/>
    <cellStyle name="Заголовок 1 6" xfId="348"/>
    <cellStyle name="Заголовок 1 7" xfId="388"/>
    <cellStyle name="Заголовок 1 8" xfId="429"/>
    <cellStyle name="Заголовок 1 9" xfId="452"/>
    <cellStyle name="Заголовок 2 2" xfId="63"/>
    <cellStyle name="Заголовок 2 2 2" xfId="167"/>
    <cellStyle name="Заголовок 2 2 3" xfId="323"/>
    <cellStyle name="Заголовок 2 2 4" xfId="219"/>
    <cellStyle name="Заголовок 2 2 5" xfId="379"/>
    <cellStyle name="Заголовок 2 2 6" xfId="352"/>
    <cellStyle name="Заголовок 2 3" xfId="168"/>
    <cellStyle name="Заголовок 2 4" xfId="253"/>
    <cellStyle name="Заголовок 2 5" xfId="318"/>
    <cellStyle name="Заголовок 2 6" xfId="274"/>
    <cellStyle name="Заголовок 2 7" xfId="386"/>
    <cellStyle name="Заголовок 2 8" xfId="430"/>
    <cellStyle name="Заголовок 2 9" xfId="451"/>
    <cellStyle name="Заголовок 3 2" xfId="64"/>
    <cellStyle name="Заголовок 3 2 2" xfId="169"/>
    <cellStyle name="Заголовок 3 2 3" xfId="325"/>
    <cellStyle name="Заголовок 3 2 4" xfId="218"/>
    <cellStyle name="Заголовок 3 2 5" xfId="381"/>
    <cellStyle name="Заголовок 3 2 6" xfId="236"/>
    <cellStyle name="Заголовок 3 3" xfId="170"/>
    <cellStyle name="Заголовок 3 4" xfId="254"/>
    <cellStyle name="Заголовок 3 5" xfId="316"/>
    <cellStyle name="Заголовок 3 6" xfId="278"/>
    <cellStyle name="Заголовок 3 7" xfId="384"/>
    <cellStyle name="Заголовок 3 8" xfId="431"/>
    <cellStyle name="Заголовок 3 9" xfId="450"/>
    <cellStyle name="Заголовок 4 2" xfId="65"/>
    <cellStyle name="Заголовок 4 2 2" xfId="171"/>
    <cellStyle name="Заголовок 4 2 3" xfId="327"/>
    <cellStyle name="Заголовок 4 2 4" xfId="354"/>
    <cellStyle name="Заголовок 4 2 5" xfId="383"/>
    <cellStyle name="Заголовок 4 2 6" xfId="371"/>
    <cellStyle name="Заголовок 4 3" xfId="172"/>
    <cellStyle name="Заголовок 4 4" xfId="255"/>
    <cellStyle name="Заголовок 4 5" xfId="314"/>
    <cellStyle name="Заголовок 4 6" xfId="290"/>
    <cellStyle name="Заголовок 4 7" xfId="382"/>
    <cellStyle name="Заголовок 4 8" xfId="432"/>
    <cellStyle name="Заголовок 4 9" xfId="419"/>
    <cellStyle name="Итог 2" xfId="66"/>
    <cellStyle name="Итог 2 2" xfId="173"/>
    <cellStyle name="Итог 2 3" xfId="329"/>
    <cellStyle name="Итог 2 4" xfId="355"/>
    <cellStyle name="Итог 2 5" xfId="385"/>
    <cellStyle name="Итог 2 6" xfId="241"/>
    <cellStyle name="Итог 3" xfId="174"/>
    <cellStyle name="Итог 4" xfId="256"/>
    <cellStyle name="Итог 5" xfId="312"/>
    <cellStyle name="Итог 6" xfId="235"/>
    <cellStyle name="Итог 7" xfId="380"/>
    <cellStyle name="Итог 8" xfId="433"/>
    <cellStyle name="Итог 9" xfId="418"/>
    <cellStyle name="Контрольная ячейка 2" xfId="67"/>
    <cellStyle name="Контрольная ячейка 2 2" xfId="175"/>
    <cellStyle name="Контрольная ячейка 2 3" xfId="331"/>
    <cellStyle name="Контрольная ячейка 2 4" xfId="357"/>
    <cellStyle name="Контрольная ячейка 2 5" xfId="387"/>
    <cellStyle name="Контрольная ячейка 2 6" xfId="232"/>
    <cellStyle name="Контрольная ячейка 3" xfId="176"/>
    <cellStyle name="Контрольная ячейка 4" xfId="257"/>
    <cellStyle name="Контрольная ячейка 5" xfId="310"/>
    <cellStyle name="Контрольная ячейка 6" xfId="370"/>
    <cellStyle name="Контрольная ячейка 7" xfId="378"/>
    <cellStyle name="Контрольная ячейка 8" xfId="434"/>
    <cellStyle name="Контрольная ячейка 9" xfId="417"/>
    <cellStyle name="Название 2" xfId="68"/>
    <cellStyle name="Название 2 2" xfId="177"/>
    <cellStyle name="Название 2 3" xfId="333"/>
    <cellStyle name="Название 2 4" xfId="359"/>
    <cellStyle name="Название 2 5" xfId="389"/>
    <cellStyle name="Название 2 6" xfId="405"/>
    <cellStyle name="Название 3" xfId="178"/>
    <cellStyle name="Название 4" xfId="258"/>
    <cellStyle name="Название 5" xfId="308"/>
    <cellStyle name="Название 6" xfId="367"/>
    <cellStyle name="Название 7" xfId="376"/>
    <cellStyle name="Название 8" xfId="435"/>
    <cellStyle name="Название 9" xfId="416"/>
    <cellStyle name="Нейтральный 2" xfId="69"/>
    <cellStyle name="Нейтральный 2 2" xfId="179"/>
    <cellStyle name="Нейтральный 2 3" xfId="335"/>
    <cellStyle name="Нейтральный 2 4" xfId="360"/>
    <cellStyle name="Нейтральный 2 5" xfId="391"/>
    <cellStyle name="Нейтральный 2 6" xfId="406"/>
    <cellStyle name="Нейтральный 3" xfId="180"/>
    <cellStyle name="Нейтральный 4" xfId="259"/>
    <cellStyle name="Нейтральный 5" xfId="306"/>
    <cellStyle name="Нейтральный 6" xfId="369"/>
    <cellStyle name="Нейтральный 7" xfId="374"/>
    <cellStyle name="Нейтральный 8" xfId="436"/>
    <cellStyle name="Нейтральный 9" xfId="415"/>
    <cellStyle name="Обычный" xfId="0" builtinId="0"/>
    <cellStyle name="Обычный 10" xfId="302"/>
    <cellStyle name="Обычный 10 2" xfId="583"/>
    <cellStyle name="Обычный 10 3" xfId="635"/>
    <cellStyle name="Обычный 10 4" xfId="648"/>
    <cellStyle name="Обычный 10 5" xfId="656"/>
    <cellStyle name="Обычный 11" xfId="294"/>
    <cellStyle name="Обычный 11 2" xfId="660"/>
    <cellStyle name="Обычный 11 2 2" xfId="661"/>
    <cellStyle name="Обычный 11 2 2 2" xfId="1129"/>
    <cellStyle name="Обычный 11 2 3" xfId="990"/>
    <cellStyle name="Обычный 11 3" xfId="662"/>
    <cellStyle name="Обычный 11 3 2" xfId="1062"/>
    <cellStyle name="Обычный 11 4" xfId="923"/>
    <cellStyle name="Обычный 11 5" xfId="587"/>
    <cellStyle name="Обычный 12" xfId="413"/>
    <cellStyle name="Обычный 13" xfId="462"/>
    <cellStyle name="Обычный 14" xfId="503"/>
    <cellStyle name="Обычный 15" xfId="658"/>
    <cellStyle name="Обычный 15 2" xfId="663"/>
    <cellStyle name="Обычный 15 3" xfId="664"/>
    <cellStyle name="Обычный 15 3 2" xfId="1088"/>
    <cellStyle name="Обычный 15 4" xfId="949"/>
    <cellStyle name="Обычный 16" xfId="659"/>
    <cellStyle name="Обычный 16 2" xfId="665"/>
    <cellStyle name="Обычный 17" xfId="666"/>
    <cellStyle name="Обычный 17 2" xfId="667"/>
    <cellStyle name="Обычный 17 2 2" xfId="1155"/>
    <cellStyle name="Обычный 17 3" xfId="1016"/>
    <cellStyle name="Обычный 18" xfId="1161"/>
    <cellStyle name="Обычный 2" xfId="1"/>
    <cellStyle name="Обычный 2 10" xfId="445"/>
    <cellStyle name="Обычный 2 11" xfId="668"/>
    <cellStyle name="Обычный 2 12" xfId="669"/>
    <cellStyle name="Обычный 2 12 2" xfId="670"/>
    <cellStyle name="Обычный 2 12 2 2" xfId="1089"/>
    <cellStyle name="Обычный 2 12 3" xfId="950"/>
    <cellStyle name="Обычный 2 13" xfId="671"/>
    <cellStyle name="Обычный 2 13 2" xfId="1023"/>
    <cellStyle name="Обычный 2 14" xfId="884"/>
    <cellStyle name="Обычный 2 2" xfId="70"/>
    <cellStyle name="Обычный 2 2 2" xfId="90"/>
    <cellStyle name="Обычный 2 2 2 10" xfId="888"/>
    <cellStyle name="Обычный 2 2 2 2" xfId="581"/>
    <cellStyle name="Обычный 2 2 2 2 2" xfId="582"/>
    <cellStyle name="Обычный 2 2 2 2 2 2" xfId="672"/>
    <cellStyle name="Обычный 2 2 2 2 2 2 2" xfId="673"/>
    <cellStyle name="Обычный 2 2 2 2 2 2 2 2" xfId="1128"/>
    <cellStyle name="Обычный 2 2 2 2 2 2 3" xfId="989"/>
    <cellStyle name="Обычный 2 2 2 2 2 3" xfId="674"/>
    <cellStyle name="Обычный 2 2 2 2 2 3 2" xfId="1061"/>
    <cellStyle name="Обычный 2 2 2 2 2 4" xfId="922"/>
    <cellStyle name="Обычный 2 2 2 2 3" xfId="634"/>
    <cellStyle name="Обычный 2 2 2 2 3 2" xfId="675"/>
    <cellStyle name="Обычный 2 2 2 2 3 2 2" xfId="676"/>
    <cellStyle name="Обычный 2 2 2 2 3 2 2 2" xfId="1145"/>
    <cellStyle name="Обычный 2 2 2 2 3 2 3" xfId="1006"/>
    <cellStyle name="Обычный 2 2 2 2 3 3" xfId="677"/>
    <cellStyle name="Обычный 2 2 2 2 3 3 2" xfId="1078"/>
    <cellStyle name="Обычный 2 2 2 2 3 4" xfId="939"/>
    <cellStyle name="Обычный 2 2 2 2 4" xfId="647"/>
    <cellStyle name="Обычный 2 2 2 2 4 2" xfId="678"/>
    <cellStyle name="Обычный 2 2 2 2 4 2 2" xfId="679"/>
    <cellStyle name="Обычный 2 2 2 2 4 2 2 2" xfId="1150"/>
    <cellStyle name="Обычный 2 2 2 2 4 2 3" xfId="1011"/>
    <cellStyle name="Обычный 2 2 2 2 4 3" xfId="680"/>
    <cellStyle name="Обычный 2 2 2 2 4 3 2" xfId="1083"/>
    <cellStyle name="Обычный 2 2 2 2 4 4" xfId="944"/>
    <cellStyle name="Обычный 2 2 2 2 5" xfId="655"/>
    <cellStyle name="Обычный 2 2 2 2 5 2" xfId="681"/>
    <cellStyle name="Обычный 2 2 2 2 5 2 2" xfId="682"/>
    <cellStyle name="Обычный 2 2 2 2 5 2 2 2" xfId="1154"/>
    <cellStyle name="Обычный 2 2 2 2 5 2 3" xfId="1015"/>
    <cellStyle name="Обычный 2 2 2 2 5 3" xfId="683"/>
    <cellStyle name="Обычный 2 2 2 2 5 3 2" xfId="1087"/>
    <cellStyle name="Обычный 2 2 2 2 5 4" xfId="948"/>
    <cellStyle name="Обычный 2 2 2 3" xfId="595"/>
    <cellStyle name="Обычный 2 2 2 3 2" xfId="684"/>
    <cellStyle name="Обычный 2 2 2 3 2 2" xfId="685"/>
    <cellStyle name="Обычный 2 2 2 3 2 2 2" xfId="1133"/>
    <cellStyle name="Обычный 2 2 2 3 2 3" xfId="994"/>
    <cellStyle name="Обычный 2 2 2 3 3" xfId="686"/>
    <cellStyle name="Обычный 2 2 2 3 3 2" xfId="1066"/>
    <cellStyle name="Обычный 2 2 2 3 4" xfId="927"/>
    <cellStyle name="Обычный 2 2 2 4" xfId="561"/>
    <cellStyle name="Обычный 2 2 2 4 2" xfId="687"/>
    <cellStyle name="Обычный 2 2 2 4 2 2" xfId="688"/>
    <cellStyle name="Обычный 2 2 2 4 2 2 2" xfId="1123"/>
    <cellStyle name="Обычный 2 2 2 4 2 3" xfId="984"/>
    <cellStyle name="Обычный 2 2 2 4 3" xfId="689"/>
    <cellStyle name="Обычный 2 2 2 4 3 2" xfId="1056"/>
    <cellStyle name="Обычный 2 2 2 4 4" xfId="917"/>
    <cellStyle name="Обычный 2 2 2 5" xfId="633"/>
    <cellStyle name="Обычный 2 2 2 6" xfId="646"/>
    <cellStyle name="Обычный 2 2 2 7" xfId="654"/>
    <cellStyle name="Обычный 2 2 2 8" xfId="690"/>
    <cellStyle name="Обычный 2 2 2 8 2" xfId="691"/>
    <cellStyle name="Обычный 2 2 2 8 2 2" xfId="1094"/>
    <cellStyle name="Обычный 2 2 2 8 3" xfId="955"/>
    <cellStyle name="Обычный 2 2 2 9" xfId="692"/>
    <cellStyle name="Обычный 2 2 2 9 2" xfId="1027"/>
    <cellStyle name="Обычный 2 2 3" xfId="277"/>
    <cellStyle name="Обычный 2 2 3 2" xfId="593"/>
    <cellStyle name="Обычный 2 2 3 3" xfId="637"/>
    <cellStyle name="Обычный 2 2 3 4" xfId="649"/>
    <cellStyle name="Обычный 2 2 3 5" xfId="657"/>
    <cellStyle name="Обычный 2 2 3 6" xfId="693"/>
    <cellStyle name="Обычный 2 2 3 6 2" xfId="694"/>
    <cellStyle name="Обычный 2 2 3 6 2 2" xfId="1101"/>
    <cellStyle name="Обычный 2 2 3 6 3" xfId="962"/>
    <cellStyle name="Обычный 2 2 3 7" xfId="695"/>
    <cellStyle name="Обычный 2 2 3 7 2" xfId="1034"/>
    <cellStyle name="Обычный 2 2 3 8" xfId="895"/>
    <cellStyle name="Обычный 2 2 4" xfId="233"/>
    <cellStyle name="Обычный 2 2 4 2" xfId="562"/>
    <cellStyle name="Обычный 2 2 4 3" xfId="696"/>
    <cellStyle name="Обычный 2 2 4 3 2" xfId="697"/>
    <cellStyle name="Обычный 2 2 4 3 2 2" xfId="1131"/>
    <cellStyle name="Обычный 2 2 4 3 3" xfId="992"/>
    <cellStyle name="Обычный 2 2 4 4" xfId="698"/>
    <cellStyle name="Обычный 2 2 4 4 2" xfId="1064"/>
    <cellStyle name="Обычный 2 2 4 5" xfId="925"/>
    <cellStyle name="Обычный 2 2 5" xfId="344"/>
    <cellStyle name="Обычный 2 2 5 2" xfId="699"/>
    <cellStyle name="Обычный 2 2 5 2 2" xfId="700"/>
    <cellStyle name="Обычный 2 2 5 2 2 2" xfId="1105"/>
    <cellStyle name="Обычный 2 2 5 2 3" xfId="966"/>
    <cellStyle name="Обычный 2 2 5 3" xfId="701"/>
    <cellStyle name="Обычный 2 2 5 3 2" xfId="1038"/>
    <cellStyle name="Обычный 2 2 5 4" xfId="899"/>
    <cellStyle name="Обычный 2 2 6" xfId="269"/>
    <cellStyle name="Обычный 2 2 6 2" xfId="702"/>
    <cellStyle name="Обычный 2 2 6 2 2" xfId="703"/>
    <cellStyle name="Обычный 2 2 6 2 2 2" xfId="1135"/>
    <cellStyle name="Обычный 2 2 6 2 3" xfId="996"/>
    <cellStyle name="Обычный 2 2 6 3" xfId="704"/>
    <cellStyle name="Обычный 2 2 6 3 2" xfId="1068"/>
    <cellStyle name="Обычный 2 2 6 4" xfId="929"/>
    <cellStyle name="Обычный 2 2 7" xfId="447"/>
    <cellStyle name="Обычный 2 2 7 2" xfId="705"/>
    <cellStyle name="Обычный 2 2 7 2 2" xfId="706"/>
    <cellStyle name="Обычный 2 2 7 2 2 2" xfId="1122"/>
    <cellStyle name="Обычный 2 2 7 2 3" xfId="983"/>
    <cellStyle name="Обычный 2 2 7 3" xfId="707"/>
    <cellStyle name="Обычный 2 2 7 3 2" xfId="1055"/>
    <cellStyle name="Обычный 2 2 7 4" xfId="916"/>
    <cellStyle name="Обычный 2 2 8" xfId="465"/>
    <cellStyle name="Обычный 2 2 9" xfId="474"/>
    <cellStyle name="Обычный 2 3" xfId="119"/>
    <cellStyle name="Обычный 2 3 10" xfId="890"/>
    <cellStyle name="Обычный 2 3 2" xfId="508"/>
    <cellStyle name="Обычный 2 3 2 2" xfId="708"/>
    <cellStyle name="Обычный 2 3 2 2 2" xfId="709"/>
    <cellStyle name="Обычный 2 3 2 2 2 2" xfId="1104"/>
    <cellStyle name="Обычный 2 3 2 2 3" xfId="965"/>
    <cellStyle name="Обычный 2 3 2 3" xfId="710"/>
    <cellStyle name="Обычный 2 3 2 3 2" xfId="1037"/>
    <cellStyle name="Обычный 2 3 2 4" xfId="898"/>
    <cellStyle name="Обычный 2 3 3" xfId="597"/>
    <cellStyle name="Обычный 2 3 3 2" xfId="711"/>
    <cellStyle name="Обычный 2 3 3 2 2" xfId="712"/>
    <cellStyle name="Обычный 2 3 3 2 2 2" xfId="1134"/>
    <cellStyle name="Обычный 2 3 3 2 3" xfId="995"/>
    <cellStyle name="Обычный 2 3 3 3" xfId="713"/>
    <cellStyle name="Обычный 2 3 3 3 2" xfId="1067"/>
    <cellStyle name="Обычный 2 3 3 4" xfId="928"/>
    <cellStyle name="Обычный 2 3 4" xfId="560"/>
    <cellStyle name="Обычный 2 3 4 2" xfId="714"/>
    <cellStyle name="Обычный 2 3 4 2 2" xfId="715"/>
    <cellStyle name="Обычный 2 3 4 2 2 2" xfId="1121"/>
    <cellStyle name="Обычный 2 3 4 2 3" xfId="982"/>
    <cellStyle name="Обычный 2 3 4 3" xfId="716"/>
    <cellStyle name="Обычный 2 3 4 3 2" xfId="1054"/>
    <cellStyle name="Обычный 2 3 4 4" xfId="915"/>
    <cellStyle name="Обычный 2 3 5" xfId="481"/>
    <cellStyle name="Обычный 2 3 5 2" xfId="717"/>
    <cellStyle name="Обычный 2 3 5 2 2" xfId="718"/>
    <cellStyle name="Обычный 2 3 5 2 2 2" xfId="1098"/>
    <cellStyle name="Обычный 2 3 5 2 3" xfId="959"/>
    <cellStyle name="Обычный 2 3 5 3" xfId="719"/>
    <cellStyle name="Обычный 2 3 5 3 2" xfId="1031"/>
    <cellStyle name="Обычный 2 3 5 4" xfId="892"/>
    <cellStyle name="Обычный 2 3 6" xfId="520"/>
    <cellStyle name="Обычный 2 3 6 2" xfId="720"/>
    <cellStyle name="Обычный 2 3 6 2 2" xfId="721"/>
    <cellStyle name="Обычный 2 3 6 2 2 2" xfId="1108"/>
    <cellStyle name="Обычный 2 3 6 2 3" xfId="969"/>
    <cellStyle name="Обычный 2 3 6 3" xfId="722"/>
    <cellStyle name="Обычный 2 3 6 3 2" xfId="1041"/>
    <cellStyle name="Обычный 2 3 6 4" xfId="902"/>
    <cellStyle name="Обычный 2 3 7" xfId="619"/>
    <cellStyle name="Обычный 2 3 7 2" xfId="723"/>
    <cellStyle name="Обычный 2 3 7 2 2" xfId="724"/>
    <cellStyle name="Обычный 2 3 7 2 2 2" xfId="1139"/>
    <cellStyle name="Обычный 2 3 7 2 3" xfId="1000"/>
    <cellStyle name="Обычный 2 3 7 3" xfId="725"/>
    <cellStyle name="Обычный 2 3 7 3 2" xfId="1072"/>
    <cellStyle name="Обычный 2 3 7 4" xfId="933"/>
    <cellStyle name="Обычный 2 3 8" xfId="726"/>
    <cellStyle name="Обычный 2 3 8 2" xfId="727"/>
    <cellStyle name="Обычный 2 3 8 2 2" xfId="1096"/>
    <cellStyle name="Обычный 2 3 8 3" xfId="957"/>
    <cellStyle name="Обычный 2 3 9" xfId="728"/>
    <cellStyle name="Обычный 2 3 9 2" xfId="1029"/>
    <cellStyle name="Обычный 2 4" xfId="118"/>
    <cellStyle name="Обычный 2 4 2" xfId="507"/>
    <cellStyle name="Обычный 2 4 2 2" xfId="729"/>
    <cellStyle name="Обычный 2 4 2 2 2" xfId="730"/>
    <cellStyle name="Обычный 2 4 2 2 2 2" xfId="1103"/>
    <cellStyle name="Обычный 2 4 2 2 3" xfId="964"/>
    <cellStyle name="Обычный 2 4 2 3" xfId="731"/>
    <cellStyle name="Обычный 2 4 2 3 2" xfId="1036"/>
    <cellStyle name="Обычный 2 4 2 4" xfId="897"/>
    <cellStyle name="Обычный 2 4 3" xfId="482"/>
    <cellStyle name="Обычный 2 4 3 2" xfId="732"/>
    <cellStyle name="Обычный 2 4 3 2 2" xfId="733"/>
    <cellStyle name="Обычный 2 4 3 2 2 2" xfId="1099"/>
    <cellStyle name="Обычный 2 4 3 2 3" xfId="960"/>
    <cellStyle name="Обычный 2 4 3 3" xfId="734"/>
    <cellStyle name="Обычный 2 4 3 3 2" xfId="1032"/>
    <cellStyle name="Обычный 2 4 3 4" xfId="893"/>
    <cellStyle name="Обычный 2 4 4" xfId="620"/>
    <cellStyle name="Обычный 2 4 4 2" xfId="735"/>
    <cellStyle name="Обычный 2 4 4 2 2" xfId="736"/>
    <cellStyle name="Обычный 2 4 4 2 2 2" xfId="1140"/>
    <cellStyle name="Обычный 2 4 4 2 3" xfId="1001"/>
    <cellStyle name="Обычный 2 4 4 3" xfId="737"/>
    <cellStyle name="Обычный 2 4 4 3 2" xfId="1073"/>
    <cellStyle name="Обычный 2 4 4 4" xfId="934"/>
    <cellStyle name="Обычный 2 4 5" xfId="524"/>
    <cellStyle name="Обычный 2 4 5 2" xfId="738"/>
    <cellStyle name="Обычный 2 4 5 2 2" xfId="739"/>
    <cellStyle name="Обычный 2 4 5 2 2 2" xfId="1109"/>
    <cellStyle name="Обычный 2 4 5 2 3" xfId="970"/>
    <cellStyle name="Обычный 2 4 5 3" xfId="740"/>
    <cellStyle name="Обычный 2 4 5 3 2" xfId="1042"/>
    <cellStyle name="Обычный 2 4 5 4" xfId="903"/>
    <cellStyle name="Обычный 2 4 6" xfId="493"/>
    <cellStyle name="Обычный 2 5" xfId="260"/>
    <cellStyle name="Обычный 2 5 2" xfId="741"/>
    <cellStyle name="Обычный 2 5 2 2" xfId="742"/>
    <cellStyle name="Обычный 2 5 2 2 2" xfId="1118"/>
    <cellStyle name="Обычный 2 5 2 3" xfId="979"/>
    <cellStyle name="Обычный 2 5 3" xfId="743"/>
    <cellStyle name="Обычный 2 5 3 2" xfId="1051"/>
    <cellStyle name="Обычный 2 5 4" xfId="912"/>
    <cellStyle name="Обычный 2 5 5" xfId="547"/>
    <cellStyle name="Обычный 2 6" xfId="304"/>
    <cellStyle name="Обычный 2 6 2" xfId="744"/>
    <cellStyle name="Обычный 2 6 2 2" xfId="745"/>
    <cellStyle name="Обычный 2 6 2 2 2" xfId="1124"/>
    <cellStyle name="Обычный 2 6 2 3" xfId="985"/>
    <cellStyle name="Обычный 2 6 3" xfId="746"/>
    <cellStyle name="Обычный 2 6 3 2" xfId="1057"/>
    <cellStyle name="Обычный 2 6 4" xfId="918"/>
    <cellStyle name="Обычный 2 6 5" xfId="570"/>
    <cellStyle name="Обычный 2 7" xfId="291"/>
    <cellStyle name="Обычный 2 7 2" xfId="596"/>
    <cellStyle name="Обычный 2 8" xfId="270"/>
    <cellStyle name="Обычный 2 9" xfId="437"/>
    <cellStyle name="Обычный 29" xfId="212"/>
    <cellStyle name="Обычный 29 2" xfId="747"/>
    <cellStyle name="Обычный 29 2 2" xfId="748"/>
    <cellStyle name="Обычный 29 2 2 2" xfId="1112"/>
    <cellStyle name="Обычный 29 2 3" xfId="973"/>
    <cellStyle name="Обычный 29 3" xfId="749"/>
    <cellStyle name="Обычный 29 3 2" xfId="750"/>
    <cellStyle name="Обычный 29 3 2 2" xfId="1156"/>
    <cellStyle name="Обычный 29 3 3" xfId="1017"/>
    <cellStyle name="Обычный 29 4" xfId="751"/>
    <cellStyle name="Обычный 29 4 2" xfId="1045"/>
    <cellStyle name="Обычный 29 5" xfId="906"/>
    <cellStyle name="Обычный 3" xfId="78"/>
    <cellStyle name="Обычный 3 10" xfId="622"/>
    <cellStyle name="Обычный 3 11" xfId="468"/>
    <cellStyle name="Обычный 3 2" xfId="92"/>
    <cellStyle name="Обычный 3 2 2" xfId="502"/>
    <cellStyle name="Обычный 3 2 3" xfId="509"/>
    <cellStyle name="Обычный 3 2 4" xfId="601"/>
    <cellStyle name="Обычный 3 2 5" xfId="523"/>
    <cellStyle name="Обычный 3 2 6" xfId="495"/>
    <cellStyle name="Обычный 3 3" xfId="105"/>
    <cellStyle name="Обычный 3 3 2" xfId="504"/>
    <cellStyle name="Обычный 3 4" xfId="204"/>
    <cellStyle name="Обычный 3 4 2" xfId="532"/>
    <cellStyle name="Обычный 3 5" xfId="548"/>
    <cellStyle name="Обычный 3 6" xfId="544"/>
    <cellStyle name="Обычный 3 7" xfId="569"/>
    <cellStyle name="Обычный 3 8" xfId="487"/>
    <cellStyle name="Обычный 3 9" xfId="608"/>
    <cellStyle name="Обычный 30" xfId="213"/>
    <cellStyle name="Обычный 30 2" xfId="752"/>
    <cellStyle name="Обычный 30 2 2" xfId="753"/>
    <cellStyle name="Обычный 30 2 2 2" xfId="1113"/>
    <cellStyle name="Обычный 30 2 3" xfId="974"/>
    <cellStyle name="Обычный 30 3" xfId="754"/>
    <cellStyle name="Обычный 30 3 2" xfId="755"/>
    <cellStyle name="Обычный 30 3 2 2" xfId="1157"/>
    <cellStyle name="Обычный 30 3 3" xfId="1018"/>
    <cellStyle name="Обычный 30 4" xfId="756"/>
    <cellStyle name="Обычный 30 4 2" xfId="1046"/>
    <cellStyle name="Обычный 30 5" xfId="907"/>
    <cellStyle name="Обычный 31" xfId="214"/>
    <cellStyle name="Обычный 31 2" xfId="757"/>
    <cellStyle name="Обычный 31 2 2" xfId="758"/>
    <cellStyle name="Обычный 31 2 2 2" xfId="1114"/>
    <cellStyle name="Обычный 31 2 3" xfId="975"/>
    <cellStyle name="Обычный 31 3" xfId="759"/>
    <cellStyle name="Обычный 31 3 2" xfId="760"/>
    <cellStyle name="Обычный 31 3 2 2" xfId="1158"/>
    <cellStyle name="Обычный 31 3 3" xfId="1019"/>
    <cellStyle name="Обычный 31 4" xfId="761"/>
    <cellStyle name="Обычный 31 4 2" xfId="1047"/>
    <cellStyle name="Обычный 31 5" xfId="908"/>
    <cellStyle name="Обычный 32" xfId="215"/>
    <cellStyle name="Обычный 32 2" xfId="762"/>
    <cellStyle name="Обычный 32 2 2" xfId="763"/>
    <cellStyle name="Обычный 32 2 2 2" xfId="1115"/>
    <cellStyle name="Обычный 32 2 3" xfId="976"/>
    <cellStyle name="Обычный 32 3" xfId="764"/>
    <cellStyle name="Обычный 32 3 2" xfId="765"/>
    <cellStyle name="Обычный 32 3 2 2" xfId="1159"/>
    <cellStyle name="Обычный 32 3 3" xfId="1020"/>
    <cellStyle name="Обычный 32 4" xfId="766"/>
    <cellStyle name="Обычный 32 4 2" xfId="1048"/>
    <cellStyle name="Обычный 32 5" xfId="909"/>
    <cellStyle name="Обычный 33" xfId="216"/>
    <cellStyle name="Обычный 33 2" xfId="767"/>
    <cellStyle name="Обычный 33 2 2" xfId="768"/>
    <cellStyle name="Обычный 33 2 2 2" xfId="1116"/>
    <cellStyle name="Обычный 33 2 3" xfId="977"/>
    <cellStyle name="Обычный 33 3" xfId="769"/>
    <cellStyle name="Обычный 33 3 2" xfId="770"/>
    <cellStyle name="Обычный 33 3 2 2" xfId="1160"/>
    <cellStyle name="Обычный 33 3 3" xfId="1021"/>
    <cellStyle name="Обычный 33 4" xfId="771"/>
    <cellStyle name="Обычный 33 4 2" xfId="1049"/>
    <cellStyle name="Обычный 33 5" xfId="910"/>
    <cellStyle name="Обычный 4" xfId="193"/>
    <cellStyle name="Обычный 5" xfId="91"/>
    <cellStyle name="Обычный 5 2" xfId="471"/>
    <cellStyle name="Обычный 6" xfId="89"/>
    <cellStyle name="Обычный 6 2" xfId="206"/>
    <cellStyle name="Обычный 6 2 2" xfId="475"/>
    <cellStyle name="Обычный 6 3" xfId="501"/>
    <cellStyle name="Обычный 6 3 2" xfId="577"/>
    <cellStyle name="Обычный 6 3 3" xfId="630"/>
    <cellStyle name="Обычный 6 3 4" xfId="643"/>
    <cellStyle name="Обычный 6 3 5" xfId="651"/>
    <cellStyle name="Обычный 6 4" xfId="588"/>
    <cellStyle name="Обычный 6 5" xfId="556"/>
    <cellStyle name="Обычный 6 6" xfId="510"/>
    <cellStyle name="Обычный 6 7" xfId="602"/>
    <cellStyle name="Обычный 6 8" xfId="526"/>
    <cellStyle name="Обычный 6 9" xfId="472"/>
    <cellStyle name="Обычный 7" xfId="217"/>
    <cellStyle name="Обычный 7 2" xfId="207"/>
    <cellStyle name="Обычный 7 2 2" xfId="534"/>
    <cellStyle name="Обычный 7 2 3" xfId="614"/>
    <cellStyle name="Обычный 7 2 4" xfId="505"/>
    <cellStyle name="Обычный 7 2 5" xfId="613"/>
    <cellStyle name="Обычный 7 2 6" xfId="540"/>
    <cellStyle name="Обычный 7 3" xfId="578"/>
    <cellStyle name="Обычный 7 4" xfId="589"/>
    <cellStyle name="Обычный 7 5" xfId="557"/>
    <cellStyle name="Обычный 7 6" xfId="621"/>
    <cellStyle name="Обычный 7 7" xfId="525"/>
    <cellStyle name="Обычный 7 8" xfId="628"/>
    <cellStyle name="Обычный 8" xfId="209"/>
    <cellStyle name="Обычный 8 10" xfId="885"/>
    <cellStyle name="Обычный 8 2" xfId="476"/>
    <cellStyle name="Обычный 8 2 2" xfId="579"/>
    <cellStyle name="Обычный 8 2 2 2" xfId="772"/>
    <cellStyle name="Обычный 8 2 2 2 2" xfId="773"/>
    <cellStyle name="Обычный 8 2 2 2 2 2" xfId="1126"/>
    <cellStyle name="Обычный 8 2 2 2 3" xfId="987"/>
    <cellStyle name="Обычный 8 2 2 3" xfId="774"/>
    <cellStyle name="Обычный 8 2 2 3 2" xfId="1059"/>
    <cellStyle name="Обычный 8 2 2 4" xfId="920"/>
    <cellStyle name="Обычный 8 2 3" xfId="631"/>
    <cellStyle name="Обычный 8 2 3 2" xfId="775"/>
    <cellStyle name="Обычный 8 2 3 2 2" xfId="776"/>
    <cellStyle name="Обычный 8 2 3 2 2 2" xfId="1143"/>
    <cellStyle name="Обычный 8 2 3 2 3" xfId="1004"/>
    <cellStyle name="Обычный 8 2 3 3" xfId="777"/>
    <cellStyle name="Обычный 8 2 3 3 2" xfId="1076"/>
    <cellStyle name="Обычный 8 2 3 4" xfId="937"/>
    <cellStyle name="Обычный 8 2 4" xfId="644"/>
    <cellStyle name="Обычный 8 2 4 2" xfId="778"/>
    <cellStyle name="Обычный 8 2 4 2 2" xfId="779"/>
    <cellStyle name="Обычный 8 2 4 2 2 2" xfId="1148"/>
    <cellStyle name="Обычный 8 2 4 2 3" xfId="1009"/>
    <cellStyle name="Обычный 8 2 4 3" xfId="780"/>
    <cellStyle name="Обычный 8 2 4 3 2" xfId="1081"/>
    <cellStyle name="Обычный 8 2 4 4" xfId="942"/>
    <cellStyle name="Обычный 8 2 5" xfId="652"/>
    <cellStyle name="Обычный 8 2 5 2" xfId="781"/>
    <cellStyle name="Обычный 8 2 5 2 2" xfId="782"/>
    <cellStyle name="Обычный 8 2 5 2 2 2" xfId="1152"/>
    <cellStyle name="Обычный 8 2 5 2 3" xfId="1013"/>
    <cellStyle name="Обычный 8 2 5 3" xfId="783"/>
    <cellStyle name="Обычный 8 2 5 3 2" xfId="1085"/>
    <cellStyle name="Обычный 8 2 5 4" xfId="946"/>
    <cellStyle name="Обычный 8 2 6" xfId="784"/>
    <cellStyle name="Обычный 8 2 6 2" xfId="785"/>
    <cellStyle name="Обычный 8 2 6 2 2" xfId="1095"/>
    <cellStyle name="Обычный 8 2 6 3" xfId="956"/>
    <cellStyle name="Обычный 8 2 7" xfId="786"/>
    <cellStyle name="Обычный 8 2 7 2" xfId="1028"/>
    <cellStyle name="Обычный 8 2 8" xfId="889"/>
    <cellStyle name="Обычный 8 3" xfId="535"/>
    <cellStyle name="Обычный 8 3 2" xfId="787"/>
    <cellStyle name="Обычный 8 3 2 2" xfId="788"/>
    <cellStyle name="Обычный 8 3 2 2 2" xfId="1111"/>
    <cellStyle name="Обычный 8 3 2 3" xfId="972"/>
    <cellStyle name="Обычный 8 3 3" xfId="789"/>
    <cellStyle name="Обычный 8 3 3 2" xfId="1044"/>
    <cellStyle name="Обычный 8 3 4" xfId="905"/>
    <cellStyle name="Обычный 8 4" xfId="558"/>
    <cellStyle name="Обычный 8 4 2" xfId="790"/>
    <cellStyle name="Обычный 8 4 2 2" xfId="791"/>
    <cellStyle name="Обычный 8 4 2 2 2" xfId="1119"/>
    <cellStyle name="Обычный 8 4 2 3" xfId="980"/>
    <cellStyle name="Обычный 8 4 3" xfId="792"/>
    <cellStyle name="Обычный 8 4 3 2" xfId="1052"/>
    <cellStyle name="Обычный 8 4 4" xfId="913"/>
    <cellStyle name="Обычный 8 5" xfId="615"/>
    <cellStyle name="Обычный 8 5 2" xfId="793"/>
    <cellStyle name="Обычный 8 5 2 2" xfId="794"/>
    <cellStyle name="Обычный 8 5 2 2 2" xfId="1137"/>
    <cellStyle name="Обычный 8 5 2 3" xfId="998"/>
    <cellStyle name="Обычный 8 5 3" xfId="795"/>
    <cellStyle name="Обычный 8 5 3 2" xfId="1070"/>
    <cellStyle name="Обычный 8 5 4" xfId="931"/>
    <cellStyle name="Обычный 8 6" xfId="506"/>
    <cellStyle name="Обычный 8 6 2" xfId="796"/>
    <cellStyle name="Обычный 8 6 2 2" xfId="797"/>
    <cellStyle name="Обычный 8 6 2 2 2" xfId="1102"/>
    <cellStyle name="Обычный 8 6 2 3" xfId="963"/>
    <cellStyle name="Обычный 8 6 3" xfId="798"/>
    <cellStyle name="Обычный 8 6 3 2" xfId="1035"/>
    <cellStyle name="Обычный 8 6 4" xfId="896"/>
    <cellStyle name="Обычный 8 7" xfId="616"/>
    <cellStyle name="Обычный 8 7 2" xfId="799"/>
    <cellStyle name="Обычный 8 7 2 2" xfId="800"/>
    <cellStyle name="Обычный 8 7 2 2 2" xfId="1138"/>
    <cellStyle name="Обычный 8 7 2 3" xfId="999"/>
    <cellStyle name="Обычный 8 7 3" xfId="801"/>
    <cellStyle name="Обычный 8 7 3 2" xfId="1071"/>
    <cellStyle name="Обычный 8 7 4" xfId="932"/>
    <cellStyle name="Обычный 8 8" xfId="802"/>
    <cellStyle name="Обычный 8 8 2" xfId="803"/>
    <cellStyle name="Обычный 8 8 2 2" xfId="1091"/>
    <cellStyle name="Обычный 8 8 3" xfId="952"/>
    <cellStyle name="Обычный 8 9" xfId="804"/>
    <cellStyle name="Обычный 8 9 2" xfId="1024"/>
    <cellStyle name="Обычный 9" xfId="262"/>
    <cellStyle name="Обычный 9 2" xfId="580"/>
    <cellStyle name="Обычный 9 2 2" xfId="805"/>
    <cellStyle name="Обычный 9 2 2 2" xfId="806"/>
    <cellStyle name="Обычный 9 2 2 2 2" xfId="1127"/>
    <cellStyle name="Обычный 9 2 2 3" xfId="988"/>
    <cellStyle name="Обычный 9 2 3" xfId="807"/>
    <cellStyle name="Обычный 9 2 3 2" xfId="1060"/>
    <cellStyle name="Обычный 9 2 4" xfId="921"/>
    <cellStyle name="Обычный 9 3" xfId="632"/>
    <cellStyle name="Обычный 9 3 2" xfId="808"/>
    <cellStyle name="Обычный 9 3 2 2" xfId="809"/>
    <cellStyle name="Обычный 9 3 2 2 2" xfId="1144"/>
    <cellStyle name="Обычный 9 3 2 3" xfId="1005"/>
    <cellStyle name="Обычный 9 3 3" xfId="810"/>
    <cellStyle name="Обычный 9 3 3 2" xfId="1077"/>
    <cellStyle name="Обычный 9 3 4" xfId="938"/>
    <cellStyle name="Обычный 9 4" xfId="645"/>
    <cellStyle name="Обычный 9 4 2" xfId="811"/>
    <cellStyle name="Обычный 9 4 2 2" xfId="812"/>
    <cellStyle name="Обычный 9 4 2 2 2" xfId="1149"/>
    <cellStyle name="Обычный 9 4 2 3" xfId="1010"/>
    <cellStyle name="Обычный 9 4 3" xfId="813"/>
    <cellStyle name="Обычный 9 4 3 2" xfId="1082"/>
    <cellStyle name="Обычный 9 4 4" xfId="943"/>
    <cellStyle name="Обычный 9 5" xfId="653"/>
    <cellStyle name="Обычный 9 5 2" xfId="814"/>
    <cellStyle name="Обычный 9 5 2 2" xfId="815"/>
    <cellStyle name="Обычный 9 5 2 2 2" xfId="1153"/>
    <cellStyle name="Обычный 9 5 2 3" xfId="1014"/>
    <cellStyle name="Обычный 9 5 3" xfId="816"/>
    <cellStyle name="Обычный 9 5 3 2" xfId="1086"/>
    <cellStyle name="Обычный 9 5 4" xfId="947"/>
    <cellStyle name="Обычный 9 6" xfId="817"/>
    <cellStyle name="Обычный 9 6 2" xfId="818"/>
    <cellStyle name="Обычный 9 6 2 2" xfId="1092"/>
    <cellStyle name="Обычный 9 6 3" xfId="953"/>
    <cellStyle name="Обычный 9 7" xfId="819"/>
    <cellStyle name="Обычный 9 7 2" xfId="1025"/>
    <cellStyle name="Обычный 9 8" xfId="886"/>
    <cellStyle name="Обычный 9 9" xfId="473"/>
    <cellStyle name="Плохой 2" xfId="71"/>
    <cellStyle name="Плохой 2 2" xfId="181"/>
    <cellStyle name="Плохой 2 3" xfId="337"/>
    <cellStyle name="Плохой 2 4" xfId="361"/>
    <cellStyle name="Плохой 2 5" xfId="393"/>
    <cellStyle name="Плохой 2 6" xfId="407"/>
    <cellStyle name="Плохой 3" xfId="182"/>
    <cellStyle name="Плохой 4" xfId="263"/>
    <cellStyle name="Плохой 5" xfId="240"/>
    <cellStyle name="Плохой 6" xfId="296"/>
    <cellStyle name="Плохой 7" xfId="402"/>
    <cellStyle name="Плохой 8" xfId="438"/>
    <cellStyle name="Плохой 9" xfId="414"/>
    <cellStyle name="Пояснение 2" xfId="72"/>
    <cellStyle name="Пояснение 2 2" xfId="183"/>
    <cellStyle name="Пояснение 2 3" xfId="338"/>
    <cellStyle name="Пояснение 2 4" xfId="362"/>
    <cellStyle name="Пояснение 2 5" xfId="394"/>
    <cellStyle name="Пояснение 2 6" xfId="408"/>
    <cellStyle name="Пояснение 3" xfId="184"/>
    <cellStyle name="Пояснение 4" xfId="264"/>
    <cellStyle name="Пояснение 5" xfId="353"/>
    <cellStyle name="Пояснение 6" xfId="295"/>
    <cellStyle name="Пояснение 7" xfId="399"/>
    <cellStyle name="Пояснение 8" xfId="439"/>
    <cellStyle name="Пояснение 9" xfId="448"/>
    <cellStyle name="Примечание 2" xfId="73"/>
    <cellStyle name="Примечание 2 2" xfId="185"/>
    <cellStyle name="Примечание 2 3" xfId="339"/>
    <cellStyle name="Примечание 2 4" xfId="363"/>
    <cellStyle name="Примечание 2 5" xfId="395"/>
    <cellStyle name="Примечание 2 6" xfId="409"/>
    <cellStyle name="Примечание 3" xfId="186"/>
    <cellStyle name="Примечание 4" xfId="265"/>
    <cellStyle name="Примечание 5" xfId="239"/>
    <cellStyle name="Примечание 6" xfId="292"/>
    <cellStyle name="Примечание 7" xfId="400"/>
    <cellStyle name="Примечание 8" xfId="440"/>
    <cellStyle name="Примечание 9" xfId="449"/>
    <cellStyle name="Процентный 2" xfId="74"/>
    <cellStyle name="Процентный 2 2" xfId="208"/>
    <cellStyle name="Процентный 2 3" xfId="477"/>
    <cellStyle name="Процентный 2 4" xfId="590"/>
    <cellStyle name="Процентный 2 5" xfId="541"/>
    <cellStyle name="Процентный 3" xfId="441"/>
    <cellStyle name="Процентный 3 2" xfId="821"/>
    <cellStyle name="Процентный 3 3" xfId="820"/>
    <cellStyle name="Процентный 4" xfId="466"/>
    <cellStyle name="Связанная ячейка 2" xfId="75"/>
    <cellStyle name="Связанная ячейка 2 2" xfId="187"/>
    <cellStyle name="Связанная ячейка 2 3" xfId="340"/>
    <cellStyle name="Связанная ячейка 2 4" xfId="364"/>
    <cellStyle name="Связанная ячейка 2 5" xfId="396"/>
    <cellStyle name="Связанная ячейка 2 6" xfId="410"/>
    <cellStyle name="Связанная ячейка 3" xfId="188"/>
    <cellStyle name="Связанная ячейка 4" xfId="266"/>
    <cellStyle name="Связанная ячейка 5" xfId="238"/>
    <cellStyle name="Связанная ячейка 6" xfId="368"/>
    <cellStyle name="Связанная ячейка 7" xfId="356"/>
    <cellStyle name="Связанная ячейка 8" xfId="442"/>
    <cellStyle name="Связанная ячейка 9" xfId="463"/>
    <cellStyle name="Текст предупреждения 2" xfId="76"/>
    <cellStyle name="Текст предупреждения 2 2" xfId="189"/>
    <cellStyle name="Текст предупреждения 2 3" xfId="341"/>
    <cellStyle name="Текст предупреждения 2 4" xfId="365"/>
    <cellStyle name="Текст предупреждения 2 5" xfId="397"/>
    <cellStyle name="Текст предупреждения 2 6" xfId="411"/>
    <cellStyle name="Текст предупреждения 3" xfId="190"/>
    <cellStyle name="Текст предупреждения 4" xfId="267"/>
    <cellStyle name="Текст предупреждения 5" xfId="347"/>
    <cellStyle name="Текст предупреждения 6" xfId="293"/>
    <cellStyle name="Текст предупреждения 7" xfId="358"/>
    <cellStyle name="Текст предупреждения 8" xfId="443"/>
    <cellStyle name="Текст предупреждения 9" xfId="464"/>
    <cellStyle name="Финансовый 2" xfId="822"/>
    <cellStyle name="Финансовый 2 2" xfId="823"/>
    <cellStyle name="Финансовый 2 3" xfId="824"/>
    <cellStyle name="Финансовый 3" xfId="87"/>
    <cellStyle name="Финансовый 3 10" xfId="825"/>
    <cellStyle name="Финансовый 3 10 2" xfId="1022"/>
    <cellStyle name="Финансовый 3 11" xfId="883"/>
    <cellStyle name="Финансовый 3 2" xfId="137"/>
    <cellStyle name="Финансовый 3 2 10" xfId="887"/>
    <cellStyle name="Финансовый 3 2 2" xfId="514"/>
    <cellStyle name="Финансовый 3 2 2 2" xfId="826"/>
    <cellStyle name="Финансовый 3 2 2 2 2" xfId="827"/>
    <cellStyle name="Финансовый 3 2 2 2 2 2" xfId="1107"/>
    <cellStyle name="Финансовый 3 2 2 2 3" xfId="968"/>
    <cellStyle name="Финансовый 3 2 2 3" xfId="828"/>
    <cellStyle name="Финансовый 3 2 2 3 2" xfId="1040"/>
    <cellStyle name="Финансовый 3 2 2 4" xfId="901"/>
    <cellStyle name="Финансовый 3 2 3" xfId="594"/>
    <cellStyle name="Финансовый 3 2 3 2" xfId="829"/>
    <cellStyle name="Финансовый 3 2 3 2 2" xfId="830"/>
    <cellStyle name="Финансовый 3 2 3 2 2 2" xfId="1132"/>
    <cellStyle name="Финансовый 3 2 3 2 3" xfId="993"/>
    <cellStyle name="Финансовый 3 2 3 3" xfId="831"/>
    <cellStyle name="Финансовый 3 2 3 3 2" xfId="1065"/>
    <cellStyle name="Финансовый 3 2 3 4" xfId="926"/>
    <cellStyle name="Финансовый 3 2 4" xfId="559"/>
    <cellStyle name="Финансовый 3 2 4 2" xfId="832"/>
    <cellStyle name="Финансовый 3 2 4 2 2" xfId="833"/>
    <cellStyle name="Финансовый 3 2 4 2 2 2" xfId="1120"/>
    <cellStyle name="Финансовый 3 2 4 2 3" xfId="981"/>
    <cellStyle name="Финансовый 3 2 4 3" xfId="834"/>
    <cellStyle name="Финансовый 3 2 4 3 2" xfId="1053"/>
    <cellStyle name="Финансовый 3 2 4 4" xfId="914"/>
    <cellStyle name="Финансовый 3 2 5" xfId="478"/>
    <cellStyle name="Финансовый 3 2 5 2" xfId="835"/>
    <cellStyle name="Финансовый 3 2 5 2 2" xfId="836"/>
    <cellStyle name="Финансовый 3 2 5 2 2 2" xfId="1097"/>
    <cellStyle name="Финансовый 3 2 5 2 3" xfId="958"/>
    <cellStyle name="Финансовый 3 2 5 3" xfId="837"/>
    <cellStyle name="Финансовый 3 2 5 3 2" xfId="1030"/>
    <cellStyle name="Финансовый 3 2 5 4" xfId="891"/>
    <cellStyle name="Финансовый 3 2 6" xfId="626"/>
    <cellStyle name="Финансовый 3 2 6 2" xfId="838"/>
    <cellStyle name="Финансовый 3 2 6 2 2" xfId="839"/>
    <cellStyle name="Финансовый 3 2 6 2 2 2" xfId="1142"/>
    <cellStyle name="Финансовый 3 2 6 2 3" xfId="1003"/>
    <cellStyle name="Финансовый 3 2 6 3" xfId="840"/>
    <cellStyle name="Финансовый 3 2 6 3 2" xfId="1075"/>
    <cellStyle name="Финансовый 3 2 6 4" xfId="936"/>
    <cellStyle name="Финансовый 3 2 7" xfId="641"/>
    <cellStyle name="Финансовый 3 2 7 2" xfId="841"/>
    <cellStyle name="Финансовый 3 2 7 2 2" xfId="842"/>
    <cellStyle name="Финансовый 3 2 7 2 2 2" xfId="1147"/>
    <cellStyle name="Финансовый 3 2 7 2 3" xfId="1008"/>
    <cellStyle name="Финансовый 3 2 7 3" xfId="843"/>
    <cellStyle name="Финансовый 3 2 7 3 2" xfId="1080"/>
    <cellStyle name="Финансовый 3 2 7 4" xfId="941"/>
    <cellStyle name="Финансовый 3 2 8" xfId="844"/>
    <cellStyle name="Финансовый 3 2 8 2" xfId="845"/>
    <cellStyle name="Финансовый 3 2 8 2 2" xfId="1093"/>
    <cellStyle name="Финансовый 3 2 8 3" xfId="954"/>
    <cellStyle name="Финансовый 3 2 9" xfId="846"/>
    <cellStyle name="Финансовый 3 2 9 2" xfId="1026"/>
    <cellStyle name="Финансовый 3 3" xfId="500"/>
    <cellStyle name="Финансовый 3 3 2" xfId="546"/>
    <cellStyle name="Финансовый 3 3 2 2" xfId="847"/>
    <cellStyle name="Финансовый 3 3 2 2 2" xfId="848"/>
    <cellStyle name="Финансовый 3 3 2 2 2 2" xfId="1117"/>
    <cellStyle name="Финансовый 3 3 2 2 3" xfId="978"/>
    <cellStyle name="Финансовый 3 3 2 3" xfId="849"/>
    <cellStyle name="Финансовый 3 3 2 3 2" xfId="1050"/>
    <cellStyle name="Финансовый 3 3 2 4" xfId="911"/>
    <cellStyle name="Финансовый 3 3 3" xfId="623"/>
    <cellStyle name="Финансовый 3 3 3 2" xfId="850"/>
    <cellStyle name="Финансовый 3 3 3 2 2" xfId="851"/>
    <cellStyle name="Финансовый 3 3 3 2 2 2" xfId="1141"/>
    <cellStyle name="Финансовый 3 3 3 2 3" xfId="1002"/>
    <cellStyle name="Финансовый 3 3 3 3" xfId="852"/>
    <cellStyle name="Финансовый 3 3 3 3 2" xfId="1074"/>
    <cellStyle name="Финансовый 3 3 3 4" xfId="935"/>
    <cellStyle name="Финансовый 3 3 4" xfId="638"/>
    <cellStyle name="Финансовый 3 3 4 2" xfId="853"/>
    <cellStyle name="Финансовый 3 3 4 2 2" xfId="854"/>
    <cellStyle name="Финансовый 3 3 4 2 2 2" xfId="1146"/>
    <cellStyle name="Финансовый 3 3 4 2 3" xfId="1007"/>
    <cellStyle name="Финансовый 3 3 4 3" xfId="855"/>
    <cellStyle name="Финансовый 3 3 4 3 2" xfId="1079"/>
    <cellStyle name="Финансовый 3 3 4 4" xfId="940"/>
    <cellStyle name="Финансовый 3 3 5" xfId="650"/>
    <cellStyle name="Финансовый 3 3 5 2" xfId="856"/>
    <cellStyle name="Финансовый 3 3 5 2 2" xfId="857"/>
    <cellStyle name="Финансовый 3 3 5 2 2 2" xfId="1151"/>
    <cellStyle name="Финансовый 3 3 5 2 3" xfId="1012"/>
    <cellStyle name="Финансовый 3 3 5 3" xfId="858"/>
    <cellStyle name="Финансовый 3 3 5 3 2" xfId="1084"/>
    <cellStyle name="Финансовый 3 3 5 4" xfId="945"/>
    <cellStyle name="Финансовый 3 3 6" xfId="859"/>
    <cellStyle name="Финансовый 3 3 6 2" xfId="860"/>
    <cellStyle name="Финансовый 3 3 6 2 2" xfId="1100"/>
    <cellStyle name="Финансовый 3 3 6 3" xfId="961"/>
    <cellStyle name="Финансовый 3 3 7" xfId="861"/>
    <cellStyle name="Финансовый 3 3 7 2" xfId="1033"/>
    <cellStyle name="Финансовый 3 3 8" xfId="894"/>
    <cellStyle name="Финансовый 3 4" xfId="573"/>
    <cellStyle name="Финансовый 3 4 2" xfId="862"/>
    <cellStyle name="Финансовый 3 4 2 2" xfId="863"/>
    <cellStyle name="Финансовый 3 4 2 2 2" xfId="1125"/>
    <cellStyle name="Финансовый 3 4 2 3" xfId="986"/>
    <cellStyle name="Финансовый 3 4 3" xfId="864"/>
    <cellStyle name="Финансовый 3 4 3 2" xfId="1058"/>
    <cellStyle name="Финансовый 3 4 4" xfId="919"/>
    <cellStyle name="Финансовый 3 5" xfId="591"/>
    <cellStyle name="Финансовый 3 5 2" xfId="865"/>
    <cellStyle name="Финансовый 3 5 2 2" xfId="866"/>
    <cellStyle name="Финансовый 3 5 2 2 2" xfId="1130"/>
    <cellStyle name="Финансовый 3 5 2 3" xfId="991"/>
    <cellStyle name="Финансовый 3 5 3" xfId="867"/>
    <cellStyle name="Финансовый 3 5 3 2" xfId="1063"/>
    <cellStyle name="Финансовый 3 5 4" xfId="924"/>
    <cellStyle name="Финансовый 3 6" xfId="511"/>
    <cellStyle name="Финансовый 3 6 2" xfId="868"/>
    <cellStyle name="Финансовый 3 6 2 2" xfId="869"/>
    <cellStyle name="Финансовый 3 6 2 2 2" xfId="1106"/>
    <cellStyle name="Финансовый 3 6 2 3" xfId="967"/>
    <cellStyle name="Финансовый 3 6 3" xfId="870"/>
    <cellStyle name="Финансовый 3 6 3 2" xfId="1039"/>
    <cellStyle name="Финансовый 3 6 4" xfId="900"/>
    <cellStyle name="Финансовый 3 7" xfId="603"/>
    <cellStyle name="Финансовый 3 7 2" xfId="871"/>
    <cellStyle name="Финансовый 3 7 2 2" xfId="872"/>
    <cellStyle name="Финансовый 3 7 2 2 2" xfId="1136"/>
    <cellStyle name="Финансовый 3 7 2 3" xfId="997"/>
    <cellStyle name="Финансовый 3 7 3" xfId="873"/>
    <cellStyle name="Финансовый 3 7 3 2" xfId="1069"/>
    <cellStyle name="Финансовый 3 7 4" xfId="930"/>
    <cellStyle name="Финансовый 3 8" xfId="533"/>
    <cellStyle name="Финансовый 3 8 2" xfId="874"/>
    <cellStyle name="Финансовый 3 8 2 2" xfId="875"/>
    <cellStyle name="Финансовый 3 8 2 2 2" xfId="1110"/>
    <cellStyle name="Финансовый 3 8 2 3" xfId="971"/>
    <cellStyle name="Финансовый 3 8 3" xfId="876"/>
    <cellStyle name="Финансовый 3 8 3 2" xfId="1043"/>
    <cellStyle name="Финансовый 3 8 4" xfId="904"/>
    <cellStyle name="Финансовый 3 9" xfId="877"/>
    <cellStyle name="Финансовый 3 9 2" xfId="878"/>
    <cellStyle name="Финансовый 3 9 2 2" xfId="1090"/>
    <cellStyle name="Финансовый 3 9 3" xfId="951"/>
    <cellStyle name="Финансовый 4" xfId="879"/>
    <cellStyle name="Финансовый 4 2" xfId="880"/>
    <cellStyle name="Финансовый 5" xfId="881"/>
    <cellStyle name="Финансовый 6" xfId="882"/>
    <cellStyle name="Финансовый 7" xfId="1162"/>
    <cellStyle name="Финансовый 8" xfId="1163"/>
    <cellStyle name="Финансовый 9" xfId="467"/>
    <cellStyle name="Хороший 2" xfId="77"/>
    <cellStyle name="Хороший 2 2" xfId="191"/>
    <cellStyle name="Хороший 2 3" xfId="342"/>
    <cellStyle name="Хороший 2 4" xfId="366"/>
    <cellStyle name="Хороший 2 5" xfId="398"/>
    <cellStyle name="Хороший 2 6" xfId="412"/>
    <cellStyle name="Хороший 3" xfId="192"/>
    <cellStyle name="Хороший 4" xfId="268"/>
    <cellStyle name="Хороший 5" xfId="345"/>
    <cellStyle name="Хороший 6" xfId="276"/>
    <cellStyle name="Хороший 7" xfId="404"/>
    <cellStyle name="Хороший 8" xfId="444"/>
    <cellStyle name="Хороший 9" xfId="4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opLeftCell="A34" zoomScaleNormal="100" workbookViewId="0">
      <selection activeCell="I48" sqref="I48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7.5703125" hidden="1" customWidth="1"/>
    <col min="6" max="6" width="18.5703125" customWidth="1"/>
    <col min="7" max="7" width="3.140625" customWidth="1"/>
    <col min="8" max="8" width="16.85546875" customWidth="1"/>
    <col min="10" max="10" width="9.5703125" bestFit="1" customWidth="1"/>
    <col min="12" max="12" width="12.140625" customWidth="1"/>
  </cols>
  <sheetData>
    <row r="1" spans="1:14" x14ac:dyDescent="0.25">
      <c r="A1" s="227" t="s">
        <v>0</v>
      </c>
      <c r="B1" s="227"/>
      <c r="C1" s="227"/>
      <c r="D1" s="227"/>
      <c r="E1" s="227"/>
      <c r="F1" s="226"/>
      <c r="G1" s="226"/>
      <c r="H1" s="226"/>
      <c r="I1" s="1"/>
    </row>
    <row r="2" spans="1:14" ht="39.75" customHeight="1" x14ac:dyDescent="0.25">
      <c r="A2" s="228" t="s">
        <v>134</v>
      </c>
      <c r="B2" s="228"/>
      <c r="C2" s="228"/>
      <c r="D2" s="228"/>
      <c r="E2" s="228"/>
      <c r="F2" s="220" t="s">
        <v>1</v>
      </c>
      <c r="G2" s="220"/>
      <c r="H2" s="220"/>
      <c r="I2" s="1"/>
    </row>
    <row r="3" spans="1:14" x14ac:dyDescent="0.25">
      <c r="A3" s="1"/>
      <c r="B3" s="2"/>
      <c r="C3" s="2"/>
      <c r="D3" s="2"/>
      <c r="E3" s="1"/>
      <c r="F3" s="1"/>
      <c r="G3" s="1"/>
      <c r="H3" s="1"/>
      <c r="I3" s="1"/>
    </row>
    <row r="4" spans="1:14" ht="26.25" x14ac:dyDescent="0.25">
      <c r="A4" s="4"/>
      <c r="B4" s="222"/>
      <c r="C4" s="222"/>
      <c r="D4" s="222"/>
      <c r="E4" s="22" t="s">
        <v>2</v>
      </c>
      <c r="F4" s="212" t="s">
        <v>135</v>
      </c>
      <c r="G4" s="17"/>
      <c r="H4" s="16" t="s">
        <v>136</v>
      </c>
      <c r="I4" s="4"/>
    </row>
    <row r="5" spans="1:14" x14ac:dyDescent="0.25">
      <c r="A5" s="3"/>
      <c r="B5" s="221" t="s">
        <v>3</v>
      </c>
      <c r="C5" s="221"/>
      <c r="D5" s="221"/>
      <c r="E5" s="19"/>
      <c r="F5" s="3"/>
      <c r="G5" s="5"/>
      <c r="H5" s="3"/>
      <c r="I5" s="3"/>
    </row>
    <row r="6" spans="1:14" x14ac:dyDescent="0.25">
      <c r="A6" s="3"/>
      <c r="B6" s="223" t="s">
        <v>4</v>
      </c>
      <c r="C6" s="223"/>
      <c r="D6" s="223"/>
      <c r="E6" s="19"/>
      <c r="F6" s="6"/>
      <c r="G6" s="7"/>
      <c r="H6" s="6"/>
      <c r="I6" s="3"/>
    </row>
    <row r="7" spans="1:14" x14ac:dyDescent="0.25">
      <c r="A7" s="3"/>
      <c r="B7" s="223" t="s">
        <v>5</v>
      </c>
      <c r="C7" s="223"/>
      <c r="D7" s="223"/>
      <c r="E7" s="19">
        <v>11</v>
      </c>
      <c r="F7" s="37">
        <v>21286701</v>
      </c>
      <c r="G7" s="37"/>
      <c r="H7" s="37">
        <v>21525727</v>
      </c>
      <c r="I7" s="6"/>
      <c r="L7" s="211"/>
      <c r="N7" s="211"/>
    </row>
    <row r="8" spans="1:14" x14ac:dyDescent="0.25">
      <c r="A8" s="3"/>
      <c r="B8" s="223" t="s">
        <v>6</v>
      </c>
      <c r="C8" s="223"/>
      <c r="D8" s="223"/>
      <c r="E8" s="19"/>
      <c r="F8" s="37">
        <v>527842.05484999996</v>
      </c>
      <c r="G8" s="37"/>
      <c r="H8" s="37">
        <v>507889</v>
      </c>
      <c r="I8" s="6"/>
      <c r="L8" s="211"/>
      <c r="N8" s="211"/>
    </row>
    <row r="9" spans="1:14" x14ac:dyDescent="0.25">
      <c r="A9" s="3"/>
      <c r="B9" s="223" t="s">
        <v>7</v>
      </c>
      <c r="C9" s="223"/>
      <c r="D9" s="223"/>
      <c r="E9" s="19">
        <v>12</v>
      </c>
      <c r="F9" s="37">
        <v>22815</v>
      </c>
      <c r="G9" s="37"/>
      <c r="H9" s="37">
        <v>20500</v>
      </c>
      <c r="I9" s="6"/>
      <c r="L9" s="211"/>
      <c r="N9" s="211"/>
    </row>
    <row r="10" spans="1:14" x14ac:dyDescent="0.25">
      <c r="A10" s="3"/>
      <c r="B10" s="223" t="s">
        <v>8</v>
      </c>
      <c r="C10" s="223"/>
      <c r="D10" s="223"/>
      <c r="E10" s="19"/>
      <c r="F10" s="37">
        <v>64681</v>
      </c>
      <c r="G10" s="37"/>
      <c r="H10" s="37">
        <v>66107</v>
      </c>
      <c r="I10" s="6"/>
      <c r="L10" s="211"/>
      <c r="N10" s="211"/>
    </row>
    <row r="11" spans="1:14" x14ac:dyDescent="0.25">
      <c r="A11" s="3"/>
      <c r="B11" s="223" t="s">
        <v>9</v>
      </c>
      <c r="C11" s="223"/>
      <c r="D11" s="223"/>
      <c r="E11" s="19"/>
      <c r="F11" s="37">
        <v>68025.86</v>
      </c>
      <c r="G11" s="37"/>
      <c r="H11" s="37">
        <v>68025.86</v>
      </c>
      <c r="I11" s="3"/>
    </row>
    <row r="12" spans="1:14" x14ac:dyDescent="0.25">
      <c r="A12" s="3"/>
      <c r="B12" s="223" t="s">
        <v>10</v>
      </c>
      <c r="C12" s="223"/>
      <c r="D12" s="223"/>
      <c r="E12" s="19"/>
      <c r="F12" s="37"/>
      <c r="G12" s="37"/>
      <c r="H12" s="37"/>
      <c r="I12" s="3"/>
    </row>
    <row r="13" spans="1:14" x14ac:dyDescent="0.25">
      <c r="A13" s="3"/>
      <c r="B13" s="223" t="s">
        <v>11</v>
      </c>
      <c r="C13" s="223"/>
      <c r="D13" s="223"/>
      <c r="E13" s="19"/>
      <c r="F13" s="37"/>
      <c r="G13" s="36"/>
      <c r="H13" s="37"/>
      <c r="I13" s="3"/>
    </row>
    <row r="14" spans="1:14" x14ac:dyDescent="0.25">
      <c r="A14" s="3"/>
      <c r="B14" s="223" t="s">
        <v>12</v>
      </c>
      <c r="C14" s="223"/>
      <c r="D14" s="223"/>
      <c r="E14" s="19"/>
      <c r="F14" s="38">
        <f>SUM(F7:F13)</f>
        <v>21970064.91485</v>
      </c>
      <c r="G14" s="37"/>
      <c r="H14" s="38">
        <f>SUM(H7:H13)</f>
        <v>22188248.859999999</v>
      </c>
      <c r="I14" s="11"/>
    </row>
    <row r="15" spans="1:14" x14ac:dyDescent="0.25">
      <c r="A15" s="3"/>
      <c r="B15" s="224"/>
      <c r="C15" s="224"/>
      <c r="D15" s="224"/>
      <c r="E15" s="19"/>
      <c r="F15" s="35"/>
      <c r="G15" s="39"/>
      <c r="H15" s="35"/>
      <c r="I15" s="20"/>
    </row>
    <row r="16" spans="1:14" x14ac:dyDescent="0.25">
      <c r="B16" s="223" t="s">
        <v>13</v>
      </c>
      <c r="C16" s="223"/>
      <c r="D16" s="223"/>
      <c r="E16" s="19"/>
      <c r="F16" s="35"/>
      <c r="G16" s="36"/>
      <c r="H16" s="35"/>
      <c r="I16" s="11"/>
    </row>
    <row r="17" spans="2:9" x14ac:dyDescent="0.25">
      <c r="B17" s="223" t="s">
        <v>14</v>
      </c>
      <c r="C17" s="223"/>
      <c r="D17" s="223"/>
      <c r="E17" s="19">
        <v>13</v>
      </c>
      <c r="F17" s="35">
        <v>8516986</v>
      </c>
      <c r="G17" s="35"/>
      <c r="H17" s="35">
        <v>7115482</v>
      </c>
      <c r="I17" s="27"/>
    </row>
    <row r="18" spans="2:9" x14ac:dyDescent="0.25">
      <c r="B18" s="223" t="s">
        <v>15</v>
      </c>
      <c r="C18" s="223"/>
      <c r="D18" s="223"/>
      <c r="E18" s="19">
        <v>12</v>
      </c>
      <c r="F18" s="35">
        <v>1706516</v>
      </c>
      <c r="G18" s="35"/>
      <c r="H18" s="35">
        <v>2082152</v>
      </c>
      <c r="I18" s="27"/>
    </row>
    <row r="19" spans="2:9" x14ac:dyDescent="0.25">
      <c r="B19" s="223" t="s">
        <v>7</v>
      </c>
      <c r="C19" s="223"/>
      <c r="D19" s="223"/>
      <c r="E19" s="19">
        <v>12</v>
      </c>
      <c r="F19" s="35">
        <v>516937</v>
      </c>
      <c r="G19" s="35"/>
      <c r="H19" s="35">
        <v>425539</v>
      </c>
      <c r="I19" s="27"/>
    </row>
    <row r="20" spans="2:9" x14ac:dyDescent="0.25">
      <c r="B20" s="223" t="s">
        <v>16</v>
      </c>
      <c r="C20" s="223"/>
      <c r="D20" s="223"/>
      <c r="E20" s="19">
        <v>14</v>
      </c>
      <c r="F20" s="35"/>
      <c r="G20" s="36"/>
      <c r="H20" s="35"/>
      <c r="I20" s="27"/>
    </row>
    <row r="21" spans="2:9" x14ac:dyDescent="0.25">
      <c r="B21" s="223" t="s">
        <v>17</v>
      </c>
      <c r="C21" s="223"/>
      <c r="D21" s="223"/>
      <c r="E21" s="19">
        <v>15</v>
      </c>
      <c r="F21" s="35">
        <v>1022304</v>
      </c>
      <c r="G21" s="36"/>
      <c r="H21" s="35">
        <v>609201</v>
      </c>
      <c r="I21" s="27"/>
    </row>
    <row r="22" spans="2:9" x14ac:dyDescent="0.25">
      <c r="B22" s="223" t="s">
        <v>11</v>
      </c>
      <c r="C22" s="223"/>
      <c r="D22" s="223"/>
      <c r="E22" s="23"/>
      <c r="F22" s="35">
        <v>92878</v>
      </c>
      <c r="G22" s="36"/>
      <c r="H22" s="35">
        <v>99077</v>
      </c>
      <c r="I22" s="27"/>
    </row>
    <row r="23" spans="2:9" x14ac:dyDescent="0.25">
      <c r="B23" s="223" t="s">
        <v>18</v>
      </c>
      <c r="C23" s="223"/>
      <c r="D23" s="223"/>
      <c r="E23" s="19"/>
      <c r="F23" s="37">
        <v>12338234</v>
      </c>
      <c r="G23" s="36"/>
      <c r="H23" s="37">
        <v>15552359</v>
      </c>
      <c r="I23" s="27"/>
    </row>
    <row r="24" spans="2:9" x14ac:dyDescent="0.25">
      <c r="B24" s="223" t="s">
        <v>19</v>
      </c>
      <c r="C24" s="223"/>
      <c r="D24" s="223"/>
      <c r="E24" s="19"/>
      <c r="F24" s="37">
        <v>1929</v>
      </c>
      <c r="G24" s="36"/>
      <c r="H24" s="37">
        <v>1929</v>
      </c>
      <c r="I24" s="27"/>
    </row>
    <row r="25" spans="2:9" x14ac:dyDescent="0.25">
      <c r="B25" s="223" t="s">
        <v>20</v>
      </c>
      <c r="C25" s="223"/>
      <c r="D25" s="223"/>
      <c r="E25" s="19"/>
      <c r="F25" s="38">
        <f>SUM(F17:F24)</f>
        <v>24195784</v>
      </c>
      <c r="G25" s="37"/>
      <c r="H25" s="38">
        <f>SUM(H17:H24)</f>
        <v>25885739</v>
      </c>
      <c r="I25" s="12"/>
    </row>
    <row r="26" spans="2:9" x14ac:dyDescent="0.25">
      <c r="B26" s="229"/>
      <c r="C26" s="229"/>
      <c r="D26" s="229"/>
      <c r="E26" s="19"/>
      <c r="F26" s="35"/>
      <c r="G26" s="36"/>
      <c r="H26" s="35"/>
      <c r="I26" s="12"/>
    </row>
    <row r="27" spans="2:9" ht="15.75" thickBot="1" x14ac:dyDescent="0.3">
      <c r="B27" s="223" t="s">
        <v>21</v>
      </c>
      <c r="C27" s="223"/>
      <c r="D27" s="223"/>
      <c r="E27" s="19"/>
      <c r="F27" s="40">
        <f>F14+F25</f>
        <v>46165848.914849997</v>
      </c>
      <c r="G27" s="37"/>
      <c r="H27" s="40">
        <f>H14+H25</f>
        <v>48073987.859999999</v>
      </c>
      <c r="I27" s="12"/>
    </row>
    <row r="28" spans="2:9" ht="15.75" thickTop="1" x14ac:dyDescent="0.25">
      <c r="B28" s="229"/>
      <c r="C28" s="229"/>
      <c r="D28" s="229"/>
      <c r="E28" s="19"/>
      <c r="F28" s="35"/>
      <c r="G28" s="36"/>
      <c r="H28" s="35"/>
      <c r="I28" s="20"/>
    </row>
    <row r="29" spans="2:9" x14ac:dyDescent="0.25">
      <c r="B29" s="221" t="s">
        <v>22</v>
      </c>
      <c r="C29" s="221"/>
      <c r="D29" s="221"/>
      <c r="E29" s="19"/>
      <c r="F29" s="35"/>
      <c r="G29" s="36"/>
      <c r="H29" s="35"/>
      <c r="I29" s="12"/>
    </row>
    <row r="30" spans="2:9" x14ac:dyDescent="0.25">
      <c r="B30" s="223" t="s">
        <v>23</v>
      </c>
      <c r="C30" s="223"/>
      <c r="D30" s="223"/>
      <c r="E30" s="19"/>
      <c r="F30" s="35"/>
      <c r="G30" s="36"/>
      <c r="H30" s="35"/>
      <c r="I30" s="12"/>
    </row>
    <row r="31" spans="2:9" x14ac:dyDescent="0.25">
      <c r="B31" s="223" t="s">
        <v>24</v>
      </c>
      <c r="C31" s="223"/>
      <c r="D31" s="223"/>
      <c r="E31" s="19"/>
      <c r="F31" s="35">
        <v>2787695.69021445</v>
      </c>
      <c r="G31" s="36"/>
      <c r="H31" s="35">
        <v>2787695.5893921</v>
      </c>
      <c r="I31" s="12"/>
    </row>
    <row r="32" spans="2:9" x14ac:dyDescent="0.25">
      <c r="B32" s="223" t="s">
        <v>25</v>
      </c>
      <c r="C32" s="223"/>
      <c r="D32" s="223"/>
      <c r="E32" s="19"/>
      <c r="F32" s="207">
        <v>-947400</v>
      </c>
      <c r="G32" s="36"/>
      <c r="H32" s="207">
        <v>-947400</v>
      </c>
      <c r="I32" s="12"/>
    </row>
    <row r="33" spans="2:10" x14ac:dyDescent="0.25">
      <c r="B33" s="223" t="s">
        <v>26</v>
      </c>
      <c r="C33" s="223"/>
      <c r="D33" s="223"/>
      <c r="E33" s="19"/>
      <c r="F33" s="207">
        <v>-149709</v>
      </c>
      <c r="G33" s="36"/>
      <c r="H33" s="207">
        <v>-149709</v>
      </c>
      <c r="I33" s="12"/>
    </row>
    <row r="34" spans="2:10" x14ac:dyDescent="0.25">
      <c r="B34" s="223" t="s">
        <v>27</v>
      </c>
      <c r="C34" s="223"/>
      <c r="D34" s="223"/>
      <c r="E34" s="19"/>
      <c r="F34" s="207">
        <v>3403847</v>
      </c>
      <c r="G34" s="36"/>
      <c r="H34" s="35">
        <v>3628260</v>
      </c>
      <c r="I34" s="27"/>
    </row>
    <row r="35" spans="2:10" x14ac:dyDescent="0.25">
      <c r="B35" s="223" t="s">
        <v>28</v>
      </c>
      <c r="C35" s="223"/>
      <c r="D35" s="223"/>
      <c r="E35" s="19"/>
      <c r="F35" s="41">
        <v>7075312</v>
      </c>
      <c r="G35" s="37"/>
      <c r="H35" s="41">
        <v>6639484</v>
      </c>
      <c r="I35" s="25"/>
      <c r="J35" s="211"/>
    </row>
    <row r="36" spans="2:10" x14ac:dyDescent="0.25">
      <c r="B36" s="229"/>
      <c r="C36" s="229"/>
      <c r="D36" s="229"/>
      <c r="E36" s="19"/>
      <c r="F36" s="35"/>
      <c r="G36" s="36"/>
      <c r="H36" s="35"/>
      <c r="I36" s="25"/>
    </row>
    <row r="37" spans="2:10" x14ac:dyDescent="0.25">
      <c r="B37" s="223" t="s">
        <v>29</v>
      </c>
      <c r="C37" s="223"/>
      <c r="D37" s="223"/>
      <c r="E37" s="19"/>
      <c r="F37" s="35">
        <f>SUM(F31:F36)</f>
        <v>12169745.69021445</v>
      </c>
      <c r="G37" s="35"/>
      <c r="H37" s="35">
        <f>SUM(H31:H36)</f>
        <v>11958330.5893921</v>
      </c>
      <c r="I37" s="12"/>
    </row>
    <row r="38" spans="2:10" x14ac:dyDescent="0.25">
      <c r="B38" s="223" t="s">
        <v>30</v>
      </c>
      <c r="C38" s="223"/>
      <c r="D38" s="223"/>
      <c r="E38" s="19"/>
      <c r="F38" s="38">
        <f>F37</f>
        <v>12169745.69021445</v>
      </c>
      <c r="G38" s="37"/>
      <c r="H38" s="38">
        <f>H37</f>
        <v>11958330.5893921</v>
      </c>
      <c r="I38" s="12"/>
      <c r="J38" s="211"/>
    </row>
    <row r="39" spans="2:10" x14ac:dyDescent="0.25">
      <c r="B39" s="224"/>
      <c r="C39" s="224"/>
      <c r="D39" s="224"/>
      <c r="E39" s="19"/>
      <c r="F39" s="35"/>
      <c r="G39" s="36"/>
      <c r="H39" s="35"/>
      <c r="I39" s="27"/>
    </row>
    <row r="40" spans="2:10" x14ac:dyDescent="0.25">
      <c r="B40" s="223" t="s">
        <v>31</v>
      </c>
      <c r="C40" s="223"/>
      <c r="D40" s="223"/>
      <c r="E40" s="19"/>
      <c r="F40" s="35"/>
      <c r="G40" s="36"/>
      <c r="H40" s="35"/>
      <c r="I40" s="12"/>
    </row>
    <row r="41" spans="2:10" x14ac:dyDescent="0.25">
      <c r="B41" s="223" t="s">
        <v>32</v>
      </c>
      <c r="C41" s="223"/>
      <c r="D41" s="223"/>
      <c r="E41" s="19">
        <v>16</v>
      </c>
      <c r="F41" s="37">
        <v>10566960</v>
      </c>
      <c r="G41" s="36"/>
      <c r="H41" s="37">
        <v>10519930</v>
      </c>
      <c r="I41" s="12"/>
    </row>
    <row r="42" spans="2:10" x14ac:dyDescent="0.25">
      <c r="B42" s="223" t="s">
        <v>33</v>
      </c>
      <c r="C42" s="223"/>
      <c r="D42" s="223"/>
      <c r="E42" s="19"/>
      <c r="F42" s="37">
        <v>56700</v>
      </c>
      <c r="G42" s="36"/>
      <c r="H42" s="37">
        <v>56700</v>
      </c>
      <c r="I42" s="12"/>
    </row>
    <row r="43" spans="2:10" x14ac:dyDescent="0.25">
      <c r="B43" s="223" t="s">
        <v>34</v>
      </c>
      <c r="C43" s="223"/>
      <c r="D43" s="223"/>
      <c r="E43" s="19"/>
      <c r="F43" s="37">
        <v>2790082</v>
      </c>
      <c r="G43" s="36"/>
      <c r="H43" s="37">
        <v>2790082</v>
      </c>
      <c r="I43" s="12"/>
    </row>
    <row r="44" spans="2:10" x14ac:dyDescent="0.25">
      <c r="B44" s="231" t="s">
        <v>35</v>
      </c>
      <c r="C44" s="231"/>
      <c r="D44" s="231"/>
      <c r="E44" s="19">
        <v>17</v>
      </c>
      <c r="F44" s="35"/>
      <c r="G44" s="37"/>
      <c r="H44" s="35"/>
      <c r="I44" s="12"/>
    </row>
    <row r="45" spans="2:10" x14ac:dyDescent="0.25">
      <c r="B45" s="231" t="s">
        <v>36</v>
      </c>
      <c r="C45" s="231"/>
      <c r="D45" s="231"/>
      <c r="E45" s="19"/>
      <c r="F45" s="38">
        <f>SUM(F41:F44)</f>
        <v>13413742</v>
      </c>
      <c r="G45" s="37"/>
      <c r="H45" s="38">
        <f>SUM(H41:H44)</f>
        <v>13366712</v>
      </c>
      <c r="I45" s="12"/>
    </row>
    <row r="46" spans="2:10" x14ac:dyDescent="0.25">
      <c r="B46" s="230"/>
      <c r="C46" s="230"/>
      <c r="D46" s="230"/>
      <c r="E46" s="19"/>
      <c r="F46" s="35"/>
      <c r="G46" s="37"/>
      <c r="H46" s="35"/>
      <c r="I46" s="12"/>
    </row>
    <row r="47" spans="2:10" x14ac:dyDescent="0.25">
      <c r="B47" s="231" t="s">
        <v>37</v>
      </c>
      <c r="C47" s="231"/>
      <c r="D47" s="231"/>
      <c r="E47" s="19"/>
      <c r="F47" s="35"/>
      <c r="G47" s="37"/>
      <c r="H47" s="35"/>
      <c r="I47" s="12"/>
    </row>
    <row r="48" spans="2:10" x14ac:dyDescent="0.25">
      <c r="B48" s="231" t="s">
        <v>35</v>
      </c>
      <c r="C48" s="231"/>
      <c r="D48" s="231"/>
      <c r="E48" s="19">
        <v>17</v>
      </c>
      <c r="F48" s="35">
        <v>7768225</v>
      </c>
      <c r="G48" s="37"/>
      <c r="H48" s="35">
        <v>9027879</v>
      </c>
      <c r="I48" s="12"/>
    </row>
    <row r="49" spans="2:9" x14ac:dyDescent="0.25">
      <c r="B49" s="231" t="s">
        <v>38</v>
      </c>
      <c r="C49" s="231"/>
      <c r="D49" s="231"/>
      <c r="E49" s="19">
        <v>16</v>
      </c>
      <c r="F49" s="35">
        <v>11731341</v>
      </c>
      <c r="G49" s="37"/>
      <c r="H49" s="35">
        <v>12203420</v>
      </c>
      <c r="I49" s="27"/>
    </row>
    <row r="50" spans="2:9" x14ac:dyDescent="0.25">
      <c r="B50" s="231" t="s">
        <v>126</v>
      </c>
      <c r="C50" s="231"/>
      <c r="D50" s="231"/>
      <c r="E50" s="19"/>
      <c r="F50" s="35">
        <v>1063</v>
      </c>
      <c r="G50" s="37"/>
      <c r="H50" s="35">
        <v>2126</v>
      </c>
      <c r="I50" s="27"/>
    </row>
    <row r="51" spans="2:9" x14ac:dyDescent="0.25">
      <c r="B51" s="231" t="s">
        <v>39</v>
      </c>
      <c r="C51" s="231"/>
      <c r="D51" s="231"/>
      <c r="E51" s="19">
        <v>18</v>
      </c>
      <c r="F51" s="35">
        <v>633981</v>
      </c>
      <c r="G51" s="37"/>
      <c r="H51" s="35">
        <v>1118751</v>
      </c>
      <c r="I51" s="27"/>
    </row>
    <row r="52" spans="2:9" x14ac:dyDescent="0.25">
      <c r="B52" s="231" t="s">
        <v>40</v>
      </c>
      <c r="C52" s="231"/>
      <c r="D52" s="231"/>
      <c r="E52" s="19">
        <v>19</v>
      </c>
      <c r="F52" s="41">
        <v>447751</v>
      </c>
      <c r="G52" s="37"/>
      <c r="H52" s="41">
        <v>396769</v>
      </c>
      <c r="I52" s="27"/>
    </row>
    <row r="53" spans="2:9" x14ac:dyDescent="0.25">
      <c r="B53" s="223" t="s">
        <v>41</v>
      </c>
      <c r="C53" s="223"/>
      <c r="D53" s="223"/>
      <c r="E53" s="19"/>
      <c r="F53" s="38">
        <f>SUM(F48:F52)</f>
        <v>20582361</v>
      </c>
      <c r="G53" s="37"/>
      <c r="H53" s="38">
        <f>SUM(H48:H52)</f>
        <v>22748945</v>
      </c>
      <c r="I53" s="27"/>
    </row>
    <row r="54" spans="2:9" x14ac:dyDescent="0.25">
      <c r="B54" s="223"/>
      <c r="C54" s="223"/>
      <c r="D54" s="223"/>
      <c r="E54" s="19"/>
      <c r="F54" s="35"/>
      <c r="G54" s="36"/>
      <c r="H54" s="35"/>
      <c r="I54" s="27"/>
    </row>
    <row r="55" spans="2:9" ht="15.75" thickBot="1" x14ac:dyDescent="0.3">
      <c r="B55" s="223" t="s">
        <v>42</v>
      </c>
      <c r="C55" s="223"/>
      <c r="D55" s="223"/>
      <c r="E55" s="19"/>
      <c r="F55" s="40">
        <f>F38+F45+F53</f>
        <v>46165848.690214448</v>
      </c>
      <c r="G55" s="37"/>
      <c r="H55" s="40">
        <f>H38+H45+H53</f>
        <v>48073987.589392096</v>
      </c>
      <c r="I55" s="12"/>
    </row>
    <row r="56" spans="2:9" ht="15.75" thickTop="1" x14ac:dyDescent="0.25">
      <c r="B56" s="225" t="s">
        <v>43</v>
      </c>
      <c r="C56" s="225"/>
      <c r="D56" s="225"/>
      <c r="E56" s="21"/>
      <c r="F56" s="35">
        <f>(F27-F10-F45-F53)/3148.271</f>
        <v>3844.9882220590271</v>
      </c>
      <c r="G56" s="42"/>
      <c r="H56" s="35">
        <v>3777</v>
      </c>
      <c r="I56" s="12"/>
    </row>
    <row r="57" spans="2:9" x14ac:dyDescent="0.25">
      <c r="B57" s="225" t="s">
        <v>44</v>
      </c>
      <c r="C57" s="225"/>
      <c r="D57" s="225"/>
      <c r="E57" s="21"/>
      <c r="F57" s="35">
        <v>1200</v>
      </c>
      <c r="G57" s="42"/>
      <c r="H57" s="35">
        <v>1200</v>
      </c>
      <c r="I57" s="12"/>
    </row>
    <row r="58" spans="2:9" x14ac:dyDescent="0.25">
      <c r="B58" s="31"/>
      <c r="C58" s="31"/>
      <c r="D58" s="31"/>
      <c r="E58" s="1"/>
      <c r="F58" s="12"/>
      <c r="G58" s="26"/>
      <c r="H58" s="12"/>
      <c r="I58" s="1"/>
    </row>
    <row r="59" spans="2:9" x14ac:dyDescent="0.25">
      <c r="B59" s="216" t="s">
        <v>45</v>
      </c>
      <c r="C59" s="216"/>
      <c r="D59" s="216"/>
      <c r="E59" s="13"/>
      <c r="F59" s="14"/>
      <c r="G59" s="10"/>
      <c r="H59" s="14"/>
      <c r="I59" s="1"/>
    </row>
    <row r="60" spans="2:9" x14ac:dyDescent="0.25">
      <c r="B60" s="32"/>
      <c r="C60" s="15"/>
      <c r="D60" s="32"/>
      <c r="E60" s="15"/>
      <c r="F60" s="33"/>
      <c r="G60" s="34"/>
      <c r="H60" s="18"/>
      <c r="I60" s="1"/>
    </row>
    <row r="61" spans="2:9" ht="26.25" customHeight="1" x14ac:dyDescent="0.25">
      <c r="B61" s="214" t="s">
        <v>128</v>
      </c>
      <c r="C61" s="214"/>
      <c r="D61" s="217" t="s">
        <v>46</v>
      </c>
      <c r="E61" s="217"/>
      <c r="F61" s="218" t="s">
        <v>127</v>
      </c>
      <c r="G61" s="219"/>
      <c r="H61" s="219"/>
      <c r="I61" s="28"/>
    </row>
    <row r="62" spans="2:9" ht="26.25" customHeight="1" x14ac:dyDescent="0.25">
      <c r="B62" s="215" t="s">
        <v>129</v>
      </c>
      <c r="C62" s="215"/>
      <c r="D62" s="34" t="s">
        <v>47</v>
      </c>
      <c r="E62" s="15"/>
      <c r="F62" s="24" t="s">
        <v>48</v>
      </c>
      <c r="G62" s="34"/>
      <c r="H62" s="18"/>
      <c r="I62" s="28"/>
    </row>
    <row r="63" spans="2:9" x14ac:dyDescent="0.25">
      <c r="C63" s="9"/>
      <c r="D63" s="34" t="s">
        <v>49</v>
      </c>
      <c r="E63" s="8"/>
      <c r="F63" s="10"/>
      <c r="G63" s="10"/>
      <c r="H63" s="14"/>
      <c r="I63" s="1"/>
    </row>
    <row r="64" spans="2:9" x14ac:dyDescent="0.25">
      <c r="B64" s="29"/>
      <c r="C64" s="29" t="s">
        <v>50</v>
      </c>
      <c r="D64" s="30" t="s">
        <v>50</v>
      </c>
      <c r="E64" s="1"/>
      <c r="F64" s="1"/>
      <c r="G64" s="1"/>
      <c r="H64" s="1"/>
      <c r="I64" s="28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</sheetData>
  <mergeCells count="63">
    <mergeCell ref="B38:D38"/>
    <mergeCell ref="B42:D42"/>
    <mergeCell ref="B47:D47"/>
    <mergeCell ref="B33:D33"/>
    <mergeCell ref="B35:D35"/>
    <mergeCell ref="B39:D39"/>
    <mergeCell ref="B40:D40"/>
    <mergeCell ref="B36:D36"/>
    <mergeCell ref="B37:D37"/>
    <mergeCell ref="B34:D34"/>
    <mergeCell ref="B25:D25"/>
    <mergeCell ref="B31:D31"/>
    <mergeCell ref="B56:D56"/>
    <mergeCell ref="B43:D43"/>
    <mergeCell ref="B46:D46"/>
    <mergeCell ref="B44:D44"/>
    <mergeCell ref="B45:D45"/>
    <mergeCell ref="B55:D55"/>
    <mergeCell ref="B52:D52"/>
    <mergeCell ref="B54:D54"/>
    <mergeCell ref="B53:D53"/>
    <mergeCell ref="B50:D50"/>
    <mergeCell ref="B48:D48"/>
    <mergeCell ref="B51:D51"/>
    <mergeCell ref="B49:D49"/>
    <mergeCell ref="B41:D41"/>
    <mergeCell ref="B57:D57"/>
    <mergeCell ref="F1:H1"/>
    <mergeCell ref="B7:D7"/>
    <mergeCell ref="A1:E1"/>
    <mergeCell ref="A2:E2"/>
    <mergeCell ref="B6:D6"/>
    <mergeCell ref="B22:D22"/>
    <mergeCell ref="B16:D16"/>
    <mergeCell ref="B17:D17"/>
    <mergeCell ref="B18:D18"/>
    <mergeCell ref="B19:D19"/>
    <mergeCell ref="B30:D30"/>
    <mergeCell ref="B26:D26"/>
    <mergeCell ref="B28:D28"/>
    <mergeCell ref="B27:D27"/>
    <mergeCell ref="B23:D23"/>
    <mergeCell ref="F2:H2"/>
    <mergeCell ref="B5:D5"/>
    <mergeCell ref="B4:D4"/>
    <mergeCell ref="B8:D8"/>
    <mergeCell ref="B32:D32"/>
    <mergeCell ref="B20:D20"/>
    <mergeCell ref="B9:D9"/>
    <mergeCell ref="B12:D12"/>
    <mergeCell ref="B21:D21"/>
    <mergeCell ref="B13:D13"/>
    <mergeCell ref="B10:D10"/>
    <mergeCell ref="B11:D11"/>
    <mergeCell ref="B14:D14"/>
    <mergeCell ref="B15:D15"/>
    <mergeCell ref="B29:D29"/>
    <mergeCell ref="B24:D24"/>
    <mergeCell ref="B61:C61"/>
    <mergeCell ref="B62:C62"/>
    <mergeCell ref="B59:D59"/>
    <mergeCell ref="D61:E61"/>
    <mergeCell ref="F61:H61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topLeftCell="A8" zoomScaleNormal="100" workbookViewId="0">
      <selection activeCell="F9" sqref="F9:F10"/>
    </sheetView>
  </sheetViews>
  <sheetFormatPr defaultRowHeight="15" x14ac:dyDescent="0.25"/>
  <cols>
    <col min="1" max="1" width="4.7109375" customWidth="1"/>
    <col min="2" max="2" width="22.28515625" customWidth="1"/>
    <col min="3" max="3" width="17.85546875" customWidth="1"/>
    <col min="4" max="4" width="23.85546875" customWidth="1"/>
    <col min="5" max="5" width="7.5703125" hidden="1" customWidth="1"/>
    <col min="6" max="6" width="19" customWidth="1"/>
    <col min="7" max="7" width="4.7109375" customWidth="1"/>
    <col min="8" max="8" width="16.42578125" customWidth="1"/>
  </cols>
  <sheetData>
    <row r="1" spans="2:9" x14ac:dyDescent="0.25">
      <c r="B1" s="238" t="s">
        <v>0</v>
      </c>
      <c r="C1" s="238"/>
      <c r="D1" s="238"/>
      <c r="E1" s="238"/>
      <c r="F1" s="238"/>
      <c r="G1" s="43"/>
      <c r="H1" s="43"/>
      <c r="I1" s="43"/>
    </row>
    <row r="2" spans="2:9" ht="39.75" customHeight="1" x14ac:dyDescent="0.25">
      <c r="B2" s="241" t="s">
        <v>131</v>
      </c>
      <c r="C2" s="241"/>
      <c r="D2" s="241"/>
      <c r="E2" s="241"/>
      <c r="F2" s="240" t="s">
        <v>1</v>
      </c>
      <c r="G2" s="240"/>
      <c r="H2" s="240"/>
      <c r="I2" s="59"/>
    </row>
    <row r="3" spans="2:9" ht="15" customHeight="1" x14ac:dyDescent="0.25">
      <c r="B3" s="237"/>
      <c r="C3" s="237"/>
      <c r="D3" s="237"/>
      <c r="E3" s="237"/>
      <c r="F3" s="49"/>
      <c r="G3" s="49"/>
      <c r="H3" s="60"/>
      <c r="I3" s="49"/>
    </row>
    <row r="4" spans="2:9" ht="39.75" customHeight="1" x14ac:dyDescent="0.25">
      <c r="B4" s="242"/>
      <c r="C4" s="242"/>
      <c r="D4" s="242"/>
      <c r="E4" s="202" t="s">
        <v>2</v>
      </c>
      <c r="F4" s="210" t="s">
        <v>132</v>
      </c>
      <c r="G4" s="210"/>
      <c r="H4" s="209" t="s">
        <v>133</v>
      </c>
      <c r="I4" s="55"/>
    </row>
    <row r="5" spans="2:9" ht="22.5" customHeight="1" x14ac:dyDescent="0.25">
      <c r="B5" s="243"/>
      <c r="C5" s="243"/>
      <c r="D5" s="243"/>
      <c r="E5" s="62"/>
      <c r="F5" s="63"/>
      <c r="G5" s="64"/>
      <c r="H5" s="65"/>
      <c r="I5" s="50"/>
    </row>
    <row r="6" spans="2:9" ht="20.100000000000001" customHeight="1" x14ac:dyDescent="0.25">
      <c r="B6" s="233" t="s">
        <v>51</v>
      </c>
      <c r="C6" s="233"/>
      <c r="D6" s="233"/>
      <c r="E6" s="66">
        <v>4</v>
      </c>
      <c r="F6" s="71">
        <v>10197714</v>
      </c>
      <c r="G6" s="64"/>
      <c r="H6" s="71">
        <v>9411789</v>
      </c>
      <c r="I6" s="51"/>
    </row>
    <row r="7" spans="2:9" ht="20.100000000000001" customHeight="1" x14ac:dyDescent="0.25">
      <c r="B7" s="233" t="s">
        <v>52</v>
      </c>
      <c r="C7" s="233"/>
      <c r="D7" s="233"/>
      <c r="E7" s="66">
        <v>5</v>
      </c>
      <c r="F7" s="68">
        <v>-6201139</v>
      </c>
      <c r="G7" s="69"/>
      <c r="H7" s="68">
        <v>-5890458</v>
      </c>
      <c r="I7" s="51"/>
    </row>
    <row r="8" spans="2:9" ht="20.100000000000001" customHeight="1" x14ac:dyDescent="0.25">
      <c r="B8" s="233" t="s">
        <v>53</v>
      </c>
      <c r="C8" s="233"/>
      <c r="D8" s="233"/>
      <c r="E8" s="70"/>
      <c r="F8" s="82">
        <f>SUM(F6:F7)</f>
        <v>3996575</v>
      </c>
      <c r="G8" s="73"/>
      <c r="H8" s="82">
        <f>SUM(H6:H7)</f>
        <v>3521331</v>
      </c>
      <c r="I8" s="51"/>
    </row>
    <row r="9" spans="2:9" ht="20.100000000000001" customHeight="1" x14ac:dyDescent="0.25">
      <c r="B9" s="233" t="s">
        <v>54</v>
      </c>
      <c r="C9" s="233"/>
      <c r="D9" s="233"/>
      <c r="E9" s="66">
        <v>6</v>
      </c>
      <c r="F9" s="71">
        <v>-1808106</v>
      </c>
      <c r="G9" s="64"/>
      <c r="H9" s="71">
        <v>-1176543</v>
      </c>
      <c r="I9" s="51"/>
    </row>
    <row r="10" spans="2:9" ht="20.100000000000001" customHeight="1" x14ac:dyDescent="0.25">
      <c r="B10" s="233" t="s">
        <v>55</v>
      </c>
      <c r="C10" s="233"/>
      <c r="D10" s="233"/>
      <c r="E10" s="66">
        <v>7</v>
      </c>
      <c r="F10" s="68">
        <v>-911034</v>
      </c>
      <c r="G10" s="64"/>
      <c r="H10" s="68">
        <v>-756962</v>
      </c>
      <c r="I10" s="51"/>
    </row>
    <row r="11" spans="2:9" ht="20.100000000000001" customHeight="1" x14ac:dyDescent="0.25">
      <c r="B11" s="234" t="s">
        <v>56</v>
      </c>
      <c r="C11" s="234"/>
      <c r="D11" s="234"/>
      <c r="E11" s="66"/>
      <c r="F11" s="72">
        <f>SUM(F8:F10)</f>
        <v>1277435</v>
      </c>
      <c r="G11" s="73"/>
      <c r="H11" s="72">
        <f>SUM(H8:H10)</f>
        <v>1587826</v>
      </c>
      <c r="I11" s="58"/>
    </row>
    <row r="12" spans="2:9" ht="20.100000000000001" customHeight="1" x14ac:dyDescent="0.25">
      <c r="B12" s="233" t="s">
        <v>57</v>
      </c>
      <c r="C12" s="233"/>
      <c r="D12" s="233"/>
      <c r="E12" s="66">
        <v>8</v>
      </c>
      <c r="F12" s="71">
        <v>-503647</v>
      </c>
      <c r="G12" s="64"/>
      <c r="H12" s="71">
        <v>-249257</v>
      </c>
      <c r="I12" s="51"/>
    </row>
    <row r="13" spans="2:9" ht="20.100000000000001" customHeight="1" x14ac:dyDescent="0.25">
      <c r="B13" s="233" t="s">
        <v>58</v>
      </c>
      <c r="C13" s="233"/>
      <c r="D13" s="233"/>
      <c r="E13" s="66"/>
      <c r="F13" s="71">
        <f>-450316</f>
        <v>-450316</v>
      </c>
      <c r="G13" s="64"/>
      <c r="H13" s="71">
        <v>92073</v>
      </c>
      <c r="I13" s="51"/>
    </row>
    <row r="14" spans="2:9" ht="20.100000000000001" customHeight="1" x14ac:dyDescent="0.25">
      <c r="B14" s="233" t="s">
        <v>59</v>
      </c>
      <c r="C14" s="233"/>
      <c r="D14" s="233"/>
      <c r="E14" s="66"/>
      <c r="F14" s="71">
        <v>3034</v>
      </c>
      <c r="G14" s="64"/>
      <c r="H14" s="71">
        <v>62724</v>
      </c>
      <c r="I14" s="51"/>
    </row>
    <row r="15" spans="2:9" ht="20.100000000000001" customHeight="1" x14ac:dyDescent="0.25">
      <c r="B15" s="233" t="s">
        <v>60</v>
      </c>
      <c r="C15" s="233"/>
      <c r="D15" s="233"/>
      <c r="E15" s="66">
        <v>9</v>
      </c>
      <c r="F15" s="68">
        <v>-7371</v>
      </c>
      <c r="G15" s="83"/>
      <c r="H15" s="68">
        <v>-32516</v>
      </c>
      <c r="I15" s="51"/>
    </row>
    <row r="16" spans="2:9" ht="32.25" customHeight="1" thickBot="1" x14ac:dyDescent="0.3">
      <c r="B16" s="233" t="s">
        <v>61</v>
      </c>
      <c r="C16" s="233"/>
      <c r="D16" s="233"/>
      <c r="E16" s="66"/>
      <c r="F16" s="84">
        <f>SUM(F11:F15)</f>
        <v>319135</v>
      </c>
      <c r="G16" s="75"/>
      <c r="H16" s="84">
        <f>SUM(H11:H15)</f>
        <v>1460850</v>
      </c>
      <c r="I16" s="51"/>
    </row>
    <row r="17" spans="2:9" ht="20.100000000000001" customHeight="1" x14ac:dyDescent="0.25">
      <c r="B17" s="232" t="s">
        <v>62</v>
      </c>
      <c r="C17" s="232"/>
      <c r="D17" s="232"/>
      <c r="E17" s="74"/>
      <c r="F17" s="71">
        <v>-112542</v>
      </c>
      <c r="G17" s="75"/>
      <c r="H17" s="71">
        <v>-86657</v>
      </c>
      <c r="I17" s="51"/>
    </row>
    <row r="18" spans="2:9" ht="20.100000000000001" customHeight="1" x14ac:dyDescent="0.25">
      <c r="B18" s="232" t="s">
        <v>63</v>
      </c>
      <c r="C18" s="232"/>
      <c r="D18" s="232"/>
      <c r="E18" s="66"/>
      <c r="F18" s="71">
        <f>F16+F17</f>
        <v>206593</v>
      </c>
      <c r="G18" s="67"/>
      <c r="H18" s="71">
        <f>H16+H17</f>
        <v>1374193</v>
      </c>
      <c r="I18" s="51"/>
    </row>
    <row r="19" spans="2:9" ht="20.100000000000001" customHeight="1" x14ac:dyDescent="0.25">
      <c r="B19" s="232" t="s">
        <v>64</v>
      </c>
      <c r="C19" s="232"/>
      <c r="D19" s="232"/>
      <c r="E19" s="66"/>
      <c r="F19" s="71"/>
      <c r="G19" s="67"/>
      <c r="H19" s="67">
        <v>4737804</v>
      </c>
      <c r="I19" s="51"/>
    </row>
    <row r="20" spans="2:9" ht="20.100000000000001" customHeight="1" x14ac:dyDescent="0.25">
      <c r="B20" s="233" t="s">
        <v>65</v>
      </c>
      <c r="C20" s="233"/>
      <c r="D20" s="233"/>
      <c r="E20" s="66"/>
      <c r="F20" s="71">
        <v>4822</v>
      </c>
      <c r="G20" s="67"/>
      <c r="H20" s="71">
        <v>-20566</v>
      </c>
      <c r="I20" s="51"/>
    </row>
    <row r="21" spans="2:9" ht="20.100000000000001" customHeight="1" thickBot="1" x14ac:dyDescent="0.3">
      <c r="B21" t="s">
        <v>130</v>
      </c>
      <c r="E21" s="66"/>
      <c r="F21" s="85">
        <f>SUM(F19:F20)</f>
        <v>4822</v>
      </c>
      <c r="G21" s="75"/>
      <c r="H21" s="85">
        <f>SUM(H20+H19)</f>
        <v>4717238</v>
      </c>
      <c r="I21" s="51"/>
    </row>
    <row r="22" spans="2:9" ht="20.100000000000001" customHeight="1" thickTop="1" x14ac:dyDescent="0.25">
      <c r="B22" s="233" t="s">
        <v>66</v>
      </c>
      <c r="C22" s="233"/>
      <c r="D22" s="233"/>
      <c r="E22" s="66"/>
      <c r="F22" s="71">
        <f>F18+F21</f>
        <v>211415</v>
      </c>
      <c r="G22" s="83"/>
      <c r="H22" s="67">
        <f>H18+H21+1</f>
        <v>6091432</v>
      </c>
      <c r="I22" s="51"/>
    </row>
    <row r="23" spans="2:9" ht="20.100000000000001" customHeight="1" x14ac:dyDescent="0.25">
      <c r="B23" s="233"/>
      <c r="C23" s="233"/>
      <c r="D23" s="233"/>
      <c r="E23" s="66"/>
      <c r="F23" s="71"/>
      <c r="G23" s="75"/>
      <c r="H23" s="71"/>
      <c r="I23" s="51"/>
    </row>
    <row r="24" spans="2:9" ht="20.100000000000001" customHeight="1" x14ac:dyDescent="0.25">
      <c r="B24" s="239"/>
      <c r="C24" s="239"/>
      <c r="D24" s="239"/>
      <c r="E24" s="66"/>
      <c r="F24" s="76"/>
      <c r="G24" s="83"/>
      <c r="H24" s="77"/>
      <c r="I24" s="51"/>
    </row>
    <row r="25" spans="2:9" ht="20.100000000000001" customHeight="1" x14ac:dyDescent="0.25">
      <c r="B25" s="239" t="s">
        <v>67</v>
      </c>
      <c r="C25" s="239"/>
      <c r="D25" s="239"/>
      <c r="E25" s="66">
        <v>10</v>
      </c>
      <c r="F25" s="71">
        <f>F18/3147.037</f>
        <v>65.646829064926791</v>
      </c>
      <c r="G25" s="67"/>
      <c r="H25" s="65">
        <v>437</v>
      </c>
      <c r="I25" s="51"/>
    </row>
    <row r="26" spans="2:9" x14ac:dyDescent="0.25">
      <c r="B26" s="44"/>
      <c r="C26" s="44"/>
      <c r="D26" s="44"/>
      <c r="E26" s="46"/>
      <c r="F26" s="50"/>
      <c r="G26" s="48"/>
      <c r="H26" s="51"/>
      <c r="I26" s="48"/>
    </row>
    <row r="27" spans="2:9" ht="15.75" x14ac:dyDescent="0.25">
      <c r="B27" s="235" t="s">
        <v>45</v>
      </c>
      <c r="C27" s="235"/>
      <c r="D27" s="235"/>
      <c r="E27" s="52"/>
      <c r="F27" s="53"/>
      <c r="G27" s="43"/>
      <c r="H27" s="43"/>
      <c r="I27" s="61"/>
    </row>
    <row r="28" spans="2:9" x14ac:dyDescent="0.25">
      <c r="B28" s="44"/>
      <c r="C28" s="44"/>
      <c r="D28" s="44"/>
      <c r="E28" s="52"/>
      <c r="F28" s="53"/>
      <c r="G28" s="43"/>
      <c r="H28" s="43"/>
      <c r="I28" s="43"/>
    </row>
    <row r="29" spans="2:9" ht="15.75" x14ac:dyDescent="0.25">
      <c r="B29" s="78"/>
      <c r="C29" s="54"/>
      <c r="D29" s="78"/>
      <c r="E29" s="54"/>
      <c r="F29" s="79"/>
      <c r="G29" s="80"/>
      <c r="H29" s="56"/>
      <c r="I29" s="61"/>
    </row>
    <row r="30" spans="2:9" x14ac:dyDescent="0.25">
      <c r="B30" s="214" t="s">
        <v>128</v>
      </c>
      <c r="C30" s="214"/>
      <c r="D30" s="236" t="s">
        <v>46</v>
      </c>
      <c r="E30" s="236"/>
      <c r="F30" s="218" t="s">
        <v>127</v>
      </c>
      <c r="G30" s="219"/>
      <c r="H30" s="219"/>
      <c r="I30" s="45"/>
    </row>
    <row r="31" spans="2:9" ht="15.75" x14ac:dyDescent="0.25">
      <c r="B31" s="215" t="s">
        <v>129</v>
      </c>
      <c r="C31" s="215"/>
      <c r="D31" s="80" t="s">
        <v>47</v>
      </c>
      <c r="E31" s="54"/>
      <c r="F31" s="57" t="s">
        <v>48</v>
      </c>
      <c r="G31" s="80"/>
      <c r="H31" s="56"/>
      <c r="I31" s="61"/>
    </row>
    <row r="32" spans="2:9" x14ac:dyDescent="0.25">
      <c r="B32" s="81"/>
      <c r="C32" s="43"/>
      <c r="D32" s="80" t="s">
        <v>49</v>
      </c>
      <c r="E32" s="43"/>
      <c r="F32" s="47"/>
      <c r="G32" s="43"/>
      <c r="H32" s="43"/>
      <c r="I32" s="43"/>
    </row>
  </sheetData>
  <mergeCells count="30">
    <mergeCell ref="B3:E3"/>
    <mergeCell ref="B1:F1"/>
    <mergeCell ref="B25:D25"/>
    <mergeCell ref="B24:D24"/>
    <mergeCell ref="B22:D22"/>
    <mergeCell ref="B23:D23"/>
    <mergeCell ref="F2:H2"/>
    <mergeCell ref="B8:D8"/>
    <mergeCell ref="B9:D9"/>
    <mergeCell ref="B2:E2"/>
    <mergeCell ref="B4:D4"/>
    <mergeCell ref="B5:D5"/>
    <mergeCell ref="B6:D6"/>
    <mergeCell ref="B13:D13"/>
    <mergeCell ref="B20:D20"/>
    <mergeCell ref="B7:D7"/>
    <mergeCell ref="F30:H30"/>
    <mergeCell ref="B30:C30"/>
    <mergeCell ref="B27:D27"/>
    <mergeCell ref="D30:E30"/>
    <mergeCell ref="B14:D14"/>
    <mergeCell ref="B17:D17"/>
    <mergeCell ref="B31:C31"/>
    <mergeCell ref="B19:D19"/>
    <mergeCell ref="B15:D15"/>
    <mergeCell ref="B10:D10"/>
    <mergeCell ref="B18:D18"/>
    <mergeCell ref="B11:D11"/>
    <mergeCell ref="B16:D16"/>
    <mergeCell ref="B12:D12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opLeftCell="A38" zoomScaleNormal="100" workbookViewId="0">
      <selection activeCell="K62" sqref="K62"/>
    </sheetView>
  </sheetViews>
  <sheetFormatPr defaultRowHeight="15" x14ac:dyDescent="0.25"/>
  <cols>
    <col min="1" max="1" width="3.85546875" customWidth="1"/>
    <col min="2" max="2" width="4" customWidth="1"/>
    <col min="5" max="5" width="38.85546875" customWidth="1"/>
    <col min="6" max="6" width="0" hidden="1" customWidth="1"/>
    <col min="7" max="7" width="17.42578125" customWidth="1"/>
    <col min="8" max="8" width="4.28515625" customWidth="1"/>
    <col min="9" max="9" width="17.28515625" customWidth="1"/>
    <col min="14" max="14" width="11" bestFit="1" customWidth="1"/>
  </cols>
  <sheetData>
    <row r="1" spans="1:9" x14ac:dyDescent="0.25">
      <c r="A1" s="265" t="s">
        <v>0</v>
      </c>
      <c r="B1" s="265"/>
      <c r="C1" s="265"/>
      <c r="D1" s="265"/>
      <c r="E1" s="265"/>
      <c r="F1" s="86"/>
      <c r="G1" s="86"/>
      <c r="H1" s="86"/>
      <c r="I1" s="86"/>
    </row>
    <row r="2" spans="1:9" ht="38.25" customHeight="1" x14ac:dyDescent="0.25">
      <c r="A2" s="260" t="s">
        <v>138</v>
      </c>
      <c r="B2" s="260"/>
      <c r="C2" s="260"/>
      <c r="D2" s="260"/>
      <c r="E2" s="260"/>
      <c r="F2" s="260"/>
      <c r="G2" s="259" t="s">
        <v>1</v>
      </c>
      <c r="H2" s="259"/>
      <c r="I2" s="259"/>
    </row>
    <row r="3" spans="1:9" ht="34.5" customHeight="1" x14ac:dyDescent="0.25">
      <c r="A3" s="261" t="s">
        <v>68</v>
      </c>
      <c r="B3" s="261"/>
      <c r="C3" s="261"/>
      <c r="D3" s="261"/>
      <c r="E3" s="261"/>
      <c r="F3" s="101" t="s">
        <v>2</v>
      </c>
      <c r="G3" s="120" t="s">
        <v>132</v>
      </c>
      <c r="H3" s="96"/>
      <c r="I3" s="120" t="s">
        <v>133</v>
      </c>
    </row>
    <row r="4" spans="1:9" x14ac:dyDescent="0.25">
      <c r="A4" s="115"/>
      <c r="B4" s="254" t="s">
        <v>69</v>
      </c>
      <c r="C4" s="254"/>
      <c r="D4" s="254"/>
      <c r="E4" s="254"/>
      <c r="F4" s="98"/>
      <c r="G4" s="121">
        <f>ОПУ!F16</f>
        <v>319135</v>
      </c>
      <c r="H4" s="121"/>
      <c r="I4" s="121">
        <v>1460850</v>
      </c>
    </row>
    <row r="5" spans="1:9" x14ac:dyDescent="0.25">
      <c r="A5" s="254" t="s">
        <v>70</v>
      </c>
      <c r="B5" s="254"/>
      <c r="C5" s="254"/>
      <c r="D5" s="254"/>
      <c r="E5" s="254"/>
      <c r="F5" s="98"/>
      <c r="G5" s="121"/>
      <c r="H5" s="121"/>
      <c r="I5" s="121"/>
    </row>
    <row r="6" spans="1:9" x14ac:dyDescent="0.25">
      <c r="A6" s="115"/>
      <c r="B6" s="115"/>
      <c r="C6" s="254" t="s">
        <v>71</v>
      </c>
      <c r="D6" s="254"/>
      <c r="E6" s="254"/>
      <c r="F6" s="98" t="s">
        <v>72</v>
      </c>
      <c r="G6" s="121">
        <v>556448</v>
      </c>
      <c r="H6" s="121"/>
      <c r="I6" s="121">
        <v>385398</v>
      </c>
    </row>
    <row r="7" spans="1:9" x14ac:dyDescent="0.25">
      <c r="A7" s="115"/>
      <c r="B7" s="115"/>
      <c r="C7" s="254" t="s">
        <v>73</v>
      </c>
      <c r="D7" s="254"/>
      <c r="E7" s="254"/>
      <c r="F7" s="91">
        <v>8</v>
      </c>
      <c r="G7" s="121">
        <v>503646.82922000001</v>
      </c>
      <c r="H7" s="121"/>
      <c r="I7" s="121">
        <v>249257</v>
      </c>
    </row>
    <row r="8" spans="1:9" x14ac:dyDescent="0.25">
      <c r="A8" s="115"/>
      <c r="B8" s="115"/>
      <c r="C8" s="254" t="s">
        <v>74</v>
      </c>
      <c r="D8" s="254"/>
      <c r="E8" s="254"/>
      <c r="F8" s="91"/>
      <c r="G8" s="121">
        <v>450316.45</v>
      </c>
      <c r="H8" s="121"/>
      <c r="I8" s="121">
        <v>-92073</v>
      </c>
    </row>
    <row r="9" spans="1:9" x14ac:dyDescent="0.25">
      <c r="A9" s="115"/>
      <c r="B9" s="115"/>
      <c r="C9" s="254" t="s">
        <v>75</v>
      </c>
      <c r="D9" s="254"/>
      <c r="E9" s="254"/>
      <c r="F9" s="91"/>
      <c r="G9" s="121"/>
      <c r="H9" s="121"/>
      <c r="I9" s="121"/>
    </row>
    <row r="10" spans="1:9" x14ac:dyDescent="0.25">
      <c r="A10" s="115"/>
      <c r="B10" s="115"/>
      <c r="C10" s="254" t="s">
        <v>76</v>
      </c>
      <c r="D10" s="254"/>
      <c r="E10" s="254"/>
      <c r="F10" s="91"/>
      <c r="G10" s="121">
        <v>34889.771471282002</v>
      </c>
      <c r="H10" s="121"/>
      <c r="I10" s="121">
        <v>32516</v>
      </c>
    </row>
    <row r="11" spans="1:9" x14ac:dyDescent="0.25">
      <c r="A11" s="115"/>
      <c r="B11" s="115"/>
      <c r="C11" s="254" t="s">
        <v>137</v>
      </c>
      <c r="D11" s="254"/>
      <c r="E11" s="254"/>
      <c r="F11" s="91"/>
      <c r="G11" s="121">
        <v>28464.052019999996</v>
      </c>
      <c r="H11" s="121"/>
      <c r="I11" s="121"/>
    </row>
    <row r="12" spans="1:9" x14ac:dyDescent="0.25">
      <c r="A12" s="115"/>
      <c r="B12" s="115"/>
      <c r="C12" s="254" t="s">
        <v>77</v>
      </c>
      <c r="D12" s="254"/>
      <c r="E12" s="254"/>
      <c r="F12" s="91">
        <v>6</v>
      </c>
      <c r="G12" s="121">
        <v>-430986.19242000004</v>
      </c>
      <c r="H12" s="121"/>
      <c r="I12" s="121">
        <v>590821</v>
      </c>
    </row>
    <row r="13" spans="1:9" ht="15.75" thickBot="1" x14ac:dyDescent="0.3">
      <c r="A13" s="115"/>
      <c r="B13" s="115"/>
      <c r="C13" s="254" t="s">
        <v>78</v>
      </c>
      <c r="D13" s="254"/>
      <c r="E13" s="254"/>
      <c r="F13" s="91"/>
      <c r="G13" s="121">
        <v>-3034</v>
      </c>
      <c r="H13" s="121"/>
      <c r="I13" s="121">
        <v>-62724</v>
      </c>
    </row>
    <row r="14" spans="1:9" ht="15.75" thickBot="1" x14ac:dyDescent="0.3">
      <c r="A14" s="115"/>
      <c r="B14" s="254" t="s">
        <v>79</v>
      </c>
      <c r="C14" s="254"/>
      <c r="D14" s="254"/>
      <c r="E14" s="254"/>
      <c r="F14" s="98"/>
      <c r="G14" s="122">
        <f>SUM(G4:G13)</f>
        <v>1458879.910291282</v>
      </c>
      <c r="H14" s="100"/>
      <c r="I14" s="122">
        <f>SUM(I4:I13)</f>
        <v>2564045</v>
      </c>
    </row>
    <row r="15" spans="1:9" x14ac:dyDescent="0.25">
      <c r="A15" s="115"/>
      <c r="B15" s="115"/>
      <c r="C15" s="267"/>
      <c r="D15" s="267"/>
      <c r="E15" s="267"/>
      <c r="F15" s="98"/>
      <c r="G15" s="121"/>
      <c r="H15" s="102"/>
      <c r="I15" s="130"/>
    </row>
    <row r="16" spans="1:9" x14ac:dyDescent="0.25">
      <c r="A16" s="115"/>
      <c r="B16" s="115"/>
      <c r="C16" s="254" t="s">
        <v>80</v>
      </c>
      <c r="D16" s="254"/>
      <c r="E16" s="254"/>
      <c r="F16" s="91">
        <v>13</v>
      </c>
      <c r="G16" s="121">
        <v>-1429968</v>
      </c>
      <c r="H16" s="121"/>
      <c r="I16" s="121">
        <v>-1509716</v>
      </c>
    </row>
    <row r="17" spans="1:10" x14ac:dyDescent="0.25">
      <c r="A17" s="115"/>
      <c r="B17" s="115"/>
      <c r="C17" s="254" t="s">
        <v>81</v>
      </c>
      <c r="D17" s="254"/>
      <c r="E17" s="254"/>
      <c r="F17" s="91">
        <v>12</v>
      </c>
      <c r="G17" s="121">
        <v>273529</v>
      </c>
      <c r="H17" s="121"/>
      <c r="I17" s="121">
        <v>111370</v>
      </c>
    </row>
    <row r="18" spans="1:10" x14ac:dyDescent="0.25">
      <c r="A18" s="115"/>
      <c r="B18" s="115"/>
      <c r="C18" s="254" t="s">
        <v>82</v>
      </c>
      <c r="D18" s="254"/>
      <c r="E18" s="254"/>
      <c r="F18" s="91">
        <v>12</v>
      </c>
      <c r="G18" s="121">
        <v>-99375</v>
      </c>
      <c r="H18" s="121"/>
      <c r="I18" s="121">
        <v>-360068</v>
      </c>
    </row>
    <row r="19" spans="1:10" x14ac:dyDescent="0.25">
      <c r="A19" s="115"/>
      <c r="B19" s="115"/>
      <c r="C19" s="254" t="s">
        <v>83</v>
      </c>
      <c r="D19" s="254"/>
      <c r="E19" s="254"/>
      <c r="F19" s="91">
        <v>15</v>
      </c>
      <c r="G19" s="121">
        <v>-410160</v>
      </c>
      <c r="H19" s="121"/>
      <c r="I19" s="121">
        <v>-238930</v>
      </c>
    </row>
    <row r="20" spans="1:10" x14ac:dyDescent="0.25">
      <c r="A20" s="115"/>
      <c r="B20" s="115"/>
      <c r="C20" s="254" t="s">
        <v>84</v>
      </c>
      <c r="D20" s="254"/>
      <c r="E20" s="254"/>
      <c r="F20" s="91">
        <v>17</v>
      </c>
      <c r="G20" s="121">
        <v>-535523</v>
      </c>
      <c r="H20" s="121"/>
      <c r="I20" s="121">
        <v>320646</v>
      </c>
    </row>
    <row r="21" spans="1:10" x14ac:dyDescent="0.25">
      <c r="A21" s="115"/>
      <c r="B21" s="115"/>
      <c r="C21" s="254" t="s">
        <v>85</v>
      </c>
      <c r="D21" s="254"/>
      <c r="E21" s="254"/>
      <c r="F21" s="91">
        <v>18</v>
      </c>
      <c r="G21" s="121">
        <v>-436450</v>
      </c>
      <c r="H21" s="121"/>
      <c r="I21" s="121">
        <v>-723741</v>
      </c>
    </row>
    <row r="22" spans="1:10" ht="15.75" thickBot="1" x14ac:dyDescent="0.3">
      <c r="A22" s="115"/>
      <c r="B22" s="115"/>
      <c r="C22" s="254" t="s">
        <v>86</v>
      </c>
      <c r="D22" s="254"/>
      <c r="E22" s="254"/>
      <c r="F22" s="91">
        <v>19</v>
      </c>
      <c r="G22" s="121">
        <v>37876</v>
      </c>
      <c r="H22" s="121"/>
      <c r="I22" s="121">
        <v>42440</v>
      </c>
    </row>
    <row r="23" spans="1:10" ht="15.75" thickBot="1" x14ac:dyDescent="0.3">
      <c r="A23" s="115"/>
      <c r="B23" s="254" t="s">
        <v>87</v>
      </c>
      <c r="C23" s="254"/>
      <c r="D23" s="254"/>
      <c r="E23" s="254"/>
      <c r="F23" s="91"/>
      <c r="G23" s="123">
        <f>SUM(G14:G22)</f>
        <v>-1141191.089708718</v>
      </c>
      <c r="H23" s="100"/>
      <c r="I23" s="123">
        <f>SUM(I14:I22)</f>
        <v>206046</v>
      </c>
    </row>
    <row r="24" spans="1:10" x14ac:dyDescent="0.25">
      <c r="A24" s="115"/>
      <c r="B24" s="115"/>
      <c r="C24" s="254" t="s">
        <v>88</v>
      </c>
      <c r="D24" s="254"/>
      <c r="E24" s="254"/>
      <c r="F24" s="91"/>
      <c r="G24" s="121">
        <v>-580711</v>
      </c>
      <c r="H24" s="102"/>
      <c r="I24" s="129">
        <v>-374924</v>
      </c>
    </row>
    <row r="25" spans="1:10" ht="15.75" thickBot="1" x14ac:dyDescent="0.3">
      <c r="A25" s="115"/>
      <c r="B25" s="115"/>
      <c r="C25" s="254" t="s">
        <v>89</v>
      </c>
      <c r="D25" s="254"/>
      <c r="E25" s="254"/>
      <c r="F25" s="91"/>
      <c r="G25" s="205">
        <v>-160862</v>
      </c>
      <c r="H25" s="102"/>
      <c r="I25" s="131">
        <v>-50189</v>
      </c>
    </row>
    <row r="26" spans="1:10" ht="15.75" thickBot="1" x14ac:dyDescent="0.3">
      <c r="A26" s="263" t="s">
        <v>90</v>
      </c>
      <c r="B26" s="263"/>
      <c r="C26" s="263"/>
      <c r="D26" s="263"/>
      <c r="E26" s="263"/>
      <c r="F26" s="98"/>
      <c r="G26" s="124">
        <f>SUM(G23:G25)</f>
        <v>-1882764.089708718</v>
      </c>
      <c r="H26" s="100"/>
      <c r="I26" s="203">
        <f>SUM(I23:I25)+1</f>
        <v>-219066</v>
      </c>
      <c r="J26" s="103"/>
    </row>
    <row r="27" spans="1:10" x14ac:dyDescent="0.25">
      <c r="A27" s="264" t="s">
        <v>91</v>
      </c>
      <c r="B27" s="264"/>
      <c r="C27" s="264"/>
      <c r="D27" s="264"/>
      <c r="E27" s="264"/>
      <c r="F27" s="91"/>
      <c r="G27" s="125"/>
      <c r="H27" s="104"/>
      <c r="I27" s="86"/>
      <c r="J27" s="86"/>
    </row>
    <row r="28" spans="1:10" x14ac:dyDescent="0.25">
      <c r="A28" s="115"/>
      <c r="B28" s="115"/>
      <c r="C28" s="254" t="s">
        <v>92</v>
      </c>
      <c r="D28" s="254"/>
      <c r="E28" s="254"/>
      <c r="F28" s="91"/>
      <c r="G28" s="121"/>
      <c r="H28" s="102"/>
      <c r="I28" s="121">
        <v>-4353735</v>
      </c>
      <c r="J28" s="86"/>
    </row>
    <row r="29" spans="1:10" x14ac:dyDescent="0.25">
      <c r="A29" s="115"/>
      <c r="B29" s="115"/>
      <c r="C29" s="254" t="s">
        <v>93</v>
      </c>
      <c r="D29" s="254"/>
      <c r="E29" s="254"/>
      <c r="F29" s="91"/>
      <c r="G29" s="121">
        <v>712</v>
      </c>
      <c r="H29" s="102"/>
      <c r="I29" s="121">
        <v>6684</v>
      </c>
      <c r="J29" s="86"/>
    </row>
    <row r="30" spans="1:10" x14ac:dyDescent="0.25">
      <c r="A30" s="115"/>
      <c r="B30" s="115"/>
      <c r="C30" s="258" t="s">
        <v>94</v>
      </c>
      <c r="D30" s="258"/>
      <c r="E30" s="258"/>
      <c r="F30" s="91"/>
      <c r="G30" s="121"/>
      <c r="H30" s="102"/>
      <c r="I30" s="121"/>
      <c r="J30" s="86"/>
    </row>
    <row r="31" spans="1:10" x14ac:dyDescent="0.25">
      <c r="A31" s="115"/>
      <c r="B31" s="115"/>
      <c r="C31" s="255" t="s">
        <v>95</v>
      </c>
      <c r="D31" s="255"/>
      <c r="E31" s="255"/>
      <c r="F31" s="91"/>
      <c r="G31" s="121"/>
      <c r="H31" s="102"/>
      <c r="I31" s="121"/>
      <c r="J31" s="86"/>
    </row>
    <row r="32" spans="1:10" x14ac:dyDescent="0.25">
      <c r="A32" s="115"/>
      <c r="B32" s="115"/>
      <c r="C32" s="255" t="s">
        <v>96</v>
      </c>
      <c r="D32" s="255"/>
      <c r="E32" s="255"/>
      <c r="F32" s="91"/>
      <c r="G32" s="121"/>
      <c r="H32" s="102"/>
      <c r="I32" s="121">
        <v>4439148</v>
      </c>
      <c r="J32" s="86"/>
    </row>
    <row r="33" spans="1:11" x14ac:dyDescent="0.25">
      <c r="A33" s="116"/>
      <c r="B33" s="116"/>
      <c r="C33" s="117" t="s">
        <v>97</v>
      </c>
      <c r="D33" s="117"/>
      <c r="E33" s="117"/>
      <c r="F33" s="92"/>
      <c r="G33" s="121">
        <v>90</v>
      </c>
      <c r="H33" s="100"/>
      <c r="I33" s="121"/>
      <c r="J33" s="99"/>
    </row>
    <row r="34" spans="1:11" x14ac:dyDescent="0.25">
      <c r="A34" s="116"/>
      <c r="B34" s="116"/>
      <c r="C34" s="118" t="s">
        <v>98</v>
      </c>
      <c r="D34" s="119"/>
      <c r="E34" s="119"/>
      <c r="F34" s="92"/>
      <c r="G34" s="121"/>
      <c r="H34" s="100"/>
      <c r="I34" s="121"/>
      <c r="J34" s="99"/>
    </row>
    <row r="35" spans="1:11" x14ac:dyDescent="0.25">
      <c r="A35" s="115"/>
      <c r="B35" s="115"/>
      <c r="C35" s="254" t="s">
        <v>99</v>
      </c>
      <c r="D35" s="254"/>
      <c r="E35" s="254"/>
      <c r="F35" s="91"/>
      <c r="G35" s="121"/>
      <c r="H35" s="102"/>
      <c r="I35" s="121"/>
      <c r="J35" s="86"/>
    </row>
    <row r="36" spans="1:11" x14ac:dyDescent="0.25">
      <c r="A36" s="115"/>
      <c r="B36" s="115"/>
      <c r="C36" s="254" t="s">
        <v>100</v>
      </c>
      <c r="D36" s="254"/>
      <c r="E36" s="254"/>
      <c r="F36" s="91"/>
      <c r="G36" s="121">
        <v>472</v>
      </c>
      <c r="H36" s="102"/>
      <c r="I36" s="121"/>
      <c r="J36" s="86"/>
    </row>
    <row r="37" spans="1:11" x14ac:dyDescent="0.25">
      <c r="A37" s="115"/>
      <c r="B37" s="115"/>
      <c r="C37" s="254" t="s">
        <v>101</v>
      </c>
      <c r="D37" s="254"/>
      <c r="E37" s="254"/>
      <c r="F37" s="91"/>
      <c r="G37" s="121"/>
      <c r="H37" s="102"/>
      <c r="I37" s="121"/>
      <c r="J37" s="86"/>
    </row>
    <row r="38" spans="1:11" ht="15.75" thickBot="1" x14ac:dyDescent="0.3">
      <c r="A38" s="115"/>
      <c r="B38" s="115"/>
      <c r="C38" s="254" t="s">
        <v>102</v>
      </c>
      <c r="D38" s="254"/>
      <c r="E38" s="254"/>
      <c r="F38" s="91">
        <v>11</v>
      </c>
      <c r="G38" s="121">
        <v>-326780</v>
      </c>
      <c r="H38" s="102"/>
      <c r="I38" s="129">
        <v>-288504</v>
      </c>
      <c r="J38" s="86"/>
    </row>
    <row r="39" spans="1:11" x14ac:dyDescent="0.25">
      <c r="A39" s="115"/>
      <c r="B39" s="115"/>
      <c r="C39" s="254"/>
      <c r="D39" s="254"/>
      <c r="E39" s="254"/>
      <c r="F39" s="91"/>
      <c r="G39" s="249">
        <f>G29+G33+G36+G38</f>
        <v>-325506</v>
      </c>
      <c r="H39" s="251"/>
      <c r="I39" s="249">
        <f>I28+I29+I30+I31+I33+I35+I36+I37+I38+I34+I32</f>
        <v>-196407</v>
      </c>
      <c r="J39" s="99"/>
    </row>
    <row r="40" spans="1:11" ht="15.75" thickBot="1" x14ac:dyDescent="0.3">
      <c r="A40" s="115"/>
      <c r="B40" s="115"/>
      <c r="C40" s="263" t="s">
        <v>103</v>
      </c>
      <c r="D40" s="263"/>
      <c r="E40" s="263"/>
      <c r="F40" s="91"/>
      <c r="G40" s="256"/>
      <c r="H40" s="251"/>
      <c r="I40" s="256"/>
      <c r="J40" s="99"/>
      <c r="K40" s="206"/>
    </row>
    <row r="41" spans="1:11" x14ac:dyDescent="0.25">
      <c r="A41" s="257" t="s">
        <v>104</v>
      </c>
      <c r="B41" s="257"/>
      <c r="C41" s="257"/>
      <c r="D41" s="257"/>
      <c r="E41" s="257"/>
      <c r="F41" s="98"/>
      <c r="G41" s="121"/>
      <c r="H41" s="102"/>
      <c r="I41" s="86"/>
      <c r="J41" s="99"/>
    </row>
    <row r="42" spans="1:11" x14ac:dyDescent="0.25">
      <c r="A42" s="115"/>
      <c r="B42" s="115"/>
      <c r="C42" s="258" t="s">
        <v>105</v>
      </c>
      <c r="D42" s="258"/>
      <c r="E42" s="258"/>
      <c r="F42" s="91">
        <v>16</v>
      </c>
      <c r="G42" s="121">
        <v>-3456036</v>
      </c>
      <c r="H42" s="102"/>
      <c r="I42" s="121">
        <v>-2539768</v>
      </c>
      <c r="J42" s="99"/>
    </row>
    <row r="43" spans="1:11" x14ac:dyDescent="0.25">
      <c r="A43" s="115"/>
      <c r="B43" s="115"/>
      <c r="C43" s="258" t="s">
        <v>106</v>
      </c>
      <c r="D43" s="258"/>
      <c r="E43" s="258"/>
      <c r="F43" s="91"/>
      <c r="G43" s="121"/>
      <c r="H43" s="102"/>
      <c r="I43" s="121"/>
      <c r="J43" s="99"/>
    </row>
    <row r="44" spans="1:11" x14ac:dyDescent="0.25">
      <c r="A44" s="115"/>
      <c r="B44" s="115"/>
      <c r="C44" s="258" t="s">
        <v>107</v>
      </c>
      <c r="D44" s="258"/>
      <c r="E44" s="258"/>
      <c r="F44" s="91"/>
      <c r="H44" s="102"/>
      <c r="I44" s="121">
        <v>-1199998.97</v>
      </c>
      <c r="J44" s="99"/>
    </row>
    <row r="45" spans="1:11" x14ac:dyDescent="0.25">
      <c r="A45" s="115"/>
      <c r="B45" s="115"/>
      <c r="C45" s="258" t="s">
        <v>108</v>
      </c>
      <c r="D45" s="258"/>
      <c r="E45" s="258"/>
      <c r="F45" s="91"/>
      <c r="G45" s="121"/>
      <c r="H45" s="102"/>
      <c r="I45" s="121"/>
      <c r="J45" s="99"/>
    </row>
    <row r="46" spans="1:11" ht="15.75" thickBot="1" x14ac:dyDescent="0.3">
      <c r="A46" s="115"/>
      <c r="B46" s="115"/>
      <c r="C46" s="258" t="s">
        <v>109</v>
      </c>
      <c r="D46" s="258"/>
      <c r="E46" s="258"/>
      <c r="F46" s="91">
        <v>16</v>
      </c>
      <c r="G46" s="121">
        <v>3254160</v>
      </c>
      <c r="H46" s="102"/>
      <c r="I46" s="121">
        <v>1888166</v>
      </c>
      <c r="J46" s="99"/>
    </row>
    <row r="47" spans="1:11" x14ac:dyDescent="0.25">
      <c r="A47" s="115"/>
      <c r="B47" s="115"/>
      <c r="C47" s="254"/>
      <c r="D47" s="254"/>
      <c r="E47" s="254"/>
      <c r="F47" s="248"/>
      <c r="G47" s="249">
        <f>G42+G46+G45</f>
        <v>-201876</v>
      </c>
      <c r="H47" s="251"/>
      <c r="I47" s="249">
        <f>I42+I43+I45+I46+I44</f>
        <v>-1851600.97</v>
      </c>
      <c r="J47" s="99"/>
    </row>
    <row r="48" spans="1:11" ht="15.75" thickBot="1" x14ac:dyDescent="0.3">
      <c r="A48" s="115"/>
      <c r="B48" s="115"/>
      <c r="C48" s="253" t="s">
        <v>110</v>
      </c>
      <c r="D48" s="253"/>
      <c r="E48" s="253"/>
      <c r="F48" s="248"/>
      <c r="G48" s="250"/>
      <c r="H48" s="252"/>
      <c r="I48" s="250"/>
      <c r="J48" s="99"/>
    </row>
    <row r="49" spans="1:14" ht="15.75" thickBot="1" x14ac:dyDescent="0.3">
      <c r="A49" s="115"/>
      <c r="B49" s="115"/>
      <c r="J49" s="99"/>
      <c r="N49" s="206"/>
    </row>
    <row r="50" spans="1:14" ht="15.75" thickBot="1" x14ac:dyDescent="0.3">
      <c r="A50" s="262" t="s">
        <v>112</v>
      </c>
      <c r="B50" s="262"/>
      <c r="C50" s="262"/>
      <c r="D50" s="262"/>
      <c r="E50" s="262"/>
      <c r="F50" s="98"/>
      <c r="G50" s="122">
        <f>G47+G39+G26</f>
        <v>-2410146.089708718</v>
      </c>
      <c r="H50" s="100"/>
      <c r="I50" s="122">
        <f>I47+I39+I26</f>
        <v>-2267073.9699999997</v>
      </c>
      <c r="J50" s="86"/>
      <c r="K50" s="86"/>
    </row>
    <row r="51" spans="1:14" ht="15.75" thickBot="1" x14ac:dyDescent="0.3">
      <c r="A51" s="262" t="s">
        <v>113</v>
      </c>
      <c r="B51" s="262"/>
      <c r="C51" s="262"/>
      <c r="D51" s="262"/>
      <c r="E51" s="262"/>
      <c r="F51" s="91"/>
      <c r="G51" s="205">
        <v>15552359</v>
      </c>
      <c r="H51" s="102"/>
      <c r="I51" s="132">
        <v>10541082</v>
      </c>
      <c r="J51" s="86"/>
      <c r="K51" s="86"/>
    </row>
    <row r="52" spans="1:14" ht="15.75" thickBot="1" x14ac:dyDescent="0.3">
      <c r="A52" s="204"/>
      <c r="B52" s="204"/>
      <c r="C52" s="266" t="s">
        <v>111</v>
      </c>
      <c r="D52" s="266"/>
      <c r="E52" s="266"/>
      <c r="F52" s="98"/>
      <c r="G52" s="205">
        <v>-803979</v>
      </c>
      <c r="H52" s="102"/>
      <c r="I52" s="205">
        <v>262386</v>
      </c>
      <c r="J52" s="86"/>
      <c r="K52" s="86"/>
    </row>
    <row r="53" spans="1:14" ht="15.75" thickBot="1" x14ac:dyDescent="0.3">
      <c r="A53" s="262" t="s">
        <v>114</v>
      </c>
      <c r="B53" s="262"/>
      <c r="C53" s="262"/>
      <c r="D53" s="262"/>
      <c r="E53" s="262"/>
      <c r="F53" s="91"/>
      <c r="G53" s="126">
        <f>G51+G50+G52</f>
        <v>12338233.910291282</v>
      </c>
      <c r="H53" s="100"/>
      <c r="I53" s="126">
        <f>I51+I50+I52</f>
        <v>8536394.0300000012</v>
      </c>
      <c r="J53" s="86"/>
      <c r="K53" s="86"/>
    </row>
    <row r="54" spans="1:14" ht="15.75" thickTop="1" x14ac:dyDescent="0.25">
      <c r="A54" s="107"/>
      <c r="B54" s="107"/>
      <c r="C54" s="107"/>
      <c r="D54" s="107"/>
      <c r="E54" s="107"/>
      <c r="F54" s="91"/>
      <c r="G54" s="121"/>
      <c r="H54" s="100"/>
      <c r="I54" s="121"/>
      <c r="J54" s="86"/>
      <c r="K54" s="86"/>
    </row>
    <row r="55" spans="1:14" x14ac:dyDescent="0.25">
      <c r="A55" s="107"/>
      <c r="B55" s="245" t="s">
        <v>45</v>
      </c>
      <c r="C55" s="245"/>
      <c r="D55" s="245"/>
      <c r="E55" s="245"/>
      <c r="F55" s="245"/>
      <c r="G55" s="245"/>
      <c r="H55" s="90"/>
      <c r="I55" s="127"/>
      <c r="J55" s="111"/>
      <c r="K55" s="112"/>
    </row>
    <row r="56" spans="1:14" x14ac:dyDescent="0.25">
      <c r="A56" s="105"/>
      <c r="B56" s="87"/>
      <c r="C56" s="87"/>
      <c r="D56" s="87"/>
      <c r="E56" s="93"/>
      <c r="F56" s="93"/>
      <c r="G56" s="127"/>
      <c r="H56" s="90"/>
      <c r="I56" s="127"/>
      <c r="J56" s="111"/>
      <c r="K56" s="112"/>
    </row>
    <row r="57" spans="1:14" x14ac:dyDescent="0.25">
      <c r="A57" s="86"/>
      <c r="B57" s="108"/>
      <c r="C57" s="108"/>
      <c r="D57" s="108"/>
      <c r="E57" s="95"/>
      <c r="F57" s="114"/>
      <c r="G57" s="128"/>
      <c r="H57" s="95"/>
      <c r="I57" s="133"/>
      <c r="J57" s="109"/>
      <c r="K57" s="97"/>
    </row>
    <row r="58" spans="1:14" ht="15" customHeight="1" x14ac:dyDescent="0.25">
      <c r="A58" s="86"/>
      <c r="B58" s="246" t="s">
        <v>128</v>
      </c>
      <c r="C58" s="246"/>
      <c r="D58" s="246"/>
      <c r="E58" s="113"/>
      <c r="F58" s="247" t="s">
        <v>46</v>
      </c>
      <c r="G58" s="247"/>
      <c r="H58" s="113"/>
      <c r="I58" s="218" t="s">
        <v>127</v>
      </c>
      <c r="J58" s="219"/>
      <c r="K58" s="219"/>
    </row>
    <row r="59" spans="1:14" x14ac:dyDescent="0.25">
      <c r="A59" s="86"/>
      <c r="B59" s="109" t="s">
        <v>129</v>
      </c>
      <c r="C59" s="106"/>
      <c r="D59" s="111"/>
      <c r="E59" s="111"/>
      <c r="F59" s="244" t="s">
        <v>47</v>
      </c>
      <c r="G59" s="244"/>
      <c r="H59" s="95"/>
      <c r="I59" s="134" t="s">
        <v>48</v>
      </c>
      <c r="J59" s="109"/>
      <c r="K59" s="97"/>
    </row>
    <row r="60" spans="1:14" x14ac:dyDescent="0.25">
      <c r="A60" s="86"/>
      <c r="B60" s="110"/>
      <c r="C60" s="89"/>
      <c r="D60" s="111"/>
      <c r="E60" s="111"/>
      <c r="F60" s="244" t="s">
        <v>49</v>
      </c>
      <c r="G60" s="244"/>
      <c r="H60" s="88"/>
      <c r="I60" s="135"/>
      <c r="J60" s="90"/>
      <c r="K60" s="94"/>
    </row>
    <row r="61" spans="1:14" x14ac:dyDescent="0.2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1:14" x14ac:dyDescent="0.2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1:14" x14ac:dyDescent="0.2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1:14" x14ac:dyDescent="0.2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1:11" x14ac:dyDescent="0.2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1:11" x14ac:dyDescent="0.2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</row>
  </sheetData>
  <mergeCells count="64">
    <mergeCell ref="A1:E1"/>
    <mergeCell ref="C46:E46"/>
    <mergeCell ref="C52:E52"/>
    <mergeCell ref="A50:E50"/>
    <mergeCell ref="A51:E51"/>
    <mergeCell ref="C35:E35"/>
    <mergeCell ref="C15:E15"/>
    <mergeCell ref="C16:E16"/>
    <mergeCell ref="C17:E17"/>
    <mergeCell ref="B14:E14"/>
    <mergeCell ref="C11:E11"/>
    <mergeCell ref="C12:E12"/>
    <mergeCell ref="C13:E13"/>
    <mergeCell ref="C30:E30"/>
    <mergeCell ref="C28:E28"/>
    <mergeCell ref="C29:E29"/>
    <mergeCell ref="A53:E53"/>
    <mergeCell ref="C18:E18"/>
    <mergeCell ref="C19:E19"/>
    <mergeCell ref="C20:E20"/>
    <mergeCell ref="C22:E22"/>
    <mergeCell ref="C40:E40"/>
    <mergeCell ref="C21:E21"/>
    <mergeCell ref="B23:E23"/>
    <mergeCell ref="C24:E24"/>
    <mergeCell ref="C25:E25"/>
    <mergeCell ref="A26:E26"/>
    <mergeCell ref="A27:E27"/>
    <mergeCell ref="C32:E32"/>
    <mergeCell ref="C38:E38"/>
    <mergeCell ref="C37:E37"/>
    <mergeCell ref="C36:E36"/>
    <mergeCell ref="G2:I2"/>
    <mergeCell ref="C7:E7"/>
    <mergeCell ref="C8:E8"/>
    <mergeCell ref="C9:E9"/>
    <mergeCell ref="C10:E10"/>
    <mergeCell ref="A2:F2"/>
    <mergeCell ref="A3:E3"/>
    <mergeCell ref="B4:E4"/>
    <mergeCell ref="A5:E5"/>
    <mergeCell ref="C6:E6"/>
    <mergeCell ref="C31:E31"/>
    <mergeCell ref="H39:H40"/>
    <mergeCell ref="I39:I40"/>
    <mergeCell ref="A41:E41"/>
    <mergeCell ref="C45:E45"/>
    <mergeCell ref="C42:E42"/>
    <mergeCell ref="C43:E43"/>
    <mergeCell ref="C44:E44"/>
    <mergeCell ref="G39:G40"/>
    <mergeCell ref="C39:E39"/>
    <mergeCell ref="F47:F48"/>
    <mergeCell ref="G47:G48"/>
    <mergeCell ref="H47:H48"/>
    <mergeCell ref="I47:I48"/>
    <mergeCell ref="C48:E48"/>
    <mergeCell ref="C47:E47"/>
    <mergeCell ref="I58:K58"/>
    <mergeCell ref="F59:G59"/>
    <mergeCell ref="F60:G60"/>
    <mergeCell ref="B55:G55"/>
    <mergeCell ref="B58:D58"/>
    <mergeCell ref="F58:G58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2"/>
  <sheetViews>
    <sheetView tabSelected="1" zoomScaleNormal="100" workbookViewId="0">
      <selection activeCell="K12" sqref="K12"/>
    </sheetView>
  </sheetViews>
  <sheetFormatPr defaultRowHeight="15" x14ac:dyDescent="0.25"/>
  <cols>
    <col min="1" max="1" width="2.28515625" customWidth="1"/>
    <col min="2" max="2" width="45.85546875" customWidth="1"/>
    <col min="3" max="3" width="13.42578125" customWidth="1"/>
    <col min="4" max="4" width="2.140625" customWidth="1"/>
    <col min="5" max="5" width="12.140625" customWidth="1"/>
    <col min="6" max="6" width="1.5703125" customWidth="1"/>
    <col min="7" max="7" width="14" customWidth="1"/>
    <col min="8" max="8" width="1.5703125" customWidth="1"/>
    <col min="9" max="9" width="12.5703125" customWidth="1"/>
    <col min="10" max="10" width="1.5703125" customWidth="1"/>
    <col min="11" max="11" width="13.42578125" customWidth="1"/>
    <col min="12" max="12" width="1.5703125" customWidth="1"/>
    <col min="13" max="13" width="12.42578125" customWidth="1"/>
    <col min="14" max="14" width="1.5703125" customWidth="1"/>
    <col min="15" max="15" width="15.7109375" customWidth="1"/>
    <col min="16" max="16" width="13.5703125" customWidth="1"/>
  </cols>
  <sheetData>
    <row r="1" spans="2:18" ht="28.5" customHeight="1" x14ac:dyDescent="0.25">
      <c r="B1" s="268" t="s">
        <v>0</v>
      </c>
      <c r="C1" s="268"/>
      <c r="D1" s="268"/>
      <c r="E1" s="268"/>
      <c r="F1" s="268"/>
      <c r="G1" s="268"/>
      <c r="H1" s="268"/>
      <c r="I1" s="268"/>
      <c r="J1" s="137"/>
      <c r="K1" s="136"/>
      <c r="L1" s="137"/>
      <c r="M1" s="136"/>
      <c r="N1" s="137"/>
      <c r="O1" s="137"/>
      <c r="P1" s="136"/>
      <c r="Q1" s="136"/>
      <c r="R1" s="136"/>
    </row>
    <row r="2" spans="2:18" ht="28.5" customHeight="1" x14ac:dyDescent="0.25">
      <c r="B2" s="272" t="s">
        <v>139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155"/>
      <c r="O2" s="155"/>
      <c r="P2" s="147" t="s">
        <v>1</v>
      </c>
      <c r="Q2" s="136"/>
      <c r="R2" s="136"/>
    </row>
    <row r="3" spans="2:18" ht="28.5" customHeight="1" thickBot="1" x14ac:dyDescent="0.3">
      <c r="B3" s="145"/>
      <c r="C3" s="144" t="s">
        <v>24</v>
      </c>
      <c r="D3" s="146"/>
      <c r="E3" s="146" t="s">
        <v>115</v>
      </c>
      <c r="F3" s="146"/>
      <c r="G3" s="146" t="s">
        <v>25</v>
      </c>
      <c r="H3" s="146"/>
      <c r="I3" s="144" t="s">
        <v>116</v>
      </c>
      <c r="J3" s="146"/>
      <c r="K3" s="144" t="s">
        <v>117</v>
      </c>
      <c r="L3" s="146"/>
      <c r="M3" s="144" t="s">
        <v>118</v>
      </c>
      <c r="N3" s="146"/>
      <c r="O3" s="144" t="s">
        <v>119</v>
      </c>
      <c r="P3" s="136"/>
      <c r="Q3" s="136"/>
    </row>
    <row r="4" spans="2:18" ht="28.5" customHeight="1" thickBot="1" x14ac:dyDescent="0.3">
      <c r="B4" s="168" t="s">
        <v>140</v>
      </c>
      <c r="C4" s="169">
        <v>2787696</v>
      </c>
      <c r="D4" s="170"/>
      <c r="E4" s="171">
        <v>-149709</v>
      </c>
      <c r="F4" s="170"/>
      <c r="G4" s="171">
        <v>-947400</v>
      </c>
      <c r="H4" s="170"/>
      <c r="I4" s="169">
        <v>4015099</v>
      </c>
      <c r="J4" s="170"/>
      <c r="K4" s="171">
        <v>-386839</v>
      </c>
      <c r="L4" s="170"/>
      <c r="M4" s="169">
        <v>6639484</v>
      </c>
      <c r="N4" s="170"/>
      <c r="O4" s="172">
        <f>SUM(C4:N4)</f>
        <v>11958331</v>
      </c>
      <c r="P4" s="173"/>
      <c r="Q4" s="174">
        <v>-0.17036709934473038</v>
      </c>
    </row>
    <row r="5" spans="2:18" ht="28.5" customHeight="1" x14ac:dyDescent="0.25">
      <c r="B5" s="168" t="s">
        <v>120</v>
      </c>
      <c r="C5" s="176"/>
      <c r="D5" s="176"/>
      <c r="E5" s="176"/>
      <c r="F5" s="176"/>
      <c r="G5" s="177"/>
      <c r="H5" s="176"/>
      <c r="I5" s="176"/>
      <c r="J5" s="170"/>
      <c r="K5" s="176"/>
      <c r="L5" s="176"/>
      <c r="M5" s="213">
        <f>ОПУ!F18</f>
        <v>206593</v>
      </c>
      <c r="N5" s="176"/>
      <c r="O5" s="187">
        <f>SUM(C5:N5)</f>
        <v>206593</v>
      </c>
      <c r="P5" s="178"/>
      <c r="Q5" s="178"/>
    </row>
    <row r="6" spans="2:18" ht="28.5" customHeight="1" x14ac:dyDescent="0.25">
      <c r="B6" s="168" t="s">
        <v>121</v>
      </c>
      <c r="C6" s="176"/>
      <c r="D6" s="176"/>
      <c r="E6" s="176"/>
      <c r="F6" s="176"/>
      <c r="G6" s="179"/>
      <c r="H6" s="176"/>
      <c r="I6" s="176"/>
      <c r="J6" s="170"/>
      <c r="K6" s="176"/>
      <c r="L6" s="176"/>
      <c r="M6" s="187"/>
      <c r="N6" s="176"/>
      <c r="O6" s="187">
        <f t="shared" ref="O6:O10" si="0">SUM(C6:N6)</f>
        <v>0</v>
      </c>
      <c r="P6" s="178"/>
      <c r="Q6" s="178"/>
    </row>
    <row r="7" spans="2:18" ht="28.5" customHeight="1" x14ac:dyDescent="0.25">
      <c r="B7" s="168" t="s">
        <v>122</v>
      </c>
      <c r="C7" s="181"/>
      <c r="D7" s="176"/>
      <c r="E7" s="187"/>
      <c r="F7" s="176"/>
      <c r="G7" s="179"/>
      <c r="H7" s="176"/>
      <c r="I7" s="176"/>
      <c r="J7" s="170"/>
      <c r="K7" s="176"/>
      <c r="L7" s="176"/>
      <c r="M7" s="187"/>
      <c r="N7" s="176"/>
      <c r="O7" s="187">
        <f t="shared" si="0"/>
        <v>0</v>
      </c>
      <c r="P7" s="174"/>
      <c r="Q7" s="178"/>
    </row>
    <row r="8" spans="2:18" ht="28.5" customHeight="1" x14ac:dyDescent="0.25">
      <c r="B8" s="168" t="s">
        <v>123</v>
      </c>
      <c r="C8" s="180"/>
      <c r="D8" s="170"/>
      <c r="E8" s="170"/>
      <c r="F8" s="170"/>
      <c r="G8" s="179"/>
      <c r="H8" s="170"/>
      <c r="I8" s="181"/>
      <c r="J8" s="170"/>
      <c r="K8" s="180"/>
      <c r="L8" s="170"/>
      <c r="M8" s="180"/>
      <c r="N8" s="170"/>
      <c r="O8" s="187">
        <f t="shared" si="0"/>
        <v>0</v>
      </c>
      <c r="P8" s="184"/>
      <c r="Q8" s="178"/>
    </row>
    <row r="9" spans="2:18" ht="28.5" customHeight="1" x14ac:dyDescent="0.25">
      <c r="B9" s="168" t="s">
        <v>124</v>
      </c>
      <c r="C9" s="180"/>
      <c r="D9" s="170"/>
      <c r="E9" s="170"/>
      <c r="F9" s="170"/>
      <c r="G9" s="170"/>
      <c r="H9" s="170"/>
      <c r="I9" s="175"/>
      <c r="J9" s="170"/>
      <c r="K9" s="187">
        <v>4822</v>
      </c>
      <c r="L9" s="170"/>
      <c r="M9" s="180"/>
      <c r="N9" s="170"/>
      <c r="O9" s="187">
        <f t="shared" si="0"/>
        <v>4822</v>
      </c>
      <c r="P9" s="178"/>
      <c r="Q9" s="178"/>
    </row>
    <row r="10" spans="2:18" ht="28.5" customHeight="1" thickBot="1" x14ac:dyDescent="0.3">
      <c r="B10" s="168" t="s">
        <v>125</v>
      </c>
      <c r="C10" s="180"/>
      <c r="D10" s="170"/>
      <c r="E10" s="189"/>
      <c r="F10" s="170"/>
      <c r="G10" s="189"/>
      <c r="H10" s="170"/>
      <c r="I10" s="187">
        <v>-229235</v>
      </c>
      <c r="J10" s="182"/>
      <c r="K10" s="208"/>
      <c r="L10" s="182"/>
      <c r="M10" s="183">
        <f>-I10-K10</f>
        <v>229235</v>
      </c>
      <c r="N10" s="182"/>
      <c r="O10" s="187">
        <f t="shared" si="0"/>
        <v>0</v>
      </c>
      <c r="P10" s="178"/>
      <c r="Q10" s="178"/>
    </row>
    <row r="11" spans="2:18" ht="28.5" customHeight="1" thickBot="1" x14ac:dyDescent="0.3">
      <c r="B11" s="168" t="s">
        <v>141</v>
      </c>
      <c r="C11" s="185">
        <v>2787695.9238849999</v>
      </c>
      <c r="D11" s="182"/>
      <c r="E11" s="188">
        <f>SUM(E4:E10)</f>
        <v>-149709</v>
      </c>
      <c r="F11" s="182"/>
      <c r="G11" s="188">
        <v>-947400</v>
      </c>
      <c r="H11" s="182"/>
      <c r="I11" s="185">
        <f>SUM(I4:I10)</f>
        <v>3785864</v>
      </c>
      <c r="J11" s="182"/>
      <c r="K11" s="188">
        <f>SUM(K4:K10)</f>
        <v>-382017</v>
      </c>
      <c r="L11" s="182"/>
      <c r="M11" s="185">
        <f>SUM(M4:M10)</f>
        <v>7075312</v>
      </c>
      <c r="N11" s="182"/>
      <c r="O11" s="186">
        <f>SUM(O4:O10)</f>
        <v>12169746</v>
      </c>
      <c r="P11" s="173"/>
      <c r="Q11" s="178"/>
    </row>
    <row r="12" spans="2:18" ht="28.5" customHeight="1" thickTop="1" x14ac:dyDescent="0.25">
      <c r="B12" s="157"/>
      <c r="C12" s="157"/>
      <c r="D12" s="158"/>
      <c r="E12" s="158"/>
      <c r="F12" s="158"/>
      <c r="G12" s="158"/>
      <c r="H12" s="158"/>
      <c r="I12" s="159"/>
      <c r="J12" s="158"/>
      <c r="K12" s="157"/>
      <c r="L12" s="158"/>
      <c r="M12" s="157"/>
      <c r="N12" s="158"/>
      <c r="O12" s="158"/>
      <c r="P12" s="156"/>
      <c r="Q12" s="136"/>
      <c r="R12" s="136"/>
    </row>
    <row r="13" spans="2:18" x14ac:dyDescent="0.25">
      <c r="B13" s="160"/>
      <c r="C13" s="195">
        <v>0.23367054993286729</v>
      </c>
      <c r="D13" s="196"/>
      <c r="E13" s="197">
        <v>0.47552000000723638</v>
      </c>
      <c r="F13" s="197">
        <v>0</v>
      </c>
      <c r="G13" s="197">
        <v>0</v>
      </c>
      <c r="H13" s="197">
        <v>0</v>
      </c>
      <c r="I13" s="198">
        <v>6.8239999003708363E-2</v>
      </c>
      <c r="J13" s="200"/>
      <c r="K13" s="201">
        <v>0.10143000073730946</v>
      </c>
      <c r="L13" s="199"/>
      <c r="M13" s="197">
        <v>-1.3972644694149494E-2</v>
      </c>
      <c r="N13" s="196"/>
      <c r="O13" s="198"/>
      <c r="P13" s="198">
        <v>-0.29741209372878075</v>
      </c>
    </row>
    <row r="14" spans="2:18" x14ac:dyDescent="0.25">
      <c r="B14" s="269"/>
      <c r="C14" s="269"/>
      <c r="D14" s="150"/>
      <c r="E14" s="150"/>
      <c r="F14" s="150"/>
      <c r="G14" s="150"/>
      <c r="H14" s="150"/>
      <c r="I14" s="151"/>
      <c r="J14" s="151"/>
      <c r="K14" s="136"/>
      <c r="L14" s="136"/>
      <c r="M14" s="162"/>
      <c r="N14" s="136"/>
      <c r="O14" s="136"/>
      <c r="P14" s="136"/>
    </row>
    <row r="15" spans="2:18" x14ac:dyDescent="0.25">
      <c r="B15" s="154"/>
      <c r="C15" s="154"/>
      <c r="D15" s="150"/>
      <c r="E15" s="150"/>
      <c r="F15" s="150"/>
      <c r="G15" s="150"/>
      <c r="H15" s="150"/>
      <c r="I15" s="152"/>
      <c r="J15" s="152"/>
      <c r="K15" s="161"/>
      <c r="L15" s="136"/>
      <c r="M15" s="141"/>
      <c r="N15" s="136"/>
      <c r="O15" s="136"/>
      <c r="P15" s="136"/>
    </row>
    <row r="16" spans="2:18" x14ac:dyDescent="0.25">
      <c r="B16" s="270"/>
      <c r="C16" s="270"/>
      <c r="D16" s="136"/>
      <c r="E16" s="136"/>
      <c r="F16" s="136"/>
      <c r="G16" s="136"/>
      <c r="H16" s="136"/>
      <c r="I16" s="271"/>
      <c r="J16" s="271"/>
      <c r="K16" s="153"/>
      <c r="L16" s="136"/>
      <c r="M16" s="141"/>
      <c r="N16" s="136"/>
      <c r="O16" s="136"/>
      <c r="P16" s="136"/>
    </row>
    <row r="17" spans="2:16" x14ac:dyDescent="0.25">
      <c r="B17" s="190" t="s">
        <v>45</v>
      </c>
      <c r="C17" s="168"/>
      <c r="D17" s="168"/>
      <c r="E17" s="190"/>
      <c r="F17" s="148"/>
      <c r="G17" s="149"/>
      <c r="H17" s="165"/>
      <c r="I17" s="273"/>
      <c r="J17" s="273"/>
      <c r="K17" s="138"/>
      <c r="L17" s="138"/>
      <c r="M17" s="141"/>
      <c r="N17" s="136"/>
      <c r="O17" s="136"/>
      <c r="P17" s="141"/>
    </row>
    <row r="18" spans="2:16" x14ac:dyDescent="0.25">
      <c r="B18" s="139"/>
      <c r="C18" s="136"/>
      <c r="D18" s="138"/>
      <c r="E18" s="139"/>
      <c r="F18" s="148"/>
      <c r="G18" s="149"/>
      <c r="H18" s="136"/>
      <c r="I18" s="136"/>
      <c r="J18" s="136"/>
      <c r="K18" s="138"/>
      <c r="L18" s="138"/>
      <c r="M18" s="141"/>
      <c r="N18" s="136"/>
      <c r="O18" s="136"/>
      <c r="P18" s="136"/>
    </row>
    <row r="19" spans="2:16" x14ac:dyDescent="0.25">
      <c r="B19" s="154"/>
      <c r="C19" s="168"/>
      <c r="D19" s="168"/>
      <c r="E19" s="274"/>
      <c r="F19" s="274"/>
      <c r="G19" s="274"/>
      <c r="H19" s="166"/>
      <c r="I19" s="273"/>
      <c r="J19" s="273"/>
      <c r="K19" s="191"/>
      <c r="L19" s="192"/>
      <c r="M19" s="136"/>
      <c r="N19" s="136"/>
      <c r="O19" s="136"/>
      <c r="P19" s="136"/>
    </row>
    <row r="20" spans="2:16" x14ac:dyDescent="0.25">
      <c r="B20" s="190" t="s">
        <v>128</v>
      </c>
      <c r="C20" s="194"/>
      <c r="D20" s="140"/>
      <c r="E20" s="275" t="s">
        <v>46</v>
      </c>
      <c r="F20" s="275"/>
      <c r="G20" s="138"/>
      <c r="H20" s="167"/>
      <c r="I20" s="164"/>
      <c r="J20" s="136"/>
      <c r="K20" s="218" t="s">
        <v>127</v>
      </c>
      <c r="L20" s="219"/>
      <c r="M20" s="219"/>
      <c r="N20" s="136"/>
      <c r="O20" s="136"/>
      <c r="P20" s="136"/>
    </row>
    <row r="21" spans="2:16" x14ac:dyDescent="0.25">
      <c r="B21" s="193" t="s">
        <v>129</v>
      </c>
      <c r="C21" s="168"/>
      <c r="D21" s="168"/>
      <c r="E21" s="193" t="s">
        <v>47</v>
      </c>
      <c r="F21" s="154"/>
      <c r="G21" s="138"/>
      <c r="H21" s="166"/>
      <c r="I21" s="273"/>
      <c r="J21" s="273"/>
      <c r="K21" s="163" t="s">
        <v>48</v>
      </c>
      <c r="L21" s="193"/>
      <c r="M21" s="136"/>
      <c r="N21" s="136"/>
      <c r="O21" s="136"/>
      <c r="P21" s="136"/>
    </row>
    <row r="22" spans="2:16" x14ac:dyDescent="0.25">
      <c r="B22" s="136"/>
      <c r="C22" s="136"/>
      <c r="D22" s="138"/>
      <c r="E22" s="193" t="s">
        <v>49</v>
      </c>
      <c r="F22" s="142"/>
      <c r="G22" s="138"/>
      <c r="H22" s="136"/>
      <c r="I22" s="136"/>
      <c r="J22" s="136"/>
      <c r="K22" s="143"/>
      <c r="L22" s="143"/>
      <c r="M22" s="136"/>
      <c r="N22" s="136"/>
      <c r="O22" s="136"/>
      <c r="P22" s="136"/>
    </row>
  </sheetData>
  <mergeCells count="11">
    <mergeCell ref="K20:M20"/>
    <mergeCell ref="I21:J21"/>
    <mergeCell ref="I17:J17"/>
    <mergeCell ref="E19:G19"/>
    <mergeCell ref="E20:F20"/>
    <mergeCell ref="I19:J19"/>
    <mergeCell ref="B1:I1"/>
    <mergeCell ref="B14:C14"/>
    <mergeCell ref="B16:C16"/>
    <mergeCell ref="I16:J16"/>
    <mergeCell ref="B2:M2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ОПУ</vt:lpstr>
      <vt:lpstr>ОДДС</vt:lpstr>
      <vt:lpstr>СК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Олеся Андреева</cp:lastModifiedBy>
  <cp:lastPrinted>2017-05-22T05:46:45Z</cp:lastPrinted>
  <dcterms:created xsi:type="dcterms:W3CDTF">2016-08-04T11:33:48Z</dcterms:created>
  <dcterms:modified xsi:type="dcterms:W3CDTF">2017-05-26T06:17:07Z</dcterms:modified>
</cp:coreProperties>
</file>