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Я\1 кв 2018\"/>
    </mc:Choice>
  </mc:AlternateContent>
  <bookViews>
    <workbookView xWindow="0" yWindow="0" windowWidth="21570" windowHeight="7965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ОДДС!$A$1:$G$61</definedName>
  </definedNames>
  <calcPr calcId="171027"/>
</workbook>
</file>

<file path=xl/calcChain.xml><?xml version="1.0" encoding="utf-8"?>
<calcChain xmlns="http://schemas.openxmlformats.org/spreadsheetml/2006/main">
  <c r="H22" i="2" l="1"/>
  <c r="D41" i="3" l="1"/>
  <c r="F16" i="3"/>
  <c r="D16" i="3"/>
  <c r="F23" i="1" l="1"/>
  <c r="F41" i="3" l="1"/>
  <c r="H52" i="1"/>
  <c r="F52" i="1"/>
  <c r="H43" i="1"/>
  <c r="F43" i="1"/>
  <c r="H35" i="1"/>
  <c r="F35" i="1"/>
  <c r="H23" i="1"/>
  <c r="H12" i="1"/>
  <c r="H25" i="1" s="1"/>
  <c r="F12" i="1"/>
  <c r="F25" i="1" s="1"/>
  <c r="F36" i="1" l="1"/>
  <c r="F54" i="1" s="1"/>
  <c r="D49" i="3" l="1"/>
  <c r="F21" i="2" l="1"/>
  <c r="N4" i="4" l="1"/>
  <c r="K11" i="4"/>
  <c r="F11" i="4"/>
  <c r="D11" i="4"/>
  <c r="B11" i="4"/>
  <c r="H11" i="4"/>
  <c r="N9" i="4"/>
  <c r="N8" i="4"/>
  <c r="N7" i="4"/>
  <c r="N6" i="4"/>
  <c r="N5" i="4"/>
  <c r="M11" i="4" l="1"/>
  <c r="N11" i="4"/>
  <c r="D25" i="3" l="1"/>
  <c r="F49" i="3" l="1"/>
  <c r="F25" i="3"/>
  <c r="H21" i="2"/>
  <c r="D28" i="3" l="1"/>
  <c r="D52" i="3" s="1"/>
  <c r="H8" i="2"/>
  <c r="H11" i="2" s="1"/>
  <c r="H16" i="2" s="1"/>
  <c r="H18" i="2" s="1"/>
  <c r="F8" i="2"/>
  <c r="H36" i="1"/>
  <c r="H54" i="1" s="1"/>
  <c r="H58" i="1" s="1"/>
  <c r="D55" i="3" l="1"/>
  <c r="F11" i="2"/>
  <c r="F16" i="2" s="1"/>
  <c r="F18" i="2" s="1"/>
  <c r="F55" i="1"/>
  <c r="F28" i="3"/>
  <c r="F58" i="1"/>
  <c r="F22" i="2" l="1"/>
  <c r="F25" i="2"/>
  <c r="F52" i="3"/>
  <c r="F55" i="3" s="1"/>
</calcChain>
</file>

<file path=xl/sharedStrings.xml><?xml version="1.0" encoding="utf-8"?>
<sst xmlns="http://schemas.openxmlformats.org/spreadsheetml/2006/main" count="200" uniqueCount="146">
  <si>
    <t>(в тысячах тенге)</t>
  </si>
  <si>
    <t/>
  </si>
  <si>
    <t xml:space="preserve">  </t>
  </si>
  <si>
    <t>-</t>
  </si>
  <si>
    <t>RG BRANDS JSC &amp; SUBSIDIARIES</t>
  </si>
  <si>
    <t>(KZT'000)</t>
  </si>
  <si>
    <t>Note</t>
  </si>
  <si>
    <t>At 31 March 2018</t>
  </si>
  <si>
    <t>At 31 December 2017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</si>
  <si>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</si>
  <si>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</si>
  <si>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</si>
  <si>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</si>
  <si>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</si>
  <si>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</si>
  <si>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</si>
  <si>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</si>
  <si>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</si>
  <si>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</si>
  <si>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</si>
  <si>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</si>
  <si>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Other current assets</t>
  </si>
  <si>
    <t>Bank deposits</t>
  </si>
  <si>
    <t>Cash and cash equivalents</t>
  </si>
  <si>
    <t>Assets classified as held for sale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</si>
  <si>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</si>
  <si>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</si>
  <si>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</si>
  <si>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</si>
  <si>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</si>
  <si>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</si>
  <si>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</si>
  <si>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</si>
  <si>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</si>
  <si>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</si>
  <si>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</si>
  <si>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</si>
  <si>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Long-term loans</t>
  </si>
  <si>
    <t>Bonds payable</t>
  </si>
  <si>
    <t>Deferred corporate income tax liability</t>
  </si>
  <si>
    <t>Accounts payable</t>
  </si>
  <si>
    <t>TOTAL NON-CURRENT LIABILITIES</t>
  </si>
  <si>
    <t>CURRENT LIABILITIES:</t>
  </si>
  <si>
    <t>Short-term loans and current portion of long-term loans</t>
  </si>
  <si>
    <t>Current portion of bonds payable</t>
  </si>
  <si>
    <t>Corporate income tax payable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</si>
  <si>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</si>
  <si>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</si>
  <si>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</si>
  <si>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</si>
  <si>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</si>
  <si>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</si>
  <si>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</si>
  <si>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Devael Hans Alexander</t>
  </si>
  <si>
    <t>Chairman of the Management Board</t>
  </si>
  <si>
    <t>Askat Agybayev</t>
  </si>
  <si>
    <t>Chief Financial Officer</t>
  </si>
  <si>
    <t>Chief Accountant</t>
  </si>
  <si>
    <t>Saltanat Zhapasheva</t>
  </si>
  <si>
    <r>
      <t xml:space="preserve">Consolidated Statement of Profit and Loss and Other Comprehensive Income for the Period Ended 
31 March 2018                                         </t>
    </r>
    <r>
      <rPr>
        <sz val="10"/>
        <rFont val="Arial Cyr"/>
        <charset val="204"/>
      </rPr>
      <t xml:space="preserve"> </t>
    </r>
  </si>
  <si>
    <t>3 months of 2018</t>
  </si>
  <si>
    <t>3 months of 2017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</si>
  <si>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</si>
  <si>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</si>
  <si>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</si>
  <si>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</si>
  <si>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</si>
  <si>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</si>
  <si>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</si>
  <si>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</si>
  <si>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</si>
  <si>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</si>
  <si>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>(LOSS)/PROFIT BEFORE INCOME TAX BENEFIT</t>
  </si>
  <si>
    <t>Corporate income tax (current)</t>
  </si>
  <si>
    <t>(LOSS)/PROFIT FOR THE YEAR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</si>
  <si>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</si>
  <si>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</si>
  <si>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</si>
  <si>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</si>
  <si>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EARNINGS PER COMMON SHARE</t>
  </si>
  <si>
    <t xml:space="preserve">Consolidated Statement of Cash Flows
for the period ended 31 March 2018 (indirect method) </t>
  </si>
  <si>
    <t>OPERATING ACTIVITY:</t>
  </si>
  <si>
    <t>Profit from operating activity before income tax</t>
  </si>
  <si>
    <t xml:space="preserve">Adjustment for: </t>
  </si>
  <si>
    <t xml:space="preserve"> Amortisation and depreciation</t>
  </si>
  <si>
    <t xml:space="preserve">Finance costs </t>
  </si>
  <si>
    <t xml:space="preserve"> Exchange (profit)/loss  </t>
  </si>
  <si>
    <t xml:space="preserve">Loss from disposal of property, plant and equipment  </t>
  </si>
  <si>
    <t>Non-operating loss</t>
  </si>
  <si>
    <t>Loss from inventory write-off</t>
  </si>
  <si>
    <t>Recovery of selling expenses through set-off</t>
  </si>
  <si>
    <t>Investment (gain)/loss, net</t>
  </si>
  <si>
    <t>Accrual of provision for employee leaves and other estimated expenses</t>
  </si>
  <si>
    <t>Accrual / reversal of provision for doubtful debts</t>
  </si>
  <si>
    <t xml:space="preserve">Cash flow from operating activity before changes in working capital   </t>
  </si>
  <si>
    <t xml:space="preserve"> Increase/(decrease) of inventory  </t>
  </si>
  <si>
    <t xml:space="preserve"> (Increase)/decrease of accounts receivable  </t>
  </si>
  <si>
    <t xml:space="preserve"> Decrease/(increase) of advances paid</t>
  </si>
  <si>
    <t xml:space="preserve"> Decrease/(increase) of other current assets  </t>
  </si>
  <si>
    <t xml:space="preserve"> Decrease/(increase) of accounts payable </t>
  </si>
  <si>
    <t xml:space="preserve"> Increase/(decrease) of taxes payable  </t>
  </si>
  <si>
    <t>Increase /(decrease) in other payables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</si>
  <si>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</si>
  <si>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</si>
  <si>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</si>
  <si>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</si>
  <si>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</si>
  <si>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 xml:space="preserve">Net acquisition of investments held for trading  </t>
  </si>
  <si>
    <t>Proceeds from disposal of property, plant and equipment and intangible assets</t>
  </si>
  <si>
    <t>Receipts from sale of related party bonds</t>
  </si>
  <si>
    <t>Return of advances paid for acquisition of investment property</t>
  </si>
  <si>
    <t>Net cash from acquisition and sale of other investments</t>
  </si>
  <si>
    <t xml:space="preserve">Other receipts from related party </t>
  </si>
  <si>
    <t>Other payments to related party</t>
  </si>
  <si>
    <t>Deposit top up</t>
  </si>
  <si>
    <t>Deposit withdrawal</t>
  </si>
  <si>
    <t>Return on deposits</t>
  </si>
  <si>
    <t>Acquisition of property, plant and equipment and intangible assets</t>
  </si>
  <si>
    <t>Net cash used in investing activity</t>
  </si>
  <si>
    <t>FINANCING ACTIVITY:</t>
  </si>
  <si>
    <t>Repayment of borrowings</t>
  </si>
  <si>
    <t>Finance lease paid</t>
  </si>
  <si>
    <t xml:space="preserve"> Dividends paid</t>
  </si>
  <si>
    <t xml:space="preserve"> Proceeds from issue (repurchase) of shares </t>
  </si>
  <si>
    <t xml:space="preserve"> Borrowings received</t>
  </si>
  <si>
    <t>Net cash from financing activities</t>
  </si>
  <si>
    <t xml:space="preserve"> NET INCREASE IN CASH AND CASH EQUIVALENTS</t>
  </si>
  <si>
    <t>Effect of changes in foreign currency exchange rates on cash and cash equivalents</t>
  </si>
  <si>
    <t xml:space="preserve"> CASH AND CASH EQUIVALENTS, beginning of the period</t>
  </si>
  <si>
    <t xml:space="preserve"> CASH AND CASH EQUIVALENTS, end of the period</t>
  </si>
  <si>
    <t>Treasury shares</t>
  </si>
  <si>
    <r>
      <t>Preferred shares held within the Group</t>
    </r>
    <r>
      <rPr>
        <b/>
        <sz val="9"/>
        <color rgb="FF000000"/>
        <rFont val="Times New Roman"/>
        <family val="1"/>
        <charset val="204"/>
      </rPr>
      <t xml:space="preserve"> </t>
    </r>
  </si>
  <si>
    <t xml:space="preserve"> Real estate revaluation provision </t>
  </si>
  <si>
    <t xml:space="preserve"> Exchange difference provision </t>
  </si>
  <si>
    <t xml:space="preserve"> Retained earnings</t>
  </si>
  <si>
    <t xml:space="preserve"> Total equity</t>
  </si>
  <si>
    <t>Net profit</t>
  </si>
  <si>
    <t>Balance at 31 December 2017</t>
  </si>
  <si>
    <t>Dividends paid</t>
  </si>
  <si>
    <t>Increase of share capital</t>
  </si>
  <si>
    <t>Revaluation of buildings, constructions</t>
  </si>
  <si>
    <t>Exchange difference from foreign exchange translation</t>
  </si>
  <si>
    <t>Reclassification to retained earnings</t>
  </si>
  <si>
    <t>Balance at 31 March 2018</t>
  </si>
  <si>
    <t>Consolidated Statement of Financial Position
as at 31 March 2018</t>
  </si>
  <si>
    <t xml:space="preserve">Consolidated Statement of Changes in Equity for the period ended 31 March 2018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</si>
</sst>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4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Helv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0" fontId="5" fillId="0" borderId="0" xfId="262" applyFont="1" applyFill="1" applyBorder="1"/>
    <xf numFmtId="166" fontId="8" fillId="0" borderId="0" xfId="262" applyNumberFormat="1" applyFont="1" applyFill="1" applyBorder="1"/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62" fillId="0" borderId="0" xfId="217" applyFont="1" applyBorder="1" applyAlignment="1">
      <alignment horizontal="center" wrapText="1"/>
    </xf>
    <xf numFmtId="166" fontId="0" fillId="0" borderId="0" xfId="0" applyNumberFormat="1"/>
    <xf numFmtId="0" fontId="63" fillId="0" borderId="0" xfId="40" applyFont="1" applyAlignment="1">
      <alignment horizontal="center" vertical="center"/>
    </xf>
    <xf numFmtId="3" fontId="0" fillId="0" borderId="0" xfId="0" applyNumberFormat="1"/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8" fillId="0" borderId="0" xfId="0" applyNumberFormat="1" applyFont="1" applyAlignment="1">
      <alignment horizontal="center" wrapText="1"/>
    </xf>
    <xf numFmtId="166" fontId="69" fillId="0" borderId="0" xfId="0" applyNumberFormat="1" applyFont="1" applyAlignment="1">
      <alignment horizontal="center"/>
    </xf>
    <xf numFmtId="166" fontId="68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3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3" fillId="0" borderId="0" xfId="1" applyFont="1" applyFill="1" applyAlignment="1">
      <alignment horizontal="center" wrapText="1"/>
    </xf>
    <xf numFmtId="0" fontId="10" fillId="0" borderId="18" xfId="1" applyFont="1" applyBorder="1" applyAlignment="1">
      <alignment horizontal="left" wrapText="1"/>
    </xf>
    <xf numFmtId="0" fontId="63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0" fontId="71" fillId="0" borderId="0" xfId="0" applyFont="1"/>
    <xf numFmtId="0" fontId="71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4" fillId="0" borderId="0" xfId="262" applyNumberFormat="1" applyFont="1" applyAlignment="1"/>
    <xf numFmtId="166" fontId="64" fillId="0" borderId="3" xfId="262" applyNumberFormat="1" applyFont="1" applyBorder="1" applyAlignment="1"/>
    <xf numFmtId="166" fontId="63" fillId="0" borderId="0" xfId="262" applyNumberFormat="1" applyFont="1" applyFill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60" fillId="0" borderId="0" xfId="262" applyNumberFormat="1" applyFont="1" applyBorder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wrapText="1"/>
    </xf>
    <xf numFmtId="0" fontId="64" fillId="0" borderId="0" xfId="0" applyFont="1"/>
    <xf numFmtId="0" fontId="64" fillId="0" borderId="0" xfId="0" applyFont="1" applyAlignment="1">
      <alignment vertical="center" wrapText="1"/>
    </xf>
    <xf numFmtId="0" fontId="72" fillId="0" borderId="0" xfId="0" applyFont="1" applyAlignment="1">
      <alignment wrapText="1"/>
    </xf>
    <xf numFmtId="166" fontId="15" fillId="0" borderId="19" xfId="262" applyNumberFormat="1" applyFont="1" applyFill="1" applyBorder="1" applyAlignment="1">
      <alignment horizontal="center" vertical="center" wrapText="1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wrapText="1"/>
    </xf>
    <xf numFmtId="43" fontId="9" fillId="0" borderId="0" xfId="1164" applyFont="1" applyFill="1" applyAlignment="1"/>
    <xf numFmtId="43" fontId="9" fillId="0" borderId="0" xfId="1164" applyFont="1" applyAlignment="1"/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3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10" fillId="0" borderId="18" xfId="1" applyFont="1" applyBorder="1" applyAlignment="1">
      <alignment horizontal="left" wrapText="1"/>
    </xf>
    <xf numFmtId="0" fontId="63" fillId="0" borderId="0" xfId="1" applyFont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3" fillId="0" borderId="0" xfId="1" applyFont="1" applyFill="1" applyAlignment="1">
      <alignment horizontal="center" wrapText="1"/>
    </xf>
    <xf numFmtId="0" fontId="10" fillId="0" borderId="0" xfId="302" applyFont="1" applyAlignment="1">
      <alignment horizontal="left" wrapText="1"/>
    </xf>
    <xf numFmtId="0" fontId="0" fillId="0" borderId="0" xfId="0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5" fillId="0" borderId="0" xfId="1" applyFont="1" applyAlignment="1">
      <alignment horizontal="center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166" fontId="60" fillId="0" borderId="0" xfId="262" applyNumberFormat="1" applyFont="1" applyBorder="1" applyAlignment="1">
      <alignment wrapText="1"/>
    </xf>
    <xf numFmtId="0" fontId="72" fillId="0" borderId="0" xfId="0" applyFont="1" applyAlignment="1">
      <alignment vertical="center" wrapText="1"/>
    </xf>
    <xf numFmtId="166" fontId="60" fillId="0" borderId="0" xfId="262" applyNumberFormat="1" applyFont="1" applyBorder="1" applyAlignment="1">
      <alignment horizontal="left" wrapText="1"/>
    </xf>
    <xf numFmtId="166" fontId="63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3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72" fillId="0" borderId="0" xfId="0" applyFont="1" applyAlignment="1">
      <alignment horizontal="left" vertical="center" wrapText="1"/>
    </xf>
    <xf numFmtId="0" fontId="5" fillId="0" borderId="0" xfId="262" applyFont="1" applyBorder="1" applyAlignment="1">
      <alignment horizontal="left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66" fillId="0" borderId="0" xfId="0" applyFont="1" applyAlignment="1">
      <alignment horizontal="center" wrapText="1"/>
    </xf>
    <xf numFmtId="43" fontId="16" fillId="0" borderId="18" xfId="1164" applyFont="1" applyBorder="1" applyAlignment="1">
      <alignment horizontal="right"/>
    </xf>
    <xf numFmtId="43" fontId="2" fillId="0" borderId="0" xfId="1164" applyFont="1"/>
    <xf numFmtId="43" fontId="7" fillId="0" borderId="0" xfId="1164" applyFont="1" applyAlignment="1">
      <alignment horizontal="center" vertical="center" wrapText="1"/>
    </xf>
    <xf numFmtId="43" fontId="7" fillId="0" borderId="0" xfId="1164" applyFont="1" applyBorder="1" applyAlignment="1">
      <alignment horizontal="center" vertical="center" wrapText="1"/>
    </xf>
    <xf numFmtId="43" fontId="71" fillId="0" borderId="0" xfId="1164" applyFont="1"/>
    <xf numFmtId="43" fontId="5" fillId="0" borderId="0" xfId="1164" applyFont="1"/>
    <xf numFmtId="43" fontId="5" fillId="0" borderId="0" xfId="1164" applyFont="1" applyBorder="1"/>
    <xf numFmtId="43" fontId="5" fillId="0" borderId="0" xfId="1164" applyFont="1" applyFill="1"/>
    <xf numFmtId="43" fontId="12" fillId="0" borderId="0" xfId="1164" applyFont="1" applyFill="1" applyBorder="1"/>
    <xf numFmtId="43" fontId="5" fillId="0" borderId="18" xfId="1164" applyFont="1" applyFill="1" applyBorder="1" applyAlignment="1"/>
    <xf numFmtId="43" fontId="5" fillId="0" borderId="0" xfId="1164" applyFont="1" applyBorder="1" applyAlignment="1"/>
    <xf numFmtId="43" fontId="5" fillId="0" borderId="0" xfId="1164" applyFont="1" applyFill="1" applyBorder="1"/>
    <xf numFmtId="43" fontId="7" fillId="0" borderId="17" xfId="1164" applyFont="1" applyBorder="1" applyAlignment="1">
      <alignment horizontal="left"/>
    </xf>
    <xf numFmtId="43" fontId="7" fillId="0" borderId="0" xfId="1164" applyFont="1" applyBorder="1" applyAlignment="1">
      <alignment horizontal="left"/>
    </xf>
    <xf numFmtId="43" fontId="5" fillId="0" borderId="0" xfId="1164" applyFont="1" applyFill="1" applyBorder="1" applyAlignment="1"/>
    <xf numFmtId="43" fontId="0" fillId="0" borderId="0" xfId="1164" applyFont="1"/>
    <xf numFmtId="174" fontId="60" fillId="0" borderId="0" xfId="1164" applyNumberFormat="1" applyFont="1" applyFill="1" applyBorder="1"/>
    <xf numFmtId="174" fontId="60" fillId="0" borderId="16" xfId="1164" applyNumberFormat="1" applyFont="1" applyFill="1" applyBorder="1"/>
    <xf numFmtId="174" fontId="60" fillId="0" borderId="0" xfId="1164" applyNumberFormat="1" applyFont="1" applyFill="1"/>
    <xf numFmtId="174" fontId="60" fillId="0" borderId="0" xfId="1164" applyNumberFormat="1" applyFont="1" applyBorder="1"/>
    <xf numFmtId="174" fontId="60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0" xfId="1164" applyNumberFormat="1" applyFont="1" applyFill="1" applyAlignment="1">
      <alignment horizontal="right" vertical="center"/>
    </xf>
    <xf numFmtId="174" fontId="73" fillId="0" borderId="0" xfId="1164" applyNumberFormat="1" applyFont="1" applyFill="1" applyBorder="1"/>
    <xf numFmtId="166" fontId="64" fillId="0" borderId="0" xfId="0" applyNumberFormat="1" applyFont="1" applyAlignment="1">
      <alignment horizontal="right"/>
    </xf>
    <xf numFmtId="166" fontId="64" fillId="0" borderId="0" xfId="0" applyNumberFormat="1" applyFont="1" applyFill="1" applyAlignment="1">
      <alignment horizontal="right"/>
    </xf>
    <xf numFmtId="166" fontId="63" fillId="0" borderId="0" xfId="262" applyNumberFormat="1" applyFont="1" applyBorder="1" applyAlignment="1">
      <alignment vertical="top" wrapText="1"/>
    </xf>
    <xf numFmtId="0" fontId="54" fillId="0" borderId="0" xfId="262" applyFont="1" applyAlignment="1"/>
    <xf numFmtId="166" fontId="60" fillId="0" borderId="0" xfId="262" applyNumberFormat="1" applyFont="1" applyFill="1" applyBorder="1" applyAlignment="1">
      <alignment wrapText="1"/>
    </xf>
    <xf numFmtId="0" fontId="54" fillId="0" borderId="0" xfId="262" applyFont="1" applyFill="1" applyBorder="1" applyAlignment="1"/>
    <xf numFmtId="0" fontId="1" fillId="0" borderId="0" xfId="0" applyFont="1" applyAlignment="1"/>
    <xf numFmtId="166" fontId="60" fillId="0" borderId="18" xfId="262" applyNumberFormat="1" applyFont="1" applyFill="1" applyBorder="1" applyAlignment="1">
      <alignment wrapText="1"/>
    </xf>
    <xf numFmtId="166" fontId="64" fillId="0" borderId="16" xfId="0" applyNumberFormat="1" applyFont="1" applyFill="1" applyBorder="1" applyAlignment="1">
      <alignment horizontal="right"/>
    </xf>
    <xf numFmtId="166" fontId="60" fillId="0" borderId="16" xfId="262" applyNumberFormat="1" applyFont="1" applyFill="1" applyBorder="1" applyAlignment="1">
      <alignment wrapText="1"/>
    </xf>
  </cellXfs>
  <cellStyles count="116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10" xfId="538"/>
    <cellStyle name="Comma 2 11" xfId="489"/>
    <cellStyle name="Comma 2 12" xfId="609"/>
    <cellStyle name="Comma 2 2" xfId="80"/>
    <cellStyle name="Comma 2 2 10" xfId="636"/>
    <cellStyle name="Comma 2 2 2" xfId="83"/>
    <cellStyle name="Comma 2 2 2 2" xfId="498"/>
    <cellStyle name="Comma 2 2 2 3" xfId="484"/>
    <cellStyle name="Comma 2 2 2 4" xfId="605"/>
    <cellStyle name="Comma 2 2 2 5" xfId="629"/>
    <cellStyle name="Comma 2 2 2 6" xfId="496"/>
    <cellStyle name="Comma 2 2 3" xfId="145"/>
    <cellStyle name="Comma 2 2 4" xfId="132"/>
    <cellStyle name="Comma 2 2 5" xfId="543"/>
    <cellStyle name="Comma 2 2 6" xfId="575"/>
    <cellStyle name="Comma 2 2 7" xfId="585"/>
    <cellStyle name="Comma 2 2 8" xfId="486"/>
    <cellStyle name="Comma 2 2 9" xfId="607"/>
    <cellStyle name="Comma 2 3" xfId="133"/>
    <cellStyle name="Comma 2 4" xfId="134"/>
    <cellStyle name="Comma 2 5" xfId="81"/>
    <cellStyle name="Comma 2 5 2" xfId="497"/>
    <cellStyle name="Comma 2 5 3" xfId="485"/>
    <cellStyle name="Comma 2 5 4" xfId="606"/>
    <cellStyle name="Comma 2 5 5" xfId="480"/>
    <cellStyle name="Comma 2 5 6" xfId="488"/>
    <cellStyle name="Comma 2 6" xfId="205"/>
    <cellStyle name="Comma 2 7" xfId="542"/>
    <cellStyle name="Comma 2 8" xfId="576"/>
    <cellStyle name="Comma 2 9" xfId="586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10" xfId="492"/>
    <cellStyle name="Normal 2 2 11" xfId="617"/>
    <cellStyle name="Normal 2 2 2" xfId="139"/>
    <cellStyle name="Normal 2 2 2 10" xfId="539"/>
    <cellStyle name="Normal 2 2 2 2" xfId="140"/>
    <cellStyle name="Normal 2 2 2 2 2" xfId="516"/>
    <cellStyle name="Normal 2 2 2 2 3" xfId="599"/>
    <cellStyle name="Normal 2 2 2 2 4" xfId="627"/>
    <cellStyle name="Normal 2 2 2 2 5" xfId="642"/>
    <cellStyle name="Normal 2 2 2 2 6" xfId="515"/>
    <cellStyle name="Normal 2 2 2 3" xfId="199"/>
    <cellStyle name="Normal 2 2 2 4" xfId="197"/>
    <cellStyle name="Normal 2 2 2 5" xfId="563"/>
    <cellStyle name="Normal 2 2 2 6" xfId="554"/>
    <cellStyle name="Normal 2 2 2 7" xfId="568"/>
    <cellStyle name="Normal 2 2 2 8" xfId="598"/>
    <cellStyle name="Normal 2 2 2 9" xfId="612"/>
    <cellStyle name="Normal 2 2 3" xfId="141"/>
    <cellStyle name="Normal 2 2 4" xfId="198"/>
    <cellStyle name="Normal 2 2 4 2" xfId="529"/>
    <cellStyle name="Normal 2 2 4 3" xfId="611"/>
    <cellStyle name="Normal 2 2 4 4" xfId="494"/>
    <cellStyle name="Normal 2 2 4 5" xfId="610"/>
    <cellStyle name="Normal 2 2 4 6" xfId="490"/>
    <cellStyle name="Normal 2 2 5" xfId="203"/>
    <cellStyle name="Normal 2 2 6" xfId="549"/>
    <cellStyle name="Normal 2 2 7" xfId="566"/>
    <cellStyle name="Normal 2 2 8" xfId="572"/>
    <cellStyle name="Normal 2 2 9" xfId="522"/>
    <cellStyle name="Normal 3" xfId="42"/>
    <cellStyle name="Normal 3 10" xfId="618"/>
    <cellStyle name="Normal 3 11" xfId="483"/>
    <cellStyle name="Normal 3 2" xfId="86"/>
    <cellStyle name="Normal 3 2 10" xfId="592"/>
    <cellStyle name="Normal 3 2 2" xfId="142"/>
    <cellStyle name="Normal 3 2 2 2" xfId="517"/>
    <cellStyle name="Normal 3 2 2 3" xfId="600"/>
    <cellStyle name="Normal 3 2 2 4" xfId="624"/>
    <cellStyle name="Normal 3 2 2 5" xfId="639"/>
    <cellStyle name="Normal 3 2 2 6" xfId="499"/>
    <cellStyle name="Normal 3 2 3" xfId="200"/>
    <cellStyle name="Normal 3 2 4" xfId="196"/>
    <cellStyle name="Normal 3 2 5" xfId="564"/>
    <cellStyle name="Normal 3 2 6" xfId="552"/>
    <cellStyle name="Normal 3 2 7" xfId="550"/>
    <cellStyle name="Normal 3 2 8" xfId="512"/>
    <cellStyle name="Normal 3 2 9" xfId="604"/>
    <cellStyle name="Normal 3 3" xfId="143"/>
    <cellStyle name="Normal 3 4" xfId="136"/>
    <cellStyle name="Normal 3 4 2" xfId="513"/>
    <cellStyle name="Normal 3 4 3" xfId="479"/>
    <cellStyle name="Normal 3 4 4" xfId="625"/>
    <cellStyle name="Normal 3 4 5" xfId="640"/>
    <cellStyle name="Normal 3 4 6" xfId="491"/>
    <cellStyle name="Normal 3 5" xfId="135"/>
    <cellStyle name="Normal 3 6" xfId="545"/>
    <cellStyle name="Normal 3 7" xfId="574"/>
    <cellStyle name="Normal 3 8" xfId="571"/>
    <cellStyle name="Normal 3 9" xfId="521"/>
    <cellStyle name="Normal 4" xfId="43"/>
    <cellStyle name="Normal 4 2" xfId="144"/>
    <cellStyle name="Normal 4 2 2" xfId="518"/>
    <cellStyle name="Normal 4 3" xfId="201"/>
    <cellStyle name="Normal 4 3 2" xfId="530"/>
    <cellStyle name="Normal 4 4" xfId="195"/>
    <cellStyle name="Normal 4 4 2" xfId="528"/>
    <cellStyle name="Normal 4 5" xfId="210"/>
    <cellStyle name="Normal 4 5 2" xfId="536"/>
    <cellStyle name="Normal 4 6" xfId="565"/>
    <cellStyle name="Normal 4 7" xfId="551"/>
    <cellStyle name="Normal 4 8" xfId="553"/>
    <cellStyle name="Normal 4 9" xfId="469"/>
    <cellStyle name="Normal_811" xfId="44"/>
    <cellStyle name="Note" xfId="45"/>
    <cellStyle name="Output" xfId="46"/>
    <cellStyle name="Percent (0)" xfId="47"/>
    <cellStyle name="Percent (0) 2" xfId="146"/>
    <cellStyle name="Percent (0) 2 2" xfId="519"/>
    <cellStyle name="Percent (0) 3" xfId="202"/>
    <cellStyle name="Percent (0) 3 2" xfId="531"/>
    <cellStyle name="Percent (0) 4" xfId="194"/>
    <cellStyle name="Percent (0) 4 2" xfId="527"/>
    <cellStyle name="Percent (0) 5" xfId="211"/>
    <cellStyle name="Percent (0) 5 2" xfId="537"/>
    <cellStyle name="Percent (0) 6" xfId="567"/>
    <cellStyle name="Percent (0) 7" xfId="584"/>
    <cellStyle name="Percent (0) 8" xfId="555"/>
    <cellStyle name="Percent (0) 9" xfId="470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/>
    <cellStyle name="Акцент1 5" xfId="298"/>
    <cellStyle name="Акцент1 6" xfId="280"/>
    <cellStyle name="Акцент1 7" xfId="401"/>
    <cellStyle name="Акцент1 8" xfId="420"/>
    <cellStyle name="Акцент1 9" xfId="461"/>
    <cellStyle name="Акцент2 2" xfId="54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/>
    <cellStyle name="Акцент2 5" xfId="336"/>
    <cellStyle name="Акцент2 6" xfId="282"/>
    <cellStyle name="Акцент2 7" xfId="350"/>
    <cellStyle name="Акцент2 8" xfId="421"/>
    <cellStyle name="Акцент2 9" xfId="460"/>
    <cellStyle name="Акцент3 2" xfId="55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/>
    <cellStyle name="Акцент3 5" xfId="334"/>
    <cellStyle name="Акцент3 6" xfId="284"/>
    <cellStyle name="Акцент3 7" xfId="227"/>
    <cellStyle name="Акцент3 8" xfId="422"/>
    <cellStyle name="Акцент3 9" xfId="459"/>
    <cellStyle name="Акцент4 2" xfId="56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/>
    <cellStyle name="Акцент4 5" xfId="332"/>
    <cellStyle name="Акцент4 6" xfId="286"/>
    <cellStyle name="Акцент4 7" xfId="234"/>
    <cellStyle name="Акцент4 8" xfId="423"/>
    <cellStyle name="Акцент4 9" xfId="458"/>
    <cellStyle name="Акцент5 2" xfId="57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/>
    <cellStyle name="Акцент5 5" xfId="330"/>
    <cellStyle name="Акцент5 6" xfId="288"/>
    <cellStyle name="Акцент5 7" xfId="403"/>
    <cellStyle name="Акцент5 8" xfId="424"/>
    <cellStyle name="Акцент5 9" xfId="457"/>
    <cellStyle name="Акцент6 2" xfId="58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/>
    <cellStyle name="Акцент6 5" xfId="328"/>
    <cellStyle name="Акцент6 6" xfId="221"/>
    <cellStyle name="Акцент6 7" xfId="300"/>
    <cellStyle name="Акцент6 8" xfId="425"/>
    <cellStyle name="Акцент6 9" xfId="456"/>
    <cellStyle name="Ввод  2" xfId="59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/>
    <cellStyle name="Ввод  5" xfId="326"/>
    <cellStyle name="Ввод  6" xfId="223"/>
    <cellStyle name="Ввод  7" xfId="273"/>
    <cellStyle name="Ввод  8" xfId="426"/>
    <cellStyle name="Ввод  9" xfId="455"/>
    <cellStyle name="Вывод 2" xfId="60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/>
    <cellStyle name="Вывод 5" xfId="324"/>
    <cellStyle name="Вывод 6" xfId="225"/>
    <cellStyle name="Вывод 7" xfId="392"/>
    <cellStyle name="Вывод 8" xfId="427"/>
    <cellStyle name="Вывод 9" xfId="454"/>
    <cellStyle name="Вычисление 2" xfId="6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/>
    <cellStyle name="Вычисление 5" xfId="322"/>
    <cellStyle name="Вычисление 6" xfId="297"/>
    <cellStyle name="Вычисление 7" xfId="390"/>
    <cellStyle name="Вычисление 8" xfId="428"/>
    <cellStyle name="Вычисление 9" xfId="453"/>
    <cellStyle name="Заголовок 1 2" xfId="62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/>
    <cellStyle name="Заголовок 1 5" xfId="320"/>
    <cellStyle name="Заголовок 1 6" xfId="348"/>
    <cellStyle name="Заголовок 1 7" xfId="388"/>
    <cellStyle name="Заголовок 1 8" xfId="429"/>
    <cellStyle name="Заголовок 1 9" xfId="452"/>
    <cellStyle name="Заголовок 2 2" xfId="63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/>
    <cellStyle name="Заголовок 2 5" xfId="318"/>
    <cellStyle name="Заголовок 2 6" xfId="274"/>
    <cellStyle name="Заголовок 2 7" xfId="386"/>
    <cellStyle name="Заголовок 2 8" xfId="430"/>
    <cellStyle name="Заголовок 2 9" xfId="451"/>
    <cellStyle name="Заголовок 3 2" xfId="64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/>
    <cellStyle name="Заголовок 3 5" xfId="316"/>
    <cellStyle name="Заголовок 3 6" xfId="278"/>
    <cellStyle name="Заголовок 3 7" xfId="384"/>
    <cellStyle name="Заголовок 3 8" xfId="431"/>
    <cellStyle name="Заголовок 3 9" xfId="450"/>
    <cellStyle name="Заголовок 4 2" xfId="65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/>
    <cellStyle name="Заголовок 4 5" xfId="314"/>
    <cellStyle name="Заголовок 4 6" xfId="290"/>
    <cellStyle name="Заголовок 4 7" xfId="382"/>
    <cellStyle name="Заголовок 4 8" xfId="432"/>
    <cellStyle name="Заголовок 4 9" xfId="419"/>
    <cellStyle name="Итог 2" xfId="66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/>
    <cellStyle name="Итог 5" xfId="312"/>
    <cellStyle name="Итог 6" xfId="235"/>
    <cellStyle name="Итог 7" xfId="380"/>
    <cellStyle name="Итог 8" xfId="433"/>
    <cellStyle name="Итог 9" xfId="418"/>
    <cellStyle name="Контрольная ячейка 2" xfId="67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/>
    <cellStyle name="Контрольная ячейка 5" xfId="310"/>
    <cellStyle name="Контрольная ячейка 6" xfId="370"/>
    <cellStyle name="Контрольная ячейка 7" xfId="378"/>
    <cellStyle name="Контрольная ячейка 8" xfId="434"/>
    <cellStyle name="Контрольная ячейка 9" xfId="417"/>
    <cellStyle name="Название 2" xfId="68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/>
    <cellStyle name="Название 5" xfId="308"/>
    <cellStyle name="Название 6" xfId="367"/>
    <cellStyle name="Название 7" xfId="376"/>
    <cellStyle name="Название 8" xfId="435"/>
    <cellStyle name="Название 9" xfId="416"/>
    <cellStyle name="Нейтральный 2" xfId="69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/>
    <cellStyle name="Нейтральный 5" xfId="306"/>
    <cellStyle name="Нейтральный 6" xfId="369"/>
    <cellStyle name="Нейтральный 7" xfId="374"/>
    <cellStyle name="Нейтральный 8" xfId="436"/>
    <cellStyle name="Нейтральный 9" xfId="415"/>
    <cellStyle name="Обычный" xfId="0" builtinId="0"/>
    <cellStyle name="Обычный 10" xfId="302"/>
    <cellStyle name="Обычный 10 2" xfId="583"/>
    <cellStyle name="Обычный 10 3" xfId="635"/>
    <cellStyle name="Обычный 10 4" xfId="648"/>
    <cellStyle name="Обычный 10 5" xfId="656"/>
    <cellStyle name="Обычный 11" xfId="294"/>
    <cellStyle name="Обычный 11 2" xfId="660"/>
    <cellStyle name="Обычный 11 2 2" xfId="661"/>
    <cellStyle name="Обычный 11 2 2 2" xfId="1129"/>
    <cellStyle name="Обычный 11 2 3" xfId="990"/>
    <cellStyle name="Обычный 11 3" xfId="662"/>
    <cellStyle name="Обычный 11 3 2" xfId="1062"/>
    <cellStyle name="Обычный 11 4" xfId="923"/>
    <cellStyle name="Обычный 11 5" xfId="587"/>
    <cellStyle name="Обычный 12" xfId="413"/>
    <cellStyle name="Обычный 13" xfId="462"/>
    <cellStyle name="Обычный 14" xfId="503"/>
    <cellStyle name="Обычный 15" xfId="658"/>
    <cellStyle name="Обычный 15 2" xfId="663"/>
    <cellStyle name="Обычный 15 3" xfId="664"/>
    <cellStyle name="Обычный 15 3 2" xfId="1088"/>
    <cellStyle name="Обычный 15 4" xfId="949"/>
    <cellStyle name="Обычный 16" xfId="659"/>
    <cellStyle name="Обычный 16 2" xfId="665"/>
    <cellStyle name="Обычный 17" xfId="666"/>
    <cellStyle name="Обычный 17 2" xfId="667"/>
    <cellStyle name="Обычный 17 2 2" xfId="1155"/>
    <cellStyle name="Обычный 17 3" xfId="1016"/>
    <cellStyle name="Обычный 18" xfId="1161"/>
    <cellStyle name="Обычный 2" xfId="1"/>
    <cellStyle name="Обычный 2 10" xfId="445"/>
    <cellStyle name="Обычный 2 11" xfId="668"/>
    <cellStyle name="Обычный 2 12" xfId="669"/>
    <cellStyle name="Обычный 2 12 2" xfId="670"/>
    <cellStyle name="Обычный 2 12 2 2" xfId="1089"/>
    <cellStyle name="Обычный 2 12 3" xfId="950"/>
    <cellStyle name="Обычный 2 13" xfId="671"/>
    <cellStyle name="Обычный 2 13 2" xfId="1023"/>
    <cellStyle name="Обычный 2 14" xfId="884"/>
    <cellStyle name="Обычный 2 2" xfId="70"/>
    <cellStyle name="Обычный 2 2 2" xfId="90"/>
    <cellStyle name="Обычный 2 2 2 10" xfId="888"/>
    <cellStyle name="Обычный 2 2 2 2" xfId="581"/>
    <cellStyle name="Обычный 2 2 2 2 2" xfId="582"/>
    <cellStyle name="Обычный 2 2 2 2 2 2" xfId="672"/>
    <cellStyle name="Обычный 2 2 2 2 2 2 2" xfId="673"/>
    <cellStyle name="Обычный 2 2 2 2 2 2 2 2" xfId="1128"/>
    <cellStyle name="Обычный 2 2 2 2 2 2 3" xfId="989"/>
    <cellStyle name="Обычный 2 2 2 2 2 3" xfId="674"/>
    <cellStyle name="Обычный 2 2 2 2 2 3 2" xfId="1061"/>
    <cellStyle name="Обычный 2 2 2 2 2 4" xfId="922"/>
    <cellStyle name="Обычный 2 2 2 2 3" xfId="634"/>
    <cellStyle name="Обычный 2 2 2 2 3 2" xfId="675"/>
    <cellStyle name="Обычный 2 2 2 2 3 2 2" xfId="676"/>
    <cellStyle name="Обычный 2 2 2 2 3 2 2 2" xfId="1145"/>
    <cellStyle name="Обычный 2 2 2 2 3 2 3" xfId="1006"/>
    <cellStyle name="Обычный 2 2 2 2 3 3" xfId="677"/>
    <cellStyle name="Обычный 2 2 2 2 3 3 2" xfId="1078"/>
    <cellStyle name="Обычный 2 2 2 2 3 4" xfId="939"/>
    <cellStyle name="Обычный 2 2 2 2 4" xfId="647"/>
    <cellStyle name="Обычный 2 2 2 2 4 2" xfId="678"/>
    <cellStyle name="Обычный 2 2 2 2 4 2 2" xfId="679"/>
    <cellStyle name="Обычный 2 2 2 2 4 2 2 2" xfId="1150"/>
    <cellStyle name="Обычный 2 2 2 2 4 2 3" xfId="1011"/>
    <cellStyle name="Обычный 2 2 2 2 4 3" xfId="680"/>
    <cellStyle name="Обычный 2 2 2 2 4 3 2" xfId="1083"/>
    <cellStyle name="Обычный 2 2 2 2 4 4" xfId="944"/>
    <cellStyle name="Обычный 2 2 2 2 5" xfId="655"/>
    <cellStyle name="Обычный 2 2 2 2 5 2" xfId="681"/>
    <cellStyle name="Обычный 2 2 2 2 5 2 2" xfId="682"/>
    <cellStyle name="Обычный 2 2 2 2 5 2 2 2" xfId="1154"/>
    <cellStyle name="Обычный 2 2 2 2 5 2 3" xfId="1015"/>
    <cellStyle name="Обычный 2 2 2 2 5 3" xfId="683"/>
    <cellStyle name="Обычный 2 2 2 2 5 3 2" xfId="1087"/>
    <cellStyle name="Обычный 2 2 2 2 5 4" xfId="948"/>
    <cellStyle name="Обычный 2 2 2 3" xfId="595"/>
    <cellStyle name="Обычный 2 2 2 3 2" xfId="684"/>
    <cellStyle name="Обычный 2 2 2 3 2 2" xfId="685"/>
    <cellStyle name="Обычный 2 2 2 3 2 2 2" xfId="1133"/>
    <cellStyle name="Обычный 2 2 2 3 2 3" xfId="994"/>
    <cellStyle name="Обычный 2 2 2 3 3" xfId="686"/>
    <cellStyle name="Обычный 2 2 2 3 3 2" xfId="1066"/>
    <cellStyle name="Обычный 2 2 2 3 4" xfId="927"/>
    <cellStyle name="Обычный 2 2 2 4" xfId="561"/>
    <cellStyle name="Обычный 2 2 2 4 2" xfId="687"/>
    <cellStyle name="Обычный 2 2 2 4 2 2" xfId="688"/>
    <cellStyle name="Обычный 2 2 2 4 2 2 2" xfId="1123"/>
    <cellStyle name="Обычный 2 2 2 4 2 3" xfId="984"/>
    <cellStyle name="Обычный 2 2 2 4 3" xfId="689"/>
    <cellStyle name="Обычный 2 2 2 4 3 2" xfId="1056"/>
    <cellStyle name="Обычный 2 2 2 4 4" xfId="917"/>
    <cellStyle name="Обычный 2 2 2 5" xfId="633"/>
    <cellStyle name="Обычный 2 2 2 6" xfId="646"/>
    <cellStyle name="Обычный 2 2 2 7" xfId="654"/>
    <cellStyle name="Обычный 2 2 2 8" xfId="690"/>
    <cellStyle name="Обычный 2 2 2 8 2" xfId="691"/>
    <cellStyle name="Обычный 2 2 2 8 2 2" xfId="1094"/>
    <cellStyle name="Обычный 2 2 2 8 3" xfId="955"/>
    <cellStyle name="Обычный 2 2 2 9" xfId="692"/>
    <cellStyle name="Обычный 2 2 2 9 2" xfId="1027"/>
    <cellStyle name="Обычный 2 2 3" xfId="277"/>
    <cellStyle name="Обычный 2 2 3 2" xfId="593"/>
    <cellStyle name="Обычный 2 2 3 3" xfId="637"/>
    <cellStyle name="Обычный 2 2 3 4" xfId="649"/>
    <cellStyle name="Обычный 2 2 3 5" xfId="657"/>
    <cellStyle name="Обычный 2 2 3 6" xfId="693"/>
    <cellStyle name="Обычный 2 2 3 6 2" xfId="694"/>
    <cellStyle name="Обычный 2 2 3 6 2 2" xfId="1101"/>
    <cellStyle name="Обычный 2 2 3 6 3" xfId="962"/>
    <cellStyle name="Обычный 2 2 3 7" xfId="695"/>
    <cellStyle name="Обычный 2 2 3 7 2" xfId="1034"/>
    <cellStyle name="Обычный 2 2 3 8" xfId="895"/>
    <cellStyle name="Обычный 2 2 4" xfId="233"/>
    <cellStyle name="Обычный 2 2 4 2" xfId="562"/>
    <cellStyle name="Обычный 2 2 4 3" xfId="696"/>
    <cellStyle name="Обычный 2 2 4 3 2" xfId="697"/>
    <cellStyle name="Обычный 2 2 4 3 2 2" xfId="1131"/>
    <cellStyle name="Обычный 2 2 4 3 3" xfId="992"/>
    <cellStyle name="Обычный 2 2 4 4" xfId="698"/>
    <cellStyle name="Обычный 2 2 4 4 2" xfId="1064"/>
    <cellStyle name="Обычный 2 2 4 5" xfId="925"/>
    <cellStyle name="Обычный 2 2 5" xfId="344"/>
    <cellStyle name="Обычный 2 2 5 2" xfId="699"/>
    <cellStyle name="Обычный 2 2 5 2 2" xfId="700"/>
    <cellStyle name="Обычный 2 2 5 2 2 2" xfId="1105"/>
    <cellStyle name="Обычный 2 2 5 2 3" xfId="966"/>
    <cellStyle name="Обычный 2 2 5 3" xfId="701"/>
    <cellStyle name="Обычный 2 2 5 3 2" xfId="1038"/>
    <cellStyle name="Обычный 2 2 5 4" xfId="899"/>
    <cellStyle name="Обычный 2 2 6" xfId="269"/>
    <cellStyle name="Обычный 2 2 6 2" xfId="702"/>
    <cellStyle name="Обычный 2 2 6 2 2" xfId="703"/>
    <cellStyle name="Обычный 2 2 6 2 2 2" xfId="1135"/>
    <cellStyle name="Обычный 2 2 6 2 3" xfId="996"/>
    <cellStyle name="Обычный 2 2 6 3" xfId="704"/>
    <cellStyle name="Обычный 2 2 6 3 2" xfId="1068"/>
    <cellStyle name="Обычный 2 2 6 4" xfId="929"/>
    <cellStyle name="Обычный 2 2 7" xfId="447"/>
    <cellStyle name="Обычный 2 2 7 2" xfId="705"/>
    <cellStyle name="Обычный 2 2 7 2 2" xfId="706"/>
    <cellStyle name="Обычный 2 2 7 2 2 2" xfId="1122"/>
    <cellStyle name="Обычный 2 2 7 2 3" xfId="983"/>
    <cellStyle name="Обычный 2 2 7 3" xfId="707"/>
    <cellStyle name="Обычный 2 2 7 3 2" xfId="1055"/>
    <cellStyle name="Обычный 2 2 7 4" xfId="916"/>
    <cellStyle name="Обычный 2 2 8" xfId="465"/>
    <cellStyle name="Обычный 2 2 9" xfId="474"/>
    <cellStyle name="Обычный 2 3" xfId="119"/>
    <cellStyle name="Обычный 2 3 10" xfId="890"/>
    <cellStyle name="Обычный 2 3 2" xfId="508"/>
    <cellStyle name="Обычный 2 3 2 2" xfId="708"/>
    <cellStyle name="Обычный 2 3 2 2 2" xfId="709"/>
    <cellStyle name="Обычный 2 3 2 2 2 2" xfId="1104"/>
    <cellStyle name="Обычный 2 3 2 2 3" xfId="965"/>
    <cellStyle name="Обычный 2 3 2 3" xfId="710"/>
    <cellStyle name="Обычный 2 3 2 3 2" xfId="1037"/>
    <cellStyle name="Обычный 2 3 2 4" xfId="898"/>
    <cellStyle name="Обычный 2 3 3" xfId="597"/>
    <cellStyle name="Обычный 2 3 3 2" xfId="711"/>
    <cellStyle name="Обычный 2 3 3 2 2" xfId="712"/>
    <cellStyle name="Обычный 2 3 3 2 2 2" xfId="1134"/>
    <cellStyle name="Обычный 2 3 3 2 3" xfId="995"/>
    <cellStyle name="Обычный 2 3 3 3" xfId="713"/>
    <cellStyle name="Обычный 2 3 3 3 2" xfId="1067"/>
    <cellStyle name="Обычный 2 3 3 4" xfId="928"/>
    <cellStyle name="Обычный 2 3 4" xfId="560"/>
    <cellStyle name="Обычный 2 3 4 2" xfId="714"/>
    <cellStyle name="Обычный 2 3 4 2 2" xfId="715"/>
    <cellStyle name="Обычный 2 3 4 2 2 2" xfId="1121"/>
    <cellStyle name="Обычный 2 3 4 2 3" xfId="982"/>
    <cellStyle name="Обычный 2 3 4 3" xfId="716"/>
    <cellStyle name="Обычный 2 3 4 3 2" xfId="1054"/>
    <cellStyle name="Обычный 2 3 4 4" xfId="915"/>
    <cellStyle name="Обычный 2 3 5" xfId="481"/>
    <cellStyle name="Обычный 2 3 5 2" xfId="717"/>
    <cellStyle name="Обычный 2 3 5 2 2" xfId="718"/>
    <cellStyle name="Обычный 2 3 5 2 2 2" xfId="1098"/>
    <cellStyle name="Обычный 2 3 5 2 3" xfId="959"/>
    <cellStyle name="Обычный 2 3 5 3" xfId="719"/>
    <cellStyle name="Обычный 2 3 5 3 2" xfId="1031"/>
    <cellStyle name="Обычный 2 3 5 4" xfId="892"/>
    <cellStyle name="Обычный 2 3 6" xfId="520"/>
    <cellStyle name="Обычный 2 3 6 2" xfId="720"/>
    <cellStyle name="Обычный 2 3 6 2 2" xfId="721"/>
    <cellStyle name="Обычный 2 3 6 2 2 2" xfId="1108"/>
    <cellStyle name="Обычный 2 3 6 2 3" xfId="969"/>
    <cellStyle name="Обычный 2 3 6 3" xfId="722"/>
    <cellStyle name="Обычный 2 3 6 3 2" xfId="1041"/>
    <cellStyle name="Обычный 2 3 6 4" xfId="902"/>
    <cellStyle name="Обычный 2 3 7" xfId="619"/>
    <cellStyle name="Обычный 2 3 7 2" xfId="723"/>
    <cellStyle name="Обычный 2 3 7 2 2" xfId="724"/>
    <cellStyle name="Обычный 2 3 7 2 2 2" xfId="1139"/>
    <cellStyle name="Обычный 2 3 7 2 3" xfId="1000"/>
    <cellStyle name="Обычный 2 3 7 3" xfId="725"/>
    <cellStyle name="Обычный 2 3 7 3 2" xfId="1072"/>
    <cellStyle name="Обычный 2 3 7 4" xfId="933"/>
    <cellStyle name="Обычный 2 3 8" xfId="726"/>
    <cellStyle name="Обычный 2 3 8 2" xfId="727"/>
    <cellStyle name="Обычный 2 3 8 2 2" xfId="1096"/>
    <cellStyle name="Обычный 2 3 8 3" xfId="957"/>
    <cellStyle name="Обычный 2 3 9" xfId="728"/>
    <cellStyle name="Обычный 2 3 9 2" xfId="1029"/>
    <cellStyle name="Обычный 2 4" xfId="118"/>
    <cellStyle name="Обычный 2 4 2" xfId="507"/>
    <cellStyle name="Обычный 2 4 2 2" xfId="729"/>
    <cellStyle name="Обычный 2 4 2 2 2" xfId="730"/>
    <cellStyle name="Обычный 2 4 2 2 2 2" xfId="1103"/>
    <cellStyle name="Обычный 2 4 2 2 3" xfId="964"/>
    <cellStyle name="Обычный 2 4 2 3" xfId="731"/>
    <cellStyle name="Обычный 2 4 2 3 2" xfId="1036"/>
    <cellStyle name="Обычный 2 4 2 4" xfId="897"/>
    <cellStyle name="Обычный 2 4 3" xfId="482"/>
    <cellStyle name="Обычный 2 4 3 2" xfId="732"/>
    <cellStyle name="Обычный 2 4 3 2 2" xfId="733"/>
    <cellStyle name="Обычный 2 4 3 2 2 2" xfId="1099"/>
    <cellStyle name="Обычный 2 4 3 2 3" xfId="960"/>
    <cellStyle name="Обычный 2 4 3 3" xfId="734"/>
    <cellStyle name="Обычный 2 4 3 3 2" xfId="1032"/>
    <cellStyle name="Обычный 2 4 3 4" xfId="893"/>
    <cellStyle name="Обычный 2 4 4" xfId="620"/>
    <cellStyle name="Обычный 2 4 4 2" xfId="735"/>
    <cellStyle name="Обычный 2 4 4 2 2" xfId="736"/>
    <cellStyle name="Обычный 2 4 4 2 2 2" xfId="1140"/>
    <cellStyle name="Обычный 2 4 4 2 3" xfId="1001"/>
    <cellStyle name="Обычный 2 4 4 3" xfId="737"/>
    <cellStyle name="Обычный 2 4 4 3 2" xfId="1073"/>
    <cellStyle name="Обычный 2 4 4 4" xfId="934"/>
    <cellStyle name="Обычный 2 4 5" xfId="524"/>
    <cellStyle name="Обычный 2 4 5 2" xfId="738"/>
    <cellStyle name="Обычный 2 4 5 2 2" xfId="739"/>
    <cellStyle name="Обычный 2 4 5 2 2 2" xfId="1109"/>
    <cellStyle name="Обычный 2 4 5 2 3" xfId="970"/>
    <cellStyle name="Обычный 2 4 5 3" xfId="740"/>
    <cellStyle name="Обычный 2 4 5 3 2" xfId="1042"/>
    <cellStyle name="Обычный 2 4 5 4" xfId="903"/>
    <cellStyle name="Обычный 2 4 6" xfId="493"/>
    <cellStyle name="Обычный 2 5" xfId="260"/>
    <cellStyle name="Обычный 2 5 2" xfId="741"/>
    <cellStyle name="Обычный 2 5 2 2" xfId="742"/>
    <cellStyle name="Обычный 2 5 2 2 2" xfId="1118"/>
    <cellStyle name="Обычный 2 5 2 3" xfId="979"/>
    <cellStyle name="Обычный 2 5 3" xfId="743"/>
    <cellStyle name="Обычный 2 5 3 2" xfId="1051"/>
    <cellStyle name="Обычный 2 5 4" xfId="912"/>
    <cellStyle name="Обычный 2 5 5" xfId="547"/>
    <cellStyle name="Обычный 2 6" xfId="304"/>
    <cellStyle name="Обычный 2 6 2" xfId="744"/>
    <cellStyle name="Обычный 2 6 2 2" xfId="745"/>
    <cellStyle name="Обычный 2 6 2 2 2" xfId="1124"/>
    <cellStyle name="Обычный 2 6 2 3" xfId="985"/>
    <cellStyle name="Обычный 2 6 3" xfId="746"/>
    <cellStyle name="Обычный 2 6 3 2" xfId="1057"/>
    <cellStyle name="Обычный 2 6 4" xfId="918"/>
    <cellStyle name="Обычный 2 6 5" xfId="570"/>
    <cellStyle name="Обычный 2 7" xfId="291"/>
    <cellStyle name="Обычный 2 7 2" xfId="596"/>
    <cellStyle name="Обычный 2 8" xfId="270"/>
    <cellStyle name="Обычный 2 9" xfId="437"/>
    <cellStyle name="Обычный 29" xfId="212"/>
    <cellStyle name="Обычный 29 2" xfId="747"/>
    <cellStyle name="Обычный 29 2 2" xfId="748"/>
    <cellStyle name="Обычный 29 2 2 2" xfId="1112"/>
    <cellStyle name="Обычный 29 2 3" xfId="973"/>
    <cellStyle name="Обычный 29 3" xfId="749"/>
    <cellStyle name="Обычный 29 3 2" xfId="750"/>
    <cellStyle name="Обычный 29 3 2 2" xfId="1156"/>
    <cellStyle name="Обычный 29 3 3" xfId="1017"/>
    <cellStyle name="Обычный 29 4" xfId="751"/>
    <cellStyle name="Обычный 29 4 2" xfId="1045"/>
    <cellStyle name="Обычный 29 5" xfId="906"/>
    <cellStyle name="Обычный 3" xfId="78"/>
    <cellStyle name="Обычный 3 10" xfId="622"/>
    <cellStyle name="Обычный 3 11" xfId="468"/>
    <cellStyle name="Обычный 3 2" xfId="92"/>
    <cellStyle name="Обычный 3 2 2" xfId="502"/>
    <cellStyle name="Обычный 3 2 3" xfId="509"/>
    <cellStyle name="Обычный 3 2 4" xfId="601"/>
    <cellStyle name="Обычный 3 2 5" xfId="523"/>
    <cellStyle name="Обычный 3 2 6" xfId="495"/>
    <cellStyle name="Обычный 3 3" xfId="105"/>
    <cellStyle name="Обычный 3 3 2" xfId="504"/>
    <cellStyle name="Обычный 3 4" xfId="204"/>
    <cellStyle name="Обычный 3 4 2" xfId="532"/>
    <cellStyle name="Обычный 3 5" xfId="548"/>
    <cellStyle name="Обычный 3 6" xfId="544"/>
    <cellStyle name="Обычный 3 7" xfId="569"/>
    <cellStyle name="Обычный 3 8" xfId="487"/>
    <cellStyle name="Обычный 3 9" xfId="608"/>
    <cellStyle name="Обычный 30" xfId="213"/>
    <cellStyle name="Обычный 30 2" xfId="752"/>
    <cellStyle name="Обычный 30 2 2" xfId="753"/>
    <cellStyle name="Обычный 30 2 2 2" xfId="1113"/>
    <cellStyle name="Обычный 30 2 3" xfId="974"/>
    <cellStyle name="Обычный 30 3" xfId="754"/>
    <cellStyle name="Обычный 30 3 2" xfId="755"/>
    <cellStyle name="Обычный 30 3 2 2" xfId="1157"/>
    <cellStyle name="Обычный 30 3 3" xfId="1018"/>
    <cellStyle name="Обычный 30 4" xfId="756"/>
    <cellStyle name="Обычный 30 4 2" xfId="1046"/>
    <cellStyle name="Обычный 30 5" xfId="907"/>
    <cellStyle name="Обычный 31" xfId="214"/>
    <cellStyle name="Обычный 31 2" xfId="757"/>
    <cellStyle name="Обычный 31 2 2" xfId="758"/>
    <cellStyle name="Обычный 31 2 2 2" xfId="1114"/>
    <cellStyle name="Обычный 31 2 3" xfId="975"/>
    <cellStyle name="Обычный 31 3" xfId="759"/>
    <cellStyle name="Обычный 31 3 2" xfId="760"/>
    <cellStyle name="Обычный 31 3 2 2" xfId="1158"/>
    <cellStyle name="Обычный 31 3 3" xfId="1019"/>
    <cellStyle name="Обычный 31 4" xfId="761"/>
    <cellStyle name="Обычный 31 4 2" xfId="1047"/>
    <cellStyle name="Обычный 31 5" xfId="908"/>
    <cellStyle name="Обычный 32" xfId="215"/>
    <cellStyle name="Обычный 32 2" xfId="762"/>
    <cellStyle name="Обычный 32 2 2" xfId="763"/>
    <cellStyle name="Обычный 32 2 2 2" xfId="1115"/>
    <cellStyle name="Обычный 32 2 3" xfId="976"/>
    <cellStyle name="Обычный 32 3" xfId="764"/>
    <cellStyle name="Обычный 32 3 2" xfId="765"/>
    <cellStyle name="Обычный 32 3 2 2" xfId="1159"/>
    <cellStyle name="Обычный 32 3 3" xfId="1020"/>
    <cellStyle name="Обычный 32 4" xfId="766"/>
    <cellStyle name="Обычный 32 4 2" xfId="1048"/>
    <cellStyle name="Обычный 32 5" xfId="909"/>
    <cellStyle name="Обычный 33" xfId="216"/>
    <cellStyle name="Обычный 33 2" xfId="767"/>
    <cellStyle name="Обычный 33 2 2" xfId="768"/>
    <cellStyle name="Обычный 33 2 2 2" xfId="1116"/>
    <cellStyle name="Обычный 33 2 3" xfId="977"/>
    <cellStyle name="Обычный 33 3" xfId="769"/>
    <cellStyle name="Обычный 33 3 2" xfId="770"/>
    <cellStyle name="Обычный 33 3 2 2" xfId="1160"/>
    <cellStyle name="Обычный 33 3 3" xfId="1021"/>
    <cellStyle name="Обычный 33 4" xfId="771"/>
    <cellStyle name="Обычный 33 4 2" xfId="1049"/>
    <cellStyle name="Обычный 33 5" xfId="910"/>
    <cellStyle name="Обычный 4" xfId="193"/>
    <cellStyle name="Обычный 5" xfId="91"/>
    <cellStyle name="Обычный 5 2" xfId="471"/>
    <cellStyle name="Обычный 6" xfId="89"/>
    <cellStyle name="Обычный 6 2" xfId="206"/>
    <cellStyle name="Обычный 6 2 2" xfId="475"/>
    <cellStyle name="Обычный 6 3" xfId="501"/>
    <cellStyle name="Обычный 6 3 2" xfId="577"/>
    <cellStyle name="Обычный 6 3 3" xfId="630"/>
    <cellStyle name="Обычный 6 3 4" xfId="643"/>
    <cellStyle name="Обычный 6 3 5" xfId="651"/>
    <cellStyle name="Обычный 6 4" xfId="588"/>
    <cellStyle name="Обычный 6 5" xfId="556"/>
    <cellStyle name="Обычный 6 6" xfId="510"/>
    <cellStyle name="Обычный 6 7" xfId="602"/>
    <cellStyle name="Обычный 6 8" xfId="526"/>
    <cellStyle name="Обычный 6 9" xfId="472"/>
    <cellStyle name="Обычный 7" xfId="217"/>
    <cellStyle name="Обычный 7 2" xfId="207"/>
    <cellStyle name="Обычный 7 2 2" xfId="534"/>
    <cellStyle name="Обычный 7 2 3" xfId="614"/>
    <cellStyle name="Обычный 7 2 4" xfId="505"/>
    <cellStyle name="Обычный 7 2 5" xfId="613"/>
    <cellStyle name="Обычный 7 2 6" xfId="540"/>
    <cellStyle name="Обычный 7 3" xfId="578"/>
    <cellStyle name="Обычный 7 4" xfId="589"/>
    <cellStyle name="Обычный 7 5" xfId="557"/>
    <cellStyle name="Обычный 7 6" xfId="621"/>
    <cellStyle name="Обычный 7 7" xfId="525"/>
    <cellStyle name="Обычный 7 8" xfId="628"/>
    <cellStyle name="Обычный 8" xfId="209"/>
    <cellStyle name="Обычный 8 10" xfId="885"/>
    <cellStyle name="Обычный 8 2" xfId="476"/>
    <cellStyle name="Обычный 8 2 2" xfId="579"/>
    <cellStyle name="Обычный 8 2 2 2" xfId="772"/>
    <cellStyle name="Обычный 8 2 2 2 2" xfId="773"/>
    <cellStyle name="Обычный 8 2 2 2 2 2" xfId="1126"/>
    <cellStyle name="Обычный 8 2 2 2 3" xfId="987"/>
    <cellStyle name="Обычный 8 2 2 3" xfId="774"/>
    <cellStyle name="Обычный 8 2 2 3 2" xfId="1059"/>
    <cellStyle name="Обычный 8 2 2 4" xfId="920"/>
    <cellStyle name="Обычный 8 2 3" xfId="631"/>
    <cellStyle name="Обычный 8 2 3 2" xfId="775"/>
    <cellStyle name="Обычный 8 2 3 2 2" xfId="776"/>
    <cellStyle name="Обычный 8 2 3 2 2 2" xfId="1143"/>
    <cellStyle name="Обычный 8 2 3 2 3" xfId="1004"/>
    <cellStyle name="Обычный 8 2 3 3" xfId="777"/>
    <cellStyle name="Обычный 8 2 3 3 2" xfId="1076"/>
    <cellStyle name="Обычный 8 2 3 4" xfId="937"/>
    <cellStyle name="Обычный 8 2 4" xfId="644"/>
    <cellStyle name="Обычный 8 2 4 2" xfId="778"/>
    <cellStyle name="Обычный 8 2 4 2 2" xfId="779"/>
    <cellStyle name="Обычный 8 2 4 2 2 2" xfId="1148"/>
    <cellStyle name="Обычный 8 2 4 2 3" xfId="1009"/>
    <cellStyle name="Обычный 8 2 4 3" xfId="780"/>
    <cellStyle name="Обычный 8 2 4 3 2" xfId="1081"/>
    <cellStyle name="Обычный 8 2 4 4" xfId="942"/>
    <cellStyle name="Обычный 8 2 5" xfId="652"/>
    <cellStyle name="Обычный 8 2 5 2" xfId="781"/>
    <cellStyle name="Обычный 8 2 5 2 2" xfId="782"/>
    <cellStyle name="Обычный 8 2 5 2 2 2" xfId="1152"/>
    <cellStyle name="Обычный 8 2 5 2 3" xfId="1013"/>
    <cellStyle name="Обычный 8 2 5 3" xfId="783"/>
    <cellStyle name="Обычный 8 2 5 3 2" xfId="1085"/>
    <cellStyle name="Обычный 8 2 5 4" xfId="946"/>
    <cellStyle name="Обычный 8 2 6" xfId="784"/>
    <cellStyle name="Обычный 8 2 6 2" xfId="785"/>
    <cellStyle name="Обычный 8 2 6 2 2" xfId="1095"/>
    <cellStyle name="Обычный 8 2 6 3" xfId="956"/>
    <cellStyle name="Обычный 8 2 7" xfId="786"/>
    <cellStyle name="Обычный 8 2 7 2" xfId="1028"/>
    <cellStyle name="Обычный 8 2 8" xfId="889"/>
    <cellStyle name="Обычный 8 3" xfId="535"/>
    <cellStyle name="Обычный 8 3 2" xfId="787"/>
    <cellStyle name="Обычный 8 3 2 2" xfId="788"/>
    <cellStyle name="Обычный 8 3 2 2 2" xfId="1111"/>
    <cellStyle name="Обычный 8 3 2 3" xfId="972"/>
    <cellStyle name="Обычный 8 3 3" xfId="789"/>
    <cellStyle name="Обычный 8 3 3 2" xfId="1044"/>
    <cellStyle name="Обычный 8 3 4" xfId="905"/>
    <cellStyle name="Обычный 8 4" xfId="558"/>
    <cellStyle name="Обычный 8 4 2" xfId="790"/>
    <cellStyle name="Обычный 8 4 2 2" xfId="791"/>
    <cellStyle name="Обычный 8 4 2 2 2" xfId="1119"/>
    <cellStyle name="Обычный 8 4 2 3" xfId="980"/>
    <cellStyle name="Обычный 8 4 3" xfId="792"/>
    <cellStyle name="Обычный 8 4 3 2" xfId="1052"/>
    <cellStyle name="Обычный 8 4 4" xfId="913"/>
    <cellStyle name="Обычный 8 5" xfId="615"/>
    <cellStyle name="Обычный 8 5 2" xfId="793"/>
    <cellStyle name="Обычный 8 5 2 2" xfId="794"/>
    <cellStyle name="Обычный 8 5 2 2 2" xfId="1137"/>
    <cellStyle name="Обычный 8 5 2 3" xfId="998"/>
    <cellStyle name="Обычный 8 5 3" xfId="795"/>
    <cellStyle name="Обычный 8 5 3 2" xfId="1070"/>
    <cellStyle name="Обычный 8 5 4" xfId="931"/>
    <cellStyle name="Обычный 8 6" xfId="506"/>
    <cellStyle name="Обычный 8 6 2" xfId="796"/>
    <cellStyle name="Обычный 8 6 2 2" xfId="797"/>
    <cellStyle name="Обычный 8 6 2 2 2" xfId="1102"/>
    <cellStyle name="Обычный 8 6 2 3" xfId="963"/>
    <cellStyle name="Обычный 8 6 3" xfId="798"/>
    <cellStyle name="Обычный 8 6 3 2" xfId="1035"/>
    <cellStyle name="Обычный 8 6 4" xfId="896"/>
    <cellStyle name="Обычный 8 7" xfId="616"/>
    <cellStyle name="Обычный 8 7 2" xfId="799"/>
    <cellStyle name="Обычный 8 7 2 2" xfId="800"/>
    <cellStyle name="Обычный 8 7 2 2 2" xfId="1138"/>
    <cellStyle name="Обычный 8 7 2 3" xfId="999"/>
    <cellStyle name="Обычный 8 7 3" xfId="801"/>
    <cellStyle name="Обычный 8 7 3 2" xfId="1071"/>
    <cellStyle name="Обычный 8 7 4" xfId="932"/>
    <cellStyle name="Обычный 8 8" xfId="802"/>
    <cellStyle name="Обычный 8 8 2" xfId="803"/>
    <cellStyle name="Обычный 8 8 2 2" xfId="1091"/>
    <cellStyle name="Обычный 8 8 3" xfId="952"/>
    <cellStyle name="Обычный 8 9" xfId="804"/>
    <cellStyle name="Обычный 8 9 2" xfId="1024"/>
    <cellStyle name="Обычный 9" xfId="262"/>
    <cellStyle name="Обычный 9 2" xfId="580"/>
    <cellStyle name="Обычный 9 2 2" xfId="805"/>
    <cellStyle name="Обычный 9 2 2 2" xfId="806"/>
    <cellStyle name="Обычный 9 2 2 2 2" xfId="1127"/>
    <cellStyle name="Обычный 9 2 2 3" xfId="988"/>
    <cellStyle name="Обычный 9 2 3" xfId="807"/>
    <cellStyle name="Обычный 9 2 3 2" xfId="1060"/>
    <cellStyle name="Обычный 9 2 4" xfId="921"/>
    <cellStyle name="Обычный 9 3" xfId="632"/>
    <cellStyle name="Обычный 9 3 2" xfId="808"/>
    <cellStyle name="Обычный 9 3 2 2" xfId="809"/>
    <cellStyle name="Обычный 9 3 2 2 2" xfId="1144"/>
    <cellStyle name="Обычный 9 3 2 3" xfId="1005"/>
    <cellStyle name="Обычный 9 3 3" xfId="810"/>
    <cellStyle name="Обычный 9 3 3 2" xfId="1077"/>
    <cellStyle name="Обычный 9 3 4" xfId="938"/>
    <cellStyle name="Обычный 9 4" xfId="645"/>
    <cellStyle name="Обычный 9 4 2" xfId="811"/>
    <cellStyle name="Обычный 9 4 2 2" xfId="812"/>
    <cellStyle name="Обычный 9 4 2 2 2" xfId="1149"/>
    <cellStyle name="Обычный 9 4 2 3" xfId="1010"/>
    <cellStyle name="Обычный 9 4 3" xfId="813"/>
    <cellStyle name="Обычный 9 4 3 2" xfId="1082"/>
    <cellStyle name="Обычный 9 4 4" xfId="943"/>
    <cellStyle name="Обычный 9 5" xfId="653"/>
    <cellStyle name="Обычный 9 5 2" xfId="814"/>
    <cellStyle name="Обычный 9 5 2 2" xfId="815"/>
    <cellStyle name="Обычный 9 5 2 2 2" xfId="1153"/>
    <cellStyle name="Обычный 9 5 2 3" xfId="1014"/>
    <cellStyle name="Обычный 9 5 3" xfId="816"/>
    <cellStyle name="Обычный 9 5 3 2" xfId="1086"/>
    <cellStyle name="Обычный 9 5 4" xfId="947"/>
    <cellStyle name="Обычный 9 6" xfId="817"/>
    <cellStyle name="Обычный 9 6 2" xfId="818"/>
    <cellStyle name="Обычный 9 6 2 2" xfId="1092"/>
    <cellStyle name="Обычный 9 6 3" xfId="953"/>
    <cellStyle name="Обычный 9 7" xfId="819"/>
    <cellStyle name="Обычный 9 7 2" xfId="1025"/>
    <cellStyle name="Обычный 9 8" xfId="886"/>
    <cellStyle name="Обычный 9 9" xfId="473"/>
    <cellStyle name="Плохой 2" xfId="7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/>
    <cellStyle name="Плохой 5" xfId="240"/>
    <cellStyle name="Плохой 6" xfId="296"/>
    <cellStyle name="Плохой 7" xfId="402"/>
    <cellStyle name="Плохой 8" xfId="438"/>
    <cellStyle name="Плохой 9" xfId="414"/>
    <cellStyle name="Пояснение 2" xfId="72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/>
    <cellStyle name="Пояснение 5" xfId="353"/>
    <cellStyle name="Пояснение 6" xfId="295"/>
    <cellStyle name="Пояснение 7" xfId="399"/>
    <cellStyle name="Пояснение 8" xfId="439"/>
    <cellStyle name="Пояснение 9" xfId="448"/>
    <cellStyle name="Примечание 2" xfId="73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/>
    <cellStyle name="Примечание 5" xfId="239"/>
    <cellStyle name="Примечание 6" xfId="292"/>
    <cellStyle name="Примечание 7" xfId="400"/>
    <cellStyle name="Примечание 8" xfId="440"/>
    <cellStyle name="Примечание 9" xfId="449"/>
    <cellStyle name="Процентный 2" xfId="74"/>
    <cellStyle name="Процентный 2 2" xfId="208"/>
    <cellStyle name="Процентный 2 3" xfId="477"/>
    <cellStyle name="Процентный 2 4" xfId="590"/>
    <cellStyle name="Процентный 2 5" xfId="541"/>
    <cellStyle name="Процентный 3" xfId="441"/>
    <cellStyle name="Процентный 3 2" xfId="821"/>
    <cellStyle name="Процентный 3 3" xfId="820"/>
    <cellStyle name="Процентный 4" xfId="466"/>
    <cellStyle name="Связанная ячейка 2" xfId="75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/>
    <cellStyle name="Связанная ячейка 5" xfId="238"/>
    <cellStyle name="Связанная ячейка 6" xfId="368"/>
    <cellStyle name="Связанная ячейка 7" xfId="356"/>
    <cellStyle name="Связанная ячейка 8" xfId="442"/>
    <cellStyle name="Связанная ячейка 9" xfId="463"/>
    <cellStyle name="Текст предупреждения 2" xfId="76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/>
    <cellStyle name="Текст предупреждения 5" xfId="347"/>
    <cellStyle name="Текст предупреждения 6" xfId="293"/>
    <cellStyle name="Текст предупреждения 7" xfId="358"/>
    <cellStyle name="Текст предупреждения 8" xfId="443"/>
    <cellStyle name="Текст предупреждения 9" xfId="464"/>
    <cellStyle name="Финансовый" xfId="1164" builtinId="3"/>
    <cellStyle name="Финансовый 2" xfId="822"/>
    <cellStyle name="Финансовый 2 2" xfId="823"/>
    <cellStyle name="Финансовый 2 3" xfId="824"/>
    <cellStyle name="Финансовый 3" xfId="87"/>
    <cellStyle name="Финансовый 3 10" xfId="825"/>
    <cellStyle name="Финансовый 3 10 2" xfId="1022"/>
    <cellStyle name="Финансовый 3 11" xfId="883"/>
    <cellStyle name="Финансовый 3 2" xfId="137"/>
    <cellStyle name="Финансовый 3 2 10" xfId="887"/>
    <cellStyle name="Финансовый 3 2 2" xfId="514"/>
    <cellStyle name="Финансовый 3 2 2 2" xfId="826"/>
    <cellStyle name="Финансовый 3 2 2 2 2" xfId="827"/>
    <cellStyle name="Финансовый 3 2 2 2 2 2" xfId="1107"/>
    <cellStyle name="Финансовый 3 2 2 2 3" xfId="968"/>
    <cellStyle name="Финансовый 3 2 2 3" xfId="828"/>
    <cellStyle name="Финансовый 3 2 2 3 2" xfId="1040"/>
    <cellStyle name="Финансовый 3 2 2 4" xfId="901"/>
    <cellStyle name="Финансовый 3 2 3" xfId="594"/>
    <cellStyle name="Финансовый 3 2 3 2" xfId="829"/>
    <cellStyle name="Финансовый 3 2 3 2 2" xfId="830"/>
    <cellStyle name="Финансовый 3 2 3 2 2 2" xfId="1132"/>
    <cellStyle name="Финансовый 3 2 3 2 3" xfId="993"/>
    <cellStyle name="Финансовый 3 2 3 3" xfId="831"/>
    <cellStyle name="Финансовый 3 2 3 3 2" xfId="1065"/>
    <cellStyle name="Финансовый 3 2 3 4" xfId="926"/>
    <cellStyle name="Финансовый 3 2 4" xfId="559"/>
    <cellStyle name="Финансовый 3 2 4 2" xfId="832"/>
    <cellStyle name="Финансовый 3 2 4 2 2" xfId="833"/>
    <cellStyle name="Финансовый 3 2 4 2 2 2" xfId="1120"/>
    <cellStyle name="Финансовый 3 2 4 2 3" xfId="981"/>
    <cellStyle name="Финансовый 3 2 4 3" xfId="834"/>
    <cellStyle name="Финансовый 3 2 4 3 2" xfId="1053"/>
    <cellStyle name="Финансовый 3 2 4 4" xfId="914"/>
    <cellStyle name="Финансовый 3 2 5" xfId="478"/>
    <cellStyle name="Финансовый 3 2 5 2" xfId="835"/>
    <cellStyle name="Финансовый 3 2 5 2 2" xfId="836"/>
    <cellStyle name="Финансовый 3 2 5 2 2 2" xfId="1097"/>
    <cellStyle name="Финансовый 3 2 5 2 3" xfId="958"/>
    <cellStyle name="Финансовый 3 2 5 3" xfId="837"/>
    <cellStyle name="Финансовый 3 2 5 3 2" xfId="1030"/>
    <cellStyle name="Финансовый 3 2 5 4" xfId="891"/>
    <cellStyle name="Финансовый 3 2 6" xfId="626"/>
    <cellStyle name="Финансовый 3 2 6 2" xfId="838"/>
    <cellStyle name="Финансовый 3 2 6 2 2" xfId="839"/>
    <cellStyle name="Финансовый 3 2 6 2 2 2" xfId="1142"/>
    <cellStyle name="Финансовый 3 2 6 2 3" xfId="1003"/>
    <cellStyle name="Финансовый 3 2 6 3" xfId="840"/>
    <cellStyle name="Финансовый 3 2 6 3 2" xfId="1075"/>
    <cellStyle name="Финансовый 3 2 6 4" xfId="936"/>
    <cellStyle name="Финансовый 3 2 7" xfId="641"/>
    <cellStyle name="Финансовый 3 2 7 2" xfId="841"/>
    <cellStyle name="Финансовый 3 2 7 2 2" xfId="842"/>
    <cellStyle name="Финансовый 3 2 7 2 2 2" xfId="1147"/>
    <cellStyle name="Финансовый 3 2 7 2 3" xfId="1008"/>
    <cellStyle name="Финансовый 3 2 7 3" xfId="843"/>
    <cellStyle name="Финансовый 3 2 7 3 2" xfId="1080"/>
    <cellStyle name="Финансовый 3 2 7 4" xfId="941"/>
    <cellStyle name="Финансовый 3 2 8" xfId="844"/>
    <cellStyle name="Финансовый 3 2 8 2" xfId="845"/>
    <cellStyle name="Финансовый 3 2 8 2 2" xfId="1093"/>
    <cellStyle name="Финансовый 3 2 8 3" xfId="954"/>
    <cellStyle name="Финансовый 3 2 9" xfId="846"/>
    <cellStyle name="Финансовый 3 2 9 2" xfId="1026"/>
    <cellStyle name="Финансовый 3 3" xfId="500"/>
    <cellStyle name="Финансовый 3 3 2" xfId="546"/>
    <cellStyle name="Финансовый 3 3 2 2" xfId="847"/>
    <cellStyle name="Финансовый 3 3 2 2 2" xfId="848"/>
    <cellStyle name="Финансовый 3 3 2 2 2 2" xfId="1117"/>
    <cellStyle name="Финансовый 3 3 2 2 3" xfId="978"/>
    <cellStyle name="Финансовый 3 3 2 3" xfId="849"/>
    <cellStyle name="Финансовый 3 3 2 3 2" xfId="1050"/>
    <cellStyle name="Финансовый 3 3 2 4" xfId="911"/>
    <cellStyle name="Финансовый 3 3 3" xfId="623"/>
    <cellStyle name="Финансовый 3 3 3 2" xfId="850"/>
    <cellStyle name="Финансовый 3 3 3 2 2" xfId="851"/>
    <cellStyle name="Финансовый 3 3 3 2 2 2" xfId="1141"/>
    <cellStyle name="Финансовый 3 3 3 2 3" xfId="1002"/>
    <cellStyle name="Финансовый 3 3 3 3" xfId="852"/>
    <cellStyle name="Финансовый 3 3 3 3 2" xfId="1074"/>
    <cellStyle name="Финансовый 3 3 3 4" xfId="935"/>
    <cellStyle name="Финансовый 3 3 4" xfId="638"/>
    <cellStyle name="Финансовый 3 3 4 2" xfId="853"/>
    <cellStyle name="Финансовый 3 3 4 2 2" xfId="854"/>
    <cellStyle name="Финансовый 3 3 4 2 2 2" xfId="1146"/>
    <cellStyle name="Финансовый 3 3 4 2 3" xfId="1007"/>
    <cellStyle name="Финансовый 3 3 4 3" xfId="855"/>
    <cellStyle name="Финансовый 3 3 4 3 2" xfId="1079"/>
    <cellStyle name="Финансовый 3 3 4 4" xfId="940"/>
    <cellStyle name="Финансовый 3 3 5" xfId="650"/>
    <cellStyle name="Финансовый 3 3 5 2" xfId="856"/>
    <cellStyle name="Финансовый 3 3 5 2 2" xfId="857"/>
    <cellStyle name="Финансовый 3 3 5 2 2 2" xfId="1151"/>
    <cellStyle name="Финансовый 3 3 5 2 3" xfId="1012"/>
    <cellStyle name="Финансовый 3 3 5 3" xfId="858"/>
    <cellStyle name="Финансовый 3 3 5 3 2" xfId="1084"/>
    <cellStyle name="Финансовый 3 3 5 4" xfId="945"/>
    <cellStyle name="Финансовый 3 3 6" xfId="859"/>
    <cellStyle name="Финансовый 3 3 6 2" xfId="860"/>
    <cellStyle name="Финансовый 3 3 6 2 2" xfId="1100"/>
    <cellStyle name="Финансовый 3 3 6 3" xfId="961"/>
    <cellStyle name="Финансовый 3 3 7" xfId="861"/>
    <cellStyle name="Финансовый 3 3 7 2" xfId="1033"/>
    <cellStyle name="Финансовый 3 3 8" xfId="894"/>
    <cellStyle name="Финансовый 3 4" xfId="573"/>
    <cellStyle name="Финансовый 3 4 2" xfId="862"/>
    <cellStyle name="Финансовый 3 4 2 2" xfId="863"/>
    <cellStyle name="Финансовый 3 4 2 2 2" xfId="1125"/>
    <cellStyle name="Финансовый 3 4 2 3" xfId="986"/>
    <cellStyle name="Финансовый 3 4 3" xfId="864"/>
    <cellStyle name="Финансовый 3 4 3 2" xfId="1058"/>
    <cellStyle name="Финансовый 3 4 4" xfId="919"/>
    <cellStyle name="Финансовый 3 5" xfId="591"/>
    <cellStyle name="Финансовый 3 5 2" xfId="865"/>
    <cellStyle name="Финансовый 3 5 2 2" xfId="866"/>
    <cellStyle name="Финансовый 3 5 2 2 2" xfId="1130"/>
    <cellStyle name="Финансовый 3 5 2 3" xfId="991"/>
    <cellStyle name="Финансовый 3 5 3" xfId="867"/>
    <cellStyle name="Финансовый 3 5 3 2" xfId="1063"/>
    <cellStyle name="Финансовый 3 5 4" xfId="924"/>
    <cellStyle name="Финансовый 3 6" xfId="511"/>
    <cellStyle name="Финансовый 3 6 2" xfId="868"/>
    <cellStyle name="Финансовый 3 6 2 2" xfId="869"/>
    <cellStyle name="Финансовый 3 6 2 2 2" xfId="1106"/>
    <cellStyle name="Финансовый 3 6 2 3" xfId="967"/>
    <cellStyle name="Финансовый 3 6 3" xfId="870"/>
    <cellStyle name="Финансовый 3 6 3 2" xfId="1039"/>
    <cellStyle name="Финансовый 3 6 4" xfId="900"/>
    <cellStyle name="Финансовый 3 7" xfId="603"/>
    <cellStyle name="Финансовый 3 7 2" xfId="871"/>
    <cellStyle name="Финансовый 3 7 2 2" xfId="872"/>
    <cellStyle name="Финансовый 3 7 2 2 2" xfId="1136"/>
    <cellStyle name="Финансовый 3 7 2 3" xfId="997"/>
    <cellStyle name="Финансовый 3 7 3" xfId="873"/>
    <cellStyle name="Финансовый 3 7 3 2" xfId="1069"/>
    <cellStyle name="Финансовый 3 7 4" xfId="930"/>
    <cellStyle name="Финансовый 3 8" xfId="533"/>
    <cellStyle name="Финансовый 3 8 2" xfId="874"/>
    <cellStyle name="Финансовый 3 8 2 2" xfId="875"/>
    <cellStyle name="Финансовый 3 8 2 2 2" xfId="1110"/>
    <cellStyle name="Финансовый 3 8 2 3" xfId="971"/>
    <cellStyle name="Финансовый 3 8 3" xfId="876"/>
    <cellStyle name="Финансовый 3 8 3 2" xfId="1043"/>
    <cellStyle name="Финансовый 3 8 4" xfId="904"/>
    <cellStyle name="Финансовый 3 9" xfId="877"/>
    <cellStyle name="Финансовый 3 9 2" xfId="878"/>
    <cellStyle name="Финансовый 3 9 2 2" xfId="1090"/>
    <cellStyle name="Финансовый 3 9 3" xfId="951"/>
    <cellStyle name="Финансовый 4" xfId="879"/>
    <cellStyle name="Финансовый 4 2" xfId="880"/>
    <cellStyle name="Финансовый 5" xfId="881"/>
    <cellStyle name="Финансовый 6" xfId="882"/>
    <cellStyle name="Финансовый 7" xfId="1162"/>
    <cellStyle name="Финансовый 8" xfId="1163"/>
    <cellStyle name="Финансовый 9" xfId="467"/>
    <cellStyle name="Хороший 2" xfId="77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/>
    <cellStyle name="Хороший 5" xfId="345"/>
    <cellStyle name="Хороший 6" xfId="276"/>
    <cellStyle name="Хороший 7" xfId="404"/>
    <cellStyle name="Хороший 8" xfId="444"/>
    <cellStyle name="Хороший 9" xfId="4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8.5703125" style="205" customWidth="1"/>
    <col min="7" max="7" width="3.140625" style="205" customWidth="1"/>
    <col min="8" max="8" width="16.85546875" style="205" customWidth="1"/>
    <col min="12" max="12" width="12.140625" customWidth="1"/>
  </cols>
  <sheetData>
    <row r="1" spans="1:14" ht="15" customHeight="1" x14ac:dyDescent="0.25">
      <c r="A1" s="155" t="s">
        <v>4</v>
      </c>
      <c r="B1" s="155"/>
      <c r="C1" s="155"/>
      <c r="D1" s="155"/>
      <c r="E1" s="155"/>
      <c r="F1" s="155"/>
      <c r="G1" s="155"/>
      <c r="H1" s="155"/>
      <c r="I1" s="1"/>
    </row>
    <row r="2" spans="1:14" ht="39.75" customHeight="1" x14ac:dyDescent="0.25">
      <c r="A2" s="151" t="s">
        <v>144</v>
      </c>
      <c r="B2" s="151"/>
      <c r="C2" s="151"/>
      <c r="D2" s="151"/>
      <c r="E2" s="113"/>
      <c r="F2" s="190" t="s">
        <v>5</v>
      </c>
      <c r="G2" s="190"/>
      <c r="H2" s="190"/>
      <c r="I2" s="1"/>
    </row>
    <row r="3" spans="1:14" x14ac:dyDescent="0.25">
      <c r="A3" s="1"/>
      <c r="B3" s="2"/>
      <c r="C3" s="2"/>
      <c r="D3" s="2"/>
      <c r="E3" s="2"/>
      <c r="F3" s="191"/>
      <c r="G3" s="191"/>
      <c r="H3" s="191"/>
      <c r="I3" s="1"/>
    </row>
    <row r="4" spans="1:14" x14ac:dyDescent="0.25">
      <c r="A4" s="4"/>
      <c r="B4" s="162"/>
      <c r="C4" s="162"/>
      <c r="D4" s="162"/>
      <c r="E4" s="121" t="s">
        <v>6</v>
      </c>
      <c r="F4" s="192" t="s">
        <v>7</v>
      </c>
      <c r="G4" s="193"/>
      <c r="H4" s="194" t="s">
        <v>8</v>
      </c>
      <c r="I4" s="4"/>
    </row>
    <row r="5" spans="1:14" x14ac:dyDescent="0.25">
      <c r="A5" s="3"/>
      <c r="B5" s="152" t="s">
        <v>9</v>
      </c>
      <c r="C5" s="152"/>
      <c r="D5" s="152"/>
      <c r="E5" s="120"/>
      <c r="F5" s="195"/>
      <c r="G5" s="196"/>
      <c r="H5" s="195"/>
      <c r="I5" s="3"/>
    </row>
    <row r="6" spans="1:14" ht="15" customHeight="1" x14ac:dyDescent="0.25">
      <c r="A6" s="3"/>
      <c r="B6" s="147" t="s">
        <v>10</v>
      </c>
      <c r="C6" s="147"/>
      <c r="D6" s="147"/>
      <c r="E6" s="107"/>
      <c r="F6" s="195"/>
      <c r="G6" s="196"/>
      <c r="H6" s="195"/>
      <c r="I6" s="3"/>
    </row>
    <row r="7" spans="1:14" ht="15" customHeight="1" x14ac:dyDescent="0.25">
      <c r="A7" s="3"/>
      <c r="B7" s="147" t="s">
        <v>11</v>
      </c>
      <c r="C7" s="147"/>
      <c r="D7" s="147"/>
      <c r="E7" s="107">
        <v>11</v>
      </c>
      <c r="F7" s="212">
        <v>21629342</v>
      </c>
      <c r="G7" s="206"/>
      <c r="H7" s="206">
        <v>21356758</v>
      </c>
      <c r="I7" s="5"/>
      <c r="L7" s="95"/>
      <c r="N7" s="95"/>
    </row>
    <row r="8" spans="1:14" ht="15" customHeight="1" x14ac:dyDescent="0.25">
      <c r="A8" s="3"/>
      <c r="B8" s="147" t="s">
        <v>12</v>
      </c>
      <c r="C8" s="147"/>
      <c r="D8" s="147"/>
      <c r="E8" s="107"/>
      <c r="F8" s="212">
        <v>607493</v>
      </c>
      <c r="G8" s="206"/>
      <c r="H8" s="206">
        <v>607493</v>
      </c>
      <c r="I8" s="5"/>
      <c r="L8" s="95"/>
      <c r="N8" s="95"/>
    </row>
    <row r="9" spans="1:14" ht="15" customHeight="1" x14ac:dyDescent="0.25">
      <c r="A9" s="3"/>
      <c r="B9" s="147" t="s">
        <v>13</v>
      </c>
      <c r="C9" s="147"/>
      <c r="D9" s="147"/>
      <c r="E9" s="107"/>
      <c r="F9" s="212">
        <v>27744</v>
      </c>
      <c r="G9" s="206"/>
      <c r="H9" s="206">
        <v>105179</v>
      </c>
      <c r="I9" s="5"/>
      <c r="L9" s="95"/>
      <c r="N9" s="95"/>
    </row>
    <row r="10" spans="1:14" ht="15" customHeight="1" x14ac:dyDescent="0.25">
      <c r="A10" s="3"/>
      <c r="B10" s="147" t="s">
        <v>14</v>
      </c>
      <c r="C10" s="147"/>
      <c r="D10" s="147"/>
      <c r="E10" s="107"/>
      <c r="F10" s="212">
        <v>82107</v>
      </c>
      <c r="G10" s="206"/>
      <c r="H10" s="206">
        <v>75647</v>
      </c>
      <c r="I10" s="5"/>
      <c r="L10" s="95"/>
      <c r="N10" s="95"/>
    </row>
    <row r="11" spans="1:14" x14ac:dyDescent="0.25">
      <c r="A11" s="3"/>
      <c r="B11" s="147" t="s">
        <v>15</v>
      </c>
      <c r="C11" s="147"/>
      <c r="D11" s="147"/>
      <c r="E11" s="107"/>
      <c r="F11" s="212">
        <v>68026</v>
      </c>
      <c r="G11" s="206"/>
      <c r="H11" s="212">
        <v>68026</v>
      </c>
      <c r="I11" s="3"/>
    </row>
    <row r="12" spans="1:14" ht="15" customHeight="1" x14ac:dyDescent="0.25">
      <c r="A12" s="3"/>
      <c r="B12" s="147" t="s">
        <v>16</v>
      </c>
      <c r="C12" s="147"/>
      <c r="D12" s="147"/>
      <c r="E12" s="107"/>
      <c r="F12" s="207">
        <f>SUM(F7:F11)</f>
        <v>22414712</v>
      </c>
      <c r="G12" s="206"/>
      <c r="H12" s="207">
        <f>SUM(H7:H11)</f>
        <v>22213103</v>
      </c>
      <c r="I12" s="7"/>
    </row>
    <row r="13" spans="1:14" x14ac:dyDescent="0.25">
      <c r="A13" s="3"/>
      <c r="B13" s="149"/>
      <c r="C13" s="149"/>
      <c r="D13" s="149"/>
      <c r="E13" s="109"/>
      <c r="F13" s="208"/>
      <c r="G13" s="209"/>
      <c r="H13" s="208"/>
      <c r="I13" s="11"/>
    </row>
    <row r="14" spans="1:14" ht="15" customHeight="1" x14ac:dyDescent="0.25">
      <c r="B14" s="147" t="s">
        <v>17</v>
      </c>
      <c r="C14" s="147"/>
      <c r="D14" s="147"/>
      <c r="E14" s="107"/>
      <c r="F14" s="208"/>
      <c r="G14" s="209"/>
      <c r="H14" s="208"/>
      <c r="I14" s="7"/>
    </row>
    <row r="15" spans="1:14" ht="15" customHeight="1" x14ac:dyDescent="0.25">
      <c r="B15" s="147" t="s">
        <v>18</v>
      </c>
      <c r="C15" s="147"/>
      <c r="D15" s="147"/>
      <c r="E15" s="107">
        <v>13</v>
      </c>
      <c r="F15" s="208">
        <v>8429600</v>
      </c>
      <c r="G15" s="208"/>
      <c r="H15" s="208">
        <v>7296966</v>
      </c>
      <c r="I15" s="14"/>
    </row>
    <row r="16" spans="1:14" ht="15" customHeight="1" x14ac:dyDescent="0.25">
      <c r="B16" s="147" t="s">
        <v>19</v>
      </c>
      <c r="C16" s="147"/>
      <c r="D16" s="147"/>
      <c r="E16" s="107">
        <v>12</v>
      </c>
      <c r="F16" s="208">
        <v>1619664</v>
      </c>
      <c r="G16" s="208"/>
      <c r="H16" s="208">
        <v>1680479</v>
      </c>
      <c r="I16" s="14"/>
    </row>
    <row r="17" spans="2:9" ht="15" customHeight="1" x14ac:dyDescent="0.25">
      <c r="B17" s="147" t="s">
        <v>13</v>
      </c>
      <c r="C17" s="147"/>
      <c r="D17" s="147"/>
      <c r="E17" s="107">
        <v>12</v>
      </c>
      <c r="F17" s="208">
        <v>1086884</v>
      </c>
      <c r="G17" s="208"/>
      <c r="H17" s="208">
        <v>894645</v>
      </c>
      <c r="I17" s="14"/>
    </row>
    <row r="18" spans="2:9" ht="15" customHeight="1" x14ac:dyDescent="0.25">
      <c r="B18" s="147" t="s">
        <v>20</v>
      </c>
      <c r="C18" s="147"/>
      <c r="D18" s="147"/>
      <c r="E18" s="107">
        <v>14</v>
      </c>
      <c r="F18" s="208">
        <v>5450208</v>
      </c>
      <c r="G18" s="209"/>
      <c r="H18" s="208">
        <v>2990970</v>
      </c>
      <c r="I18" s="14"/>
    </row>
    <row r="19" spans="2:9" ht="15" customHeight="1" x14ac:dyDescent="0.25">
      <c r="B19" s="147" t="s">
        <v>21</v>
      </c>
      <c r="C19" s="147"/>
      <c r="D19" s="147"/>
      <c r="E19" s="107">
        <v>15</v>
      </c>
      <c r="F19" s="208">
        <v>1150652</v>
      </c>
      <c r="G19" s="209"/>
      <c r="H19" s="208">
        <v>822878</v>
      </c>
      <c r="I19" s="14"/>
    </row>
    <row r="20" spans="2:9" ht="15" customHeight="1" x14ac:dyDescent="0.25">
      <c r="B20" s="147" t="s">
        <v>22</v>
      </c>
      <c r="C20" s="147"/>
      <c r="D20" s="147"/>
      <c r="E20" s="107"/>
      <c r="F20" s="208">
        <v>492023</v>
      </c>
      <c r="G20" s="209"/>
      <c r="H20" s="208">
        <v>513652</v>
      </c>
      <c r="I20" s="14"/>
    </row>
    <row r="21" spans="2:9" ht="15" customHeight="1" x14ac:dyDescent="0.25">
      <c r="B21" s="147" t="s">
        <v>23</v>
      </c>
      <c r="C21" s="147"/>
      <c r="D21" s="147"/>
      <c r="E21" s="107"/>
      <c r="F21" s="206">
        <v>2450541</v>
      </c>
      <c r="G21" s="209"/>
      <c r="H21" s="206">
        <v>5236437</v>
      </c>
      <c r="I21" s="14"/>
    </row>
    <row r="22" spans="2:9" ht="15" customHeight="1" x14ac:dyDescent="0.25">
      <c r="B22" s="147" t="s">
        <v>24</v>
      </c>
      <c r="C22" s="147"/>
      <c r="D22" s="147"/>
      <c r="E22" s="107"/>
      <c r="F22" s="210">
        <v>1929</v>
      </c>
      <c r="G22" s="209"/>
      <c r="H22" s="206">
        <v>1929</v>
      </c>
      <c r="I22" s="14"/>
    </row>
    <row r="23" spans="2:9" ht="15" customHeight="1" x14ac:dyDescent="0.25">
      <c r="B23" s="147" t="s">
        <v>25</v>
      </c>
      <c r="C23" s="147"/>
      <c r="D23" s="147"/>
      <c r="E23" s="107"/>
      <c r="F23" s="207">
        <f>SUM(F15:F22)</f>
        <v>20681501</v>
      </c>
      <c r="G23" s="206"/>
      <c r="H23" s="207">
        <f>SUM(H15:H22)</f>
        <v>19437956</v>
      </c>
      <c r="I23" s="8"/>
    </row>
    <row r="24" spans="2:9" x14ac:dyDescent="0.25">
      <c r="B24" s="150"/>
      <c r="C24" s="150"/>
      <c r="D24" s="150"/>
      <c r="E24" s="110"/>
      <c r="F24" s="208"/>
      <c r="G24" s="209"/>
      <c r="H24" s="208"/>
      <c r="I24" s="8"/>
    </row>
    <row r="25" spans="2:9" ht="15.75" customHeight="1" thickBot="1" x14ac:dyDescent="0.3">
      <c r="B25" s="147" t="s">
        <v>26</v>
      </c>
      <c r="C25" s="147"/>
      <c r="D25" s="147"/>
      <c r="E25" s="107"/>
      <c r="F25" s="211">
        <f>F12+F23</f>
        <v>43096213</v>
      </c>
      <c r="G25" s="206"/>
      <c r="H25" s="211">
        <f>H12+H23</f>
        <v>41651059</v>
      </c>
      <c r="I25" s="8"/>
    </row>
    <row r="26" spans="2:9" ht="15.75" thickTop="1" x14ac:dyDescent="0.25">
      <c r="B26" s="150"/>
      <c r="C26" s="150"/>
      <c r="D26" s="150"/>
      <c r="E26" s="110"/>
      <c r="F26" s="208"/>
      <c r="G26" s="209"/>
      <c r="H26" s="208"/>
      <c r="I26" s="11"/>
    </row>
    <row r="27" spans="2:9" ht="15" customHeight="1" x14ac:dyDescent="0.25">
      <c r="B27" s="152" t="s">
        <v>27</v>
      </c>
      <c r="C27" s="152"/>
      <c r="D27" s="152"/>
      <c r="E27" s="114"/>
      <c r="F27" s="208"/>
      <c r="G27" s="209"/>
      <c r="H27" s="208"/>
      <c r="I27" s="8"/>
    </row>
    <row r="28" spans="2:9" ht="15" customHeight="1" x14ac:dyDescent="0.25">
      <c r="B28" s="147" t="s">
        <v>28</v>
      </c>
      <c r="C28" s="147"/>
      <c r="D28" s="147"/>
      <c r="E28" s="107"/>
      <c r="F28" s="208"/>
      <c r="G28" s="209"/>
      <c r="H28" s="208"/>
      <c r="I28" s="8"/>
    </row>
    <row r="29" spans="2:9" ht="15" customHeight="1" x14ac:dyDescent="0.25">
      <c r="B29" s="147" t="s">
        <v>29</v>
      </c>
      <c r="C29" s="147"/>
      <c r="D29" s="147"/>
      <c r="E29" s="107"/>
      <c r="F29" s="208">
        <v>2787696</v>
      </c>
      <c r="G29" s="209"/>
      <c r="H29" s="208">
        <v>2787696</v>
      </c>
      <c r="I29" s="8"/>
    </row>
    <row r="30" spans="2:9" ht="15" customHeight="1" x14ac:dyDescent="0.25">
      <c r="B30" s="147" t="s">
        <v>30</v>
      </c>
      <c r="C30" s="147"/>
      <c r="D30" s="147"/>
      <c r="E30" s="107"/>
      <c r="F30" s="208">
        <v>-947400</v>
      </c>
      <c r="G30" s="209"/>
      <c r="H30" s="208">
        <v>-947400</v>
      </c>
      <c r="I30" s="8"/>
    </row>
    <row r="31" spans="2:9" ht="15" customHeight="1" x14ac:dyDescent="0.25">
      <c r="B31" s="147" t="s">
        <v>31</v>
      </c>
      <c r="C31" s="147"/>
      <c r="D31" s="147"/>
      <c r="E31" s="107"/>
      <c r="F31" s="208">
        <v>-149709</v>
      </c>
      <c r="G31" s="209"/>
      <c r="H31" s="208">
        <v>-149709</v>
      </c>
      <c r="I31" s="8"/>
    </row>
    <row r="32" spans="2:9" x14ac:dyDescent="0.25">
      <c r="B32" s="147" t="s">
        <v>32</v>
      </c>
      <c r="C32" s="147"/>
      <c r="D32" s="147"/>
      <c r="E32" s="107"/>
      <c r="F32" s="208">
        <v>2737228</v>
      </c>
      <c r="G32" s="209"/>
      <c r="H32" s="208">
        <v>2956227</v>
      </c>
      <c r="I32" s="14"/>
    </row>
    <row r="33" spans="2:9" ht="15" customHeight="1" x14ac:dyDescent="0.25">
      <c r="B33" s="147" t="s">
        <v>33</v>
      </c>
      <c r="C33" s="147"/>
      <c r="D33" s="147"/>
      <c r="E33" s="107"/>
      <c r="F33" s="210">
        <v>9090962</v>
      </c>
      <c r="G33" s="206"/>
      <c r="H33" s="210">
        <v>8855542</v>
      </c>
      <c r="I33" s="13"/>
    </row>
    <row r="34" spans="2:9" x14ac:dyDescent="0.25">
      <c r="B34" s="150"/>
      <c r="C34" s="150"/>
      <c r="D34" s="150"/>
      <c r="E34" s="110"/>
      <c r="F34" s="208"/>
      <c r="G34" s="209"/>
      <c r="H34" s="208"/>
      <c r="I34" s="13"/>
    </row>
    <row r="35" spans="2:9" ht="15" customHeight="1" x14ac:dyDescent="0.25">
      <c r="B35" s="147" t="s">
        <v>34</v>
      </c>
      <c r="C35" s="147"/>
      <c r="D35" s="147"/>
      <c r="E35" s="107"/>
      <c r="F35" s="208">
        <f>SUM(F29:F34)</f>
        <v>13518777</v>
      </c>
      <c r="G35" s="208"/>
      <c r="H35" s="208">
        <f>SUM(H29:H34)</f>
        <v>13502356</v>
      </c>
      <c r="I35" s="8"/>
    </row>
    <row r="36" spans="2:9" ht="15" customHeight="1" x14ac:dyDescent="0.25">
      <c r="B36" s="147" t="s">
        <v>35</v>
      </c>
      <c r="C36" s="147"/>
      <c r="D36" s="147"/>
      <c r="E36" s="107"/>
      <c r="F36" s="207">
        <f>F35</f>
        <v>13518777</v>
      </c>
      <c r="G36" s="206"/>
      <c r="H36" s="207">
        <f>H35</f>
        <v>13502356</v>
      </c>
      <c r="I36" s="8"/>
    </row>
    <row r="37" spans="2:9" x14ac:dyDescent="0.25">
      <c r="B37" s="149"/>
      <c r="C37" s="149"/>
      <c r="D37" s="149"/>
      <c r="E37" s="109"/>
      <c r="F37" s="208"/>
      <c r="G37" s="209"/>
      <c r="H37" s="208"/>
      <c r="I37" s="14"/>
    </row>
    <row r="38" spans="2:9" ht="15" customHeight="1" x14ac:dyDescent="0.25">
      <c r="B38" s="147" t="s">
        <v>36</v>
      </c>
      <c r="C38" s="147"/>
      <c r="D38" s="147"/>
      <c r="E38" s="107"/>
      <c r="F38" s="208"/>
      <c r="G38" s="209"/>
      <c r="H38" s="208"/>
      <c r="I38" s="8"/>
    </row>
    <row r="39" spans="2:9" ht="15" customHeight="1" x14ac:dyDescent="0.25">
      <c r="B39" s="147" t="s">
        <v>37</v>
      </c>
      <c r="C39" s="147"/>
      <c r="D39" s="147"/>
      <c r="E39" s="107">
        <v>16</v>
      </c>
      <c r="F39" s="206">
        <v>7671591</v>
      </c>
      <c r="G39" s="209"/>
      <c r="H39" s="206">
        <v>8165380</v>
      </c>
      <c r="I39" s="8"/>
    </row>
    <row r="40" spans="2:9" ht="15" customHeight="1" x14ac:dyDescent="0.25">
      <c r="B40" s="147" t="s">
        <v>38</v>
      </c>
      <c r="C40" s="147"/>
      <c r="D40" s="147"/>
      <c r="E40" s="107"/>
      <c r="F40" s="206"/>
      <c r="G40" s="209"/>
      <c r="H40" s="206"/>
      <c r="I40" s="8"/>
    </row>
    <row r="41" spans="2:9" ht="15" customHeight="1" x14ac:dyDescent="0.25">
      <c r="B41" s="147" t="s">
        <v>39</v>
      </c>
      <c r="C41" s="147"/>
      <c r="D41" s="147"/>
      <c r="E41" s="107"/>
      <c r="F41" s="206">
        <v>2915726</v>
      </c>
      <c r="G41" s="209"/>
      <c r="H41" s="206">
        <v>2915726</v>
      </c>
      <c r="I41" s="8"/>
    </row>
    <row r="42" spans="2:9" ht="15" customHeight="1" x14ac:dyDescent="0.25">
      <c r="B42" s="148" t="s">
        <v>40</v>
      </c>
      <c r="C42" s="148"/>
      <c r="D42" s="148"/>
      <c r="E42" s="108">
        <v>17</v>
      </c>
      <c r="F42" s="208"/>
      <c r="G42" s="206"/>
      <c r="H42" s="208"/>
      <c r="I42" s="8"/>
    </row>
    <row r="43" spans="2:9" ht="15" customHeight="1" x14ac:dyDescent="0.25">
      <c r="B43" s="148" t="s">
        <v>41</v>
      </c>
      <c r="C43" s="148"/>
      <c r="D43" s="148"/>
      <c r="E43" s="108"/>
      <c r="F43" s="207">
        <f>SUM(F39:F42)</f>
        <v>10587317</v>
      </c>
      <c r="G43" s="206"/>
      <c r="H43" s="207">
        <f>SUM(H39:H42)</f>
        <v>11081106</v>
      </c>
      <c r="I43" s="8"/>
    </row>
    <row r="44" spans="2:9" x14ac:dyDescent="0.25">
      <c r="B44" s="154"/>
      <c r="C44" s="154"/>
      <c r="D44" s="154"/>
      <c r="E44" s="112"/>
      <c r="F44" s="208"/>
      <c r="G44" s="206"/>
      <c r="H44" s="208"/>
      <c r="I44" s="8"/>
    </row>
    <row r="45" spans="2:9" ht="15" customHeight="1" x14ac:dyDescent="0.25">
      <c r="B45" s="148" t="s">
        <v>42</v>
      </c>
      <c r="C45" s="148"/>
      <c r="D45" s="148"/>
      <c r="E45" s="108"/>
      <c r="F45" s="208"/>
      <c r="G45" s="206"/>
      <c r="H45" s="208"/>
      <c r="I45" s="8"/>
    </row>
    <row r="46" spans="2:9" ht="15" customHeight="1" x14ac:dyDescent="0.25">
      <c r="B46" s="148" t="s">
        <v>40</v>
      </c>
      <c r="C46" s="148"/>
      <c r="D46" s="148"/>
      <c r="E46" s="108">
        <v>17</v>
      </c>
      <c r="F46" s="208">
        <v>6096524</v>
      </c>
      <c r="G46" s="206"/>
      <c r="H46" s="208">
        <v>6590459</v>
      </c>
      <c r="I46" s="8"/>
    </row>
    <row r="47" spans="2:9" ht="15" customHeight="1" x14ac:dyDescent="0.25">
      <c r="B47" s="148" t="s">
        <v>43</v>
      </c>
      <c r="C47" s="148"/>
      <c r="D47" s="148"/>
      <c r="E47" s="108">
        <v>16</v>
      </c>
      <c r="F47" s="208">
        <v>12105837</v>
      </c>
      <c r="G47" s="206"/>
      <c r="H47" s="208">
        <v>9391163</v>
      </c>
      <c r="I47" s="14"/>
    </row>
    <row r="48" spans="2:9" ht="15" customHeight="1" x14ac:dyDescent="0.25">
      <c r="B48" s="148" t="s">
        <v>44</v>
      </c>
      <c r="C48" s="148"/>
      <c r="D48" s="148"/>
      <c r="E48" s="108"/>
      <c r="F48" s="208"/>
      <c r="G48" s="206"/>
      <c r="H48" s="208"/>
      <c r="I48" s="14"/>
    </row>
    <row r="49" spans="2:9" x14ac:dyDescent="0.25">
      <c r="B49" s="148" t="s">
        <v>45</v>
      </c>
      <c r="C49" s="156"/>
      <c r="D49" s="156"/>
      <c r="E49" s="129"/>
      <c r="F49" s="208"/>
      <c r="G49" s="206"/>
      <c r="H49" s="208"/>
      <c r="I49" s="14"/>
    </row>
    <row r="50" spans="2:9" ht="15" customHeight="1" x14ac:dyDescent="0.25">
      <c r="B50" s="148" t="s">
        <v>46</v>
      </c>
      <c r="C50" s="148"/>
      <c r="D50" s="148"/>
      <c r="E50" s="108">
        <v>18</v>
      </c>
      <c r="F50" s="208">
        <v>271747</v>
      </c>
      <c r="G50" s="206"/>
      <c r="H50" s="208">
        <v>650624</v>
      </c>
      <c r="I50" s="14"/>
    </row>
    <row r="51" spans="2:9" ht="15.75" customHeight="1" x14ac:dyDescent="0.25">
      <c r="B51" s="148" t="s">
        <v>47</v>
      </c>
      <c r="C51" s="148"/>
      <c r="D51" s="148"/>
      <c r="E51" s="108">
        <v>19</v>
      </c>
      <c r="F51" s="210">
        <v>516011</v>
      </c>
      <c r="G51" s="206"/>
      <c r="H51" s="210">
        <v>435351</v>
      </c>
      <c r="I51" s="14"/>
    </row>
    <row r="52" spans="2:9" ht="15" customHeight="1" x14ac:dyDescent="0.25">
      <c r="B52" s="147" t="s">
        <v>48</v>
      </c>
      <c r="C52" s="147"/>
      <c r="D52" s="147"/>
      <c r="E52" s="107"/>
      <c r="F52" s="207">
        <f>SUM(F46:F51)</f>
        <v>18990119</v>
      </c>
      <c r="G52" s="206"/>
      <c r="H52" s="207">
        <f>SUM(H46:H51)</f>
        <v>17067597</v>
      </c>
      <c r="I52" s="14"/>
    </row>
    <row r="53" spans="2:9" x14ac:dyDescent="0.25">
      <c r="B53" s="147"/>
      <c r="C53" s="147"/>
      <c r="D53" s="147"/>
      <c r="E53" s="107"/>
      <c r="F53" s="208"/>
      <c r="G53" s="209"/>
      <c r="H53" s="208"/>
      <c r="I53" s="14"/>
    </row>
    <row r="54" spans="2:9" ht="15.75" customHeight="1" thickBot="1" x14ac:dyDescent="0.3">
      <c r="B54" s="147" t="s">
        <v>49</v>
      </c>
      <c r="C54" s="147"/>
      <c r="D54" s="147"/>
      <c r="E54" s="107"/>
      <c r="F54" s="211">
        <f>F36+F43+F52</f>
        <v>43096213</v>
      </c>
      <c r="G54" s="206"/>
      <c r="H54" s="211">
        <f>H36+H43+H52</f>
        <v>41651059</v>
      </c>
      <c r="I54" s="8"/>
    </row>
    <row r="55" spans="2:9" ht="15.75" customHeight="1" thickTop="1" x14ac:dyDescent="0.25">
      <c r="B55" s="153" t="s">
        <v>50</v>
      </c>
      <c r="C55" s="153"/>
      <c r="D55" s="153"/>
      <c r="E55" s="111"/>
      <c r="F55" s="208">
        <f>(F25-F10-F43-F52)/3148.271</f>
        <v>4267.952155325891</v>
      </c>
      <c r="G55" s="213"/>
      <c r="H55" s="208">
        <v>4265</v>
      </c>
      <c r="I55" s="8"/>
    </row>
    <row r="56" spans="2:9" ht="15" customHeight="1" x14ac:dyDescent="0.25">
      <c r="B56" s="153" t="s">
        <v>51</v>
      </c>
      <c r="C56" s="153"/>
      <c r="D56" s="153"/>
      <c r="E56" s="111"/>
      <c r="F56" s="208">
        <v>1200</v>
      </c>
      <c r="G56" s="213"/>
      <c r="H56" s="208">
        <v>1200</v>
      </c>
      <c r="I56" s="8"/>
    </row>
    <row r="57" spans="2:9" x14ac:dyDescent="0.25">
      <c r="B57" s="18"/>
      <c r="C57" s="18"/>
      <c r="D57" s="18"/>
      <c r="E57" s="18"/>
      <c r="F57" s="197"/>
      <c r="G57" s="198"/>
      <c r="H57" s="197"/>
      <c r="I57" s="1"/>
    </row>
    <row r="58" spans="2:9" ht="15" customHeight="1" x14ac:dyDescent="0.25">
      <c r="B58" s="159" t="s">
        <v>52</v>
      </c>
      <c r="C58" s="159"/>
      <c r="D58" s="159"/>
      <c r="E58" s="115"/>
      <c r="F58" s="145">
        <f>F54-F25</f>
        <v>0</v>
      </c>
      <c r="G58" s="146"/>
      <c r="H58" s="145">
        <f>H54-H25</f>
        <v>0</v>
      </c>
      <c r="I58" s="1"/>
    </row>
    <row r="59" spans="2:9" x14ac:dyDescent="0.25">
      <c r="B59" s="19"/>
      <c r="C59" s="9"/>
      <c r="D59" s="19"/>
      <c r="E59" s="19"/>
      <c r="F59" s="199"/>
      <c r="G59" s="200"/>
      <c r="H59" s="201"/>
      <c r="I59" s="1"/>
    </row>
    <row r="60" spans="2:9" ht="26.25" customHeight="1" x14ac:dyDescent="0.25">
      <c r="B60" s="157" t="s">
        <v>53</v>
      </c>
      <c r="C60" s="157"/>
      <c r="D60" s="98" t="s">
        <v>55</v>
      </c>
      <c r="E60" s="98"/>
      <c r="F60" s="202" t="s">
        <v>58</v>
      </c>
      <c r="G60" s="203"/>
      <c r="H60" s="203"/>
      <c r="I60" s="15"/>
    </row>
    <row r="61" spans="2:9" ht="26.25" customHeight="1" x14ac:dyDescent="0.25">
      <c r="B61" s="158" t="s">
        <v>54</v>
      </c>
      <c r="C61" s="158"/>
      <c r="D61" s="20" t="s">
        <v>56</v>
      </c>
      <c r="E61" s="20"/>
      <c r="F61" s="204" t="s">
        <v>57</v>
      </c>
      <c r="G61" s="200"/>
      <c r="H61" s="201"/>
      <c r="I61" s="15"/>
    </row>
    <row r="62" spans="2:9" x14ac:dyDescent="0.25">
      <c r="C62" s="6"/>
      <c r="D62" s="20"/>
      <c r="E62" s="20"/>
      <c r="F62" s="146"/>
      <c r="G62" s="146"/>
      <c r="H62" s="145"/>
      <c r="I62" s="1"/>
    </row>
    <row r="63" spans="2:9" x14ac:dyDescent="0.25">
      <c r="B63" s="16"/>
      <c r="C63" s="16" t="s">
        <v>1</v>
      </c>
      <c r="D63" s="17" t="s">
        <v>1</v>
      </c>
      <c r="E63" s="17"/>
      <c r="F63" s="191"/>
      <c r="G63" s="191"/>
      <c r="H63" s="191"/>
      <c r="I63" s="15"/>
    </row>
    <row r="64" spans="2:9" x14ac:dyDescent="0.25">
      <c r="B64" s="1"/>
      <c r="C64" s="1"/>
      <c r="D64" s="1"/>
      <c r="E64" s="1"/>
      <c r="F64" s="191"/>
      <c r="G64" s="191"/>
      <c r="H64" s="191"/>
      <c r="I64" s="1"/>
    </row>
  </sheetData>
  <mergeCells count="60">
    <mergeCell ref="A1:H1"/>
    <mergeCell ref="B49:D49"/>
    <mergeCell ref="B60:C60"/>
    <mergeCell ref="B61:C61"/>
    <mergeCell ref="B58:D58"/>
    <mergeCell ref="F60:H60"/>
    <mergeCell ref="F2:H2"/>
    <mergeCell ref="B5:D5"/>
    <mergeCell ref="B4:D4"/>
    <mergeCell ref="B8:D8"/>
    <mergeCell ref="B30:D30"/>
    <mergeCell ref="B18:D18"/>
    <mergeCell ref="B9:D9"/>
    <mergeCell ref="B19:D19"/>
    <mergeCell ref="B10:D10"/>
    <mergeCell ref="B11:D11"/>
    <mergeCell ref="B23:D23"/>
    <mergeCell ref="B29:D29"/>
    <mergeCell ref="B55:D55"/>
    <mergeCell ref="B41:D41"/>
    <mergeCell ref="B44:D44"/>
    <mergeCell ref="B42:D42"/>
    <mergeCell ref="B56:D56"/>
    <mergeCell ref="B28:D28"/>
    <mergeCell ref="B24:D24"/>
    <mergeCell ref="B26:D26"/>
    <mergeCell ref="B25:D25"/>
    <mergeCell ref="B46:D46"/>
    <mergeCell ref="B50:D50"/>
    <mergeCell ref="B47:D47"/>
    <mergeCell ref="B7:D7"/>
    <mergeCell ref="A2:D2"/>
    <mergeCell ref="B6:D6"/>
    <mergeCell ref="B20:D20"/>
    <mergeCell ref="B14:D14"/>
    <mergeCell ref="B15:D15"/>
    <mergeCell ref="B16:D16"/>
    <mergeCell ref="B17:D17"/>
    <mergeCell ref="B12:D12"/>
    <mergeCell ref="B13:D13"/>
    <mergeCell ref="B27:D27"/>
    <mergeCell ref="B22:D22"/>
    <mergeCell ref="B21:D21"/>
    <mergeCell ref="B54:D54"/>
    <mergeCell ref="B51:D51"/>
    <mergeCell ref="B53:D53"/>
    <mergeCell ref="B52:D52"/>
    <mergeCell ref="B48:D48"/>
    <mergeCell ref="B39:D39"/>
    <mergeCell ref="B36:D36"/>
    <mergeCell ref="B40:D40"/>
    <mergeCell ref="B45:D45"/>
    <mergeCell ref="B31:D31"/>
    <mergeCell ref="B33:D33"/>
    <mergeCell ref="B37:D37"/>
    <mergeCell ref="B38:D38"/>
    <mergeCell ref="B34:D34"/>
    <mergeCell ref="B35:D35"/>
    <mergeCell ref="B32:D32"/>
    <mergeCell ref="B43:D4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zoomScaleNormal="100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 ht="15" customHeight="1" x14ac:dyDescent="0.25">
      <c r="B1" s="155" t="s">
        <v>4</v>
      </c>
      <c r="C1" s="155"/>
      <c r="D1" s="155"/>
      <c r="E1" s="155"/>
      <c r="F1" s="155"/>
      <c r="G1" s="155"/>
      <c r="H1" s="155"/>
      <c r="I1" s="155"/>
    </row>
    <row r="2" spans="2:9" ht="39.75" customHeight="1" x14ac:dyDescent="0.25">
      <c r="B2" s="166" t="s">
        <v>59</v>
      </c>
      <c r="C2" s="166"/>
      <c r="D2" s="166"/>
      <c r="E2" s="166"/>
      <c r="F2" s="165" t="s">
        <v>0</v>
      </c>
      <c r="G2" s="165"/>
      <c r="H2" s="165"/>
      <c r="I2" s="36"/>
    </row>
    <row r="3" spans="2:9" ht="15" customHeight="1" x14ac:dyDescent="0.25">
      <c r="B3" s="172"/>
      <c r="C3" s="172"/>
      <c r="D3" s="172"/>
      <c r="E3" s="172"/>
      <c r="F3" s="27"/>
      <c r="G3" s="27"/>
      <c r="H3" s="37"/>
      <c r="I3" s="27"/>
    </row>
    <row r="4" spans="2:9" ht="39.75" customHeight="1" x14ac:dyDescent="0.25">
      <c r="B4" s="167"/>
      <c r="C4" s="167"/>
      <c r="D4" s="167"/>
      <c r="E4" s="92" t="s">
        <v>6</v>
      </c>
      <c r="F4" s="94" t="s">
        <v>60</v>
      </c>
      <c r="G4" s="94"/>
      <c r="H4" s="94" t="s">
        <v>61</v>
      </c>
      <c r="I4" s="33"/>
    </row>
    <row r="5" spans="2:9" ht="22.5" customHeight="1" x14ac:dyDescent="0.25">
      <c r="B5" s="168"/>
      <c r="C5" s="168"/>
      <c r="D5" s="168"/>
      <c r="E5" s="39"/>
      <c r="F5" s="40"/>
      <c r="G5" s="41"/>
      <c r="H5" s="42"/>
      <c r="I5" s="28"/>
    </row>
    <row r="6" spans="2:9" ht="20.100000000000001" customHeight="1" x14ac:dyDescent="0.25">
      <c r="B6" s="164" t="s">
        <v>62</v>
      </c>
      <c r="C6" s="164"/>
      <c r="D6" s="164"/>
      <c r="E6" s="43">
        <v>4</v>
      </c>
      <c r="F6" s="48">
        <v>10795809</v>
      </c>
      <c r="G6" s="41"/>
      <c r="H6" s="130">
        <v>10197714</v>
      </c>
      <c r="I6" s="29"/>
    </row>
    <row r="7" spans="2:9" ht="20.100000000000001" customHeight="1" x14ac:dyDescent="0.25">
      <c r="B7" s="164" t="s">
        <v>63</v>
      </c>
      <c r="C7" s="164"/>
      <c r="D7" s="164"/>
      <c r="E7" s="43">
        <v>5</v>
      </c>
      <c r="F7" s="45">
        <v>-6817469</v>
      </c>
      <c r="G7" s="46"/>
      <c r="H7" s="131">
        <v>-6201139</v>
      </c>
      <c r="I7" s="29"/>
    </row>
    <row r="8" spans="2:9" ht="20.100000000000001" customHeight="1" x14ac:dyDescent="0.25">
      <c r="B8" s="164" t="s">
        <v>64</v>
      </c>
      <c r="C8" s="164"/>
      <c r="D8" s="164"/>
      <c r="E8" s="47"/>
      <c r="F8" s="59">
        <f>SUM(F6:F7)</f>
        <v>3978340</v>
      </c>
      <c r="G8" s="50"/>
      <c r="H8" s="59">
        <f>SUM(H6:H7)</f>
        <v>3996575</v>
      </c>
      <c r="I8" s="29"/>
    </row>
    <row r="9" spans="2:9" ht="20.100000000000001" customHeight="1" x14ac:dyDescent="0.25">
      <c r="B9" s="164" t="s">
        <v>65</v>
      </c>
      <c r="C9" s="164"/>
      <c r="D9" s="164"/>
      <c r="E9" s="43">
        <v>6</v>
      </c>
      <c r="F9" s="48">
        <v>-2197372</v>
      </c>
      <c r="G9" s="41"/>
      <c r="H9" s="130">
        <v>-1808106</v>
      </c>
      <c r="I9" s="29"/>
    </row>
    <row r="10" spans="2:9" ht="20.100000000000001" customHeight="1" x14ac:dyDescent="0.25">
      <c r="B10" s="164" t="s">
        <v>66</v>
      </c>
      <c r="C10" s="164"/>
      <c r="D10" s="164"/>
      <c r="E10" s="43">
        <v>7</v>
      </c>
      <c r="F10" s="45">
        <v>-1003744</v>
      </c>
      <c r="G10" s="41"/>
      <c r="H10" s="132">
        <v>-911034</v>
      </c>
      <c r="I10" s="29"/>
    </row>
    <row r="11" spans="2:9" ht="20.100000000000001" customHeight="1" x14ac:dyDescent="0.25">
      <c r="B11" s="170" t="s">
        <v>67</v>
      </c>
      <c r="C11" s="170"/>
      <c r="D11" s="170"/>
      <c r="E11" s="43"/>
      <c r="F11" s="49">
        <f>SUM(F8:F10)</f>
        <v>777224</v>
      </c>
      <c r="G11" s="50"/>
      <c r="H11" s="49">
        <f>SUM(H8:H10)</f>
        <v>1277435</v>
      </c>
      <c r="I11" s="35"/>
    </row>
    <row r="12" spans="2:9" ht="20.100000000000001" customHeight="1" x14ac:dyDescent="0.25">
      <c r="B12" s="164" t="s">
        <v>68</v>
      </c>
      <c r="C12" s="164"/>
      <c r="D12" s="164"/>
      <c r="E12" s="43">
        <v>8</v>
      </c>
      <c r="F12" s="48">
        <v>-452835</v>
      </c>
      <c r="G12" s="41"/>
      <c r="H12" s="130">
        <v>-503647</v>
      </c>
      <c r="I12" s="29"/>
    </row>
    <row r="13" spans="2:9" ht="20.100000000000001" customHeight="1" x14ac:dyDescent="0.25">
      <c r="B13" s="164" t="s">
        <v>69</v>
      </c>
      <c r="C13" s="164"/>
      <c r="D13" s="164"/>
      <c r="E13" s="43"/>
      <c r="F13" s="48">
        <v>-62102</v>
      </c>
      <c r="G13" s="41"/>
      <c r="H13" s="130">
        <v>-450316</v>
      </c>
      <c r="I13" s="29"/>
    </row>
    <row r="14" spans="2:9" ht="20.100000000000001" customHeight="1" x14ac:dyDescent="0.25">
      <c r="B14" s="164" t="s">
        <v>70</v>
      </c>
      <c r="C14" s="164"/>
      <c r="D14" s="164"/>
      <c r="E14" s="43"/>
      <c r="F14" s="48">
        <v>16203</v>
      </c>
      <c r="G14" s="41"/>
      <c r="H14" s="130">
        <v>3034</v>
      </c>
      <c r="I14" s="29"/>
    </row>
    <row r="15" spans="2:9" ht="20.100000000000001" customHeight="1" x14ac:dyDescent="0.25">
      <c r="B15" s="164" t="s">
        <v>71</v>
      </c>
      <c r="C15" s="164"/>
      <c r="D15" s="164"/>
      <c r="E15" s="43">
        <v>9</v>
      </c>
      <c r="F15" s="45">
        <v>13273</v>
      </c>
      <c r="G15" s="60"/>
      <c r="H15" s="130">
        <v>-7371</v>
      </c>
      <c r="I15" s="29"/>
    </row>
    <row r="16" spans="2:9" ht="32.25" customHeight="1" thickBot="1" x14ac:dyDescent="0.3">
      <c r="B16" s="164" t="s">
        <v>72</v>
      </c>
      <c r="C16" s="164"/>
      <c r="D16" s="164"/>
      <c r="E16" s="43"/>
      <c r="F16" s="61">
        <f>SUM(F11:F15)</f>
        <v>291763</v>
      </c>
      <c r="G16" s="52"/>
      <c r="H16" s="61">
        <f>SUM(H11:H15)</f>
        <v>319135</v>
      </c>
      <c r="I16" s="29"/>
    </row>
    <row r="17" spans="2:9" ht="20.100000000000001" customHeight="1" x14ac:dyDescent="0.25">
      <c r="B17" s="169" t="s">
        <v>73</v>
      </c>
      <c r="C17" s="169"/>
      <c r="D17" s="169"/>
      <c r="E17" s="51"/>
      <c r="F17" s="48">
        <v>-241847</v>
      </c>
      <c r="G17" s="52"/>
      <c r="H17" s="130">
        <v>-112542</v>
      </c>
      <c r="I17" s="29"/>
    </row>
    <row r="18" spans="2:9" ht="20.100000000000001" customHeight="1" x14ac:dyDescent="0.25">
      <c r="B18" s="169" t="s">
        <v>74</v>
      </c>
      <c r="C18" s="169"/>
      <c r="D18" s="169"/>
      <c r="E18" s="43"/>
      <c r="F18" s="48">
        <f>F16+F17</f>
        <v>49916</v>
      </c>
      <c r="G18" s="44"/>
      <c r="H18" s="48">
        <f>H16+H17</f>
        <v>206593</v>
      </c>
      <c r="I18" s="29"/>
    </row>
    <row r="19" spans="2:9" ht="20.100000000000001" customHeight="1" x14ac:dyDescent="0.25">
      <c r="B19" s="169" t="s">
        <v>75</v>
      </c>
      <c r="C19" s="169"/>
      <c r="D19" s="169"/>
      <c r="E19" s="43"/>
      <c r="F19" s="48"/>
      <c r="G19" s="44"/>
      <c r="H19" s="133"/>
      <c r="I19" s="29"/>
    </row>
    <row r="20" spans="2:9" ht="20.100000000000001" customHeight="1" x14ac:dyDescent="0.25">
      <c r="B20" s="164" t="s">
        <v>76</v>
      </c>
      <c r="C20" s="164"/>
      <c r="D20" s="164"/>
      <c r="E20" s="43"/>
      <c r="F20" s="48">
        <v>-33495</v>
      </c>
      <c r="G20" s="44"/>
      <c r="H20" s="133">
        <v>4822</v>
      </c>
      <c r="I20" s="29"/>
    </row>
    <row r="21" spans="2:9" ht="20.100000000000001" customHeight="1" thickBot="1" x14ac:dyDescent="0.3">
      <c r="B21" s="139" t="s">
        <v>77</v>
      </c>
      <c r="E21" s="43"/>
      <c r="F21" s="62">
        <f>SUM(F20)</f>
        <v>-33495</v>
      </c>
      <c r="G21" s="52"/>
      <c r="H21" s="62">
        <f>SUM(H20+H19)</f>
        <v>4822</v>
      </c>
      <c r="I21" s="29"/>
    </row>
    <row r="22" spans="2:9" ht="20.100000000000001" customHeight="1" thickTop="1" x14ac:dyDescent="0.25">
      <c r="B22" s="164" t="s">
        <v>78</v>
      </c>
      <c r="C22" s="164"/>
      <c r="D22" s="164"/>
      <c r="E22" s="43"/>
      <c r="F22" s="48">
        <f>F18+F21</f>
        <v>16421</v>
      </c>
      <c r="G22" s="60"/>
      <c r="H22" s="44">
        <f>H18+H21</f>
        <v>211415</v>
      </c>
      <c r="I22" s="29"/>
    </row>
    <row r="23" spans="2:9" ht="20.100000000000001" customHeight="1" x14ac:dyDescent="0.25">
      <c r="B23" s="164"/>
      <c r="C23" s="164"/>
      <c r="D23" s="164"/>
      <c r="E23" s="43"/>
      <c r="F23" s="48"/>
      <c r="G23" s="52"/>
      <c r="H23" s="48"/>
      <c r="I23" s="29"/>
    </row>
    <row r="24" spans="2:9" ht="20.100000000000001" customHeight="1" x14ac:dyDescent="0.25">
      <c r="B24" s="163"/>
      <c r="C24" s="163"/>
      <c r="D24" s="163"/>
      <c r="E24" s="43"/>
      <c r="F24" s="53"/>
      <c r="G24" s="60"/>
      <c r="H24" s="54"/>
      <c r="I24" s="29"/>
    </row>
    <row r="25" spans="2:9" ht="20.100000000000001" customHeight="1" x14ac:dyDescent="0.25">
      <c r="B25" s="163" t="s">
        <v>79</v>
      </c>
      <c r="C25" s="163"/>
      <c r="D25" s="163"/>
      <c r="E25" s="43"/>
      <c r="F25" s="48">
        <f>F18/3148.271</f>
        <v>15.85505186815239</v>
      </c>
      <c r="G25" s="44"/>
      <c r="H25" s="42">
        <v>66</v>
      </c>
      <c r="I25" s="29"/>
    </row>
    <row r="26" spans="2:9" x14ac:dyDescent="0.25">
      <c r="B26" s="22"/>
      <c r="C26" s="22"/>
      <c r="D26" s="22"/>
      <c r="E26" s="24"/>
      <c r="F26" s="28"/>
      <c r="G26" s="26"/>
      <c r="H26" s="29"/>
      <c r="I26" s="26"/>
    </row>
    <row r="27" spans="2:9" ht="15.75" customHeight="1" x14ac:dyDescent="0.25">
      <c r="B27" s="159" t="s">
        <v>52</v>
      </c>
      <c r="C27" s="159"/>
      <c r="D27" s="159"/>
      <c r="E27" s="30"/>
      <c r="F27" s="31"/>
      <c r="G27" s="21"/>
      <c r="H27" s="21"/>
      <c r="I27" s="38"/>
    </row>
    <row r="28" spans="2:9" x14ac:dyDescent="0.25">
      <c r="B28" s="22"/>
      <c r="C28" s="22"/>
      <c r="D28" s="22"/>
      <c r="E28" s="30"/>
      <c r="F28" s="31"/>
      <c r="G28" s="21"/>
      <c r="H28" s="21"/>
      <c r="I28" s="21"/>
    </row>
    <row r="29" spans="2:9" ht="15.75" x14ac:dyDescent="0.25">
      <c r="B29" s="55"/>
      <c r="C29" s="32"/>
      <c r="D29" s="55"/>
      <c r="E29" s="32"/>
      <c r="F29" s="56"/>
      <c r="G29" s="57"/>
      <c r="H29" s="34"/>
      <c r="I29" s="38"/>
    </row>
    <row r="30" spans="2:9" x14ac:dyDescent="0.25">
      <c r="B30" s="157" t="s">
        <v>53</v>
      </c>
      <c r="C30" s="157"/>
      <c r="D30" s="171" t="s">
        <v>55</v>
      </c>
      <c r="E30" s="171"/>
      <c r="F30" s="160" t="s">
        <v>58</v>
      </c>
      <c r="G30" s="161"/>
      <c r="H30" s="161"/>
      <c r="I30" s="23"/>
    </row>
    <row r="31" spans="2:9" ht="15.75" x14ac:dyDescent="0.25">
      <c r="B31" s="158" t="s">
        <v>54</v>
      </c>
      <c r="C31" s="158"/>
      <c r="D31" s="20" t="s">
        <v>56</v>
      </c>
      <c r="E31" s="32"/>
      <c r="F31" s="12" t="s">
        <v>57</v>
      </c>
      <c r="G31" s="20"/>
      <c r="H31" s="10"/>
      <c r="I31" s="38"/>
    </row>
    <row r="32" spans="2:9" x14ac:dyDescent="0.25">
      <c r="B32" s="58"/>
      <c r="C32" s="21"/>
      <c r="D32" s="57"/>
      <c r="E32" s="21"/>
      <c r="F32" s="25"/>
      <c r="G32" s="21"/>
      <c r="H32" s="21"/>
      <c r="I32" s="21"/>
    </row>
  </sheetData>
  <mergeCells count="30">
    <mergeCell ref="B1:I1"/>
    <mergeCell ref="B31:C31"/>
    <mergeCell ref="B19:D19"/>
    <mergeCell ref="B15:D15"/>
    <mergeCell ref="B10:D10"/>
    <mergeCell ref="B18:D18"/>
    <mergeCell ref="B11:D11"/>
    <mergeCell ref="B16:D16"/>
    <mergeCell ref="B12:D12"/>
    <mergeCell ref="F30:H30"/>
    <mergeCell ref="B30:C30"/>
    <mergeCell ref="B27:D27"/>
    <mergeCell ref="D30:E30"/>
    <mergeCell ref="B14:D14"/>
    <mergeCell ref="B17:D17"/>
    <mergeCell ref="B3:E3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85546875" style="100" customWidth="1"/>
    <col min="5" max="5" width="8.85546875" style="100" customWidth="1"/>
    <col min="6" max="6" width="16.28515625" style="100" customWidth="1"/>
    <col min="11" max="11" width="11" bestFit="1" customWidth="1"/>
  </cols>
  <sheetData>
    <row r="1" spans="1:8" ht="15" customHeight="1" x14ac:dyDescent="0.25">
      <c r="A1" s="155" t="s">
        <v>4</v>
      </c>
      <c r="B1" s="155"/>
      <c r="C1" s="155"/>
      <c r="D1" s="155"/>
      <c r="E1" s="155"/>
      <c r="F1" s="155"/>
      <c r="G1" s="155"/>
      <c r="H1" s="155"/>
    </row>
    <row r="2" spans="1:8" ht="38.25" customHeight="1" x14ac:dyDescent="0.25">
      <c r="A2" s="178" t="s">
        <v>80</v>
      </c>
      <c r="B2" s="178"/>
      <c r="C2" s="178"/>
      <c r="D2" s="177" t="s">
        <v>5</v>
      </c>
      <c r="E2" s="177"/>
      <c r="F2" s="177"/>
    </row>
    <row r="3" spans="1:8" ht="34.5" customHeight="1" x14ac:dyDescent="0.25">
      <c r="A3" s="179" t="s">
        <v>81</v>
      </c>
      <c r="B3" s="179"/>
      <c r="C3" s="179"/>
      <c r="D3" s="94" t="s">
        <v>60</v>
      </c>
      <c r="E3" s="124"/>
      <c r="F3" s="94" t="s">
        <v>61</v>
      </c>
    </row>
    <row r="4" spans="1:8" ht="27.75" customHeight="1" x14ac:dyDescent="0.25">
      <c r="A4" s="80"/>
      <c r="B4" s="175" t="s">
        <v>82</v>
      </c>
      <c r="C4" s="175"/>
      <c r="D4" s="82">
        <v>291763</v>
      </c>
      <c r="E4" s="82"/>
      <c r="F4" s="214">
        <v>319135</v>
      </c>
    </row>
    <row r="5" spans="1:8" ht="15" customHeight="1" x14ac:dyDescent="0.25">
      <c r="A5" s="175" t="s">
        <v>83</v>
      </c>
      <c r="B5" s="175"/>
      <c r="C5" s="175"/>
      <c r="D5" s="82" t="s">
        <v>2</v>
      </c>
      <c r="E5" s="82"/>
      <c r="F5" s="82"/>
    </row>
    <row r="6" spans="1:8" ht="15" customHeight="1" x14ac:dyDescent="0.25">
      <c r="A6" s="80"/>
      <c r="B6" s="80"/>
      <c r="C6" s="137" t="s">
        <v>84</v>
      </c>
      <c r="D6" s="82">
        <v>474841</v>
      </c>
      <c r="E6" s="82"/>
      <c r="F6" s="214">
        <v>556448</v>
      </c>
    </row>
    <row r="7" spans="1:8" ht="15" customHeight="1" x14ac:dyDescent="0.25">
      <c r="A7" s="80"/>
      <c r="B7" s="80"/>
      <c r="C7" s="137" t="s">
        <v>85</v>
      </c>
      <c r="D7" s="82">
        <v>452835</v>
      </c>
      <c r="E7" s="82"/>
      <c r="F7" s="214">
        <v>503647</v>
      </c>
    </row>
    <row r="8" spans="1:8" ht="15" customHeight="1" x14ac:dyDescent="0.25">
      <c r="A8" s="80"/>
      <c r="B8" s="80"/>
      <c r="C8" s="137" t="s">
        <v>86</v>
      </c>
      <c r="D8" s="82">
        <v>62101</v>
      </c>
      <c r="E8" s="82"/>
      <c r="F8" s="214">
        <v>450315</v>
      </c>
    </row>
    <row r="9" spans="1:8" ht="15" customHeight="1" x14ac:dyDescent="0.25">
      <c r="A9" s="80"/>
      <c r="B9" s="80"/>
      <c r="C9" s="137" t="s">
        <v>87</v>
      </c>
      <c r="D9" s="82">
        <v>-35641</v>
      </c>
      <c r="E9" s="82"/>
      <c r="F9" s="82"/>
    </row>
    <row r="10" spans="1:8" ht="15" customHeight="1" x14ac:dyDescent="0.25">
      <c r="A10" s="80"/>
      <c r="B10" s="80"/>
      <c r="C10" s="137" t="s">
        <v>88</v>
      </c>
      <c r="D10" s="82">
        <v>22369</v>
      </c>
      <c r="E10" s="82"/>
      <c r="F10" s="214">
        <v>34890</v>
      </c>
    </row>
    <row r="11" spans="1:8" ht="15" customHeight="1" x14ac:dyDescent="0.25">
      <c r="A11" s="80"/>
      <c r="B11" s="80"/>
      <c r="C11" s="137" t="s">
        <v>89</v>
      </c>
      <c r="D11" s="82">
        <v>26630</v>
      </c>
      <c r="E11" s="82"/>
      <c r="F11" s="82">
        <v>28464</v>
      </c>
    </row>
    <row r="12" spans="1:8" ht="15" customHeight="1" x14ac:dyDescent="0.25">
      <c r="A12" s="80"/>
      <c r="B12" s="80"/>
      <c r="C12" s="137" t="s">
        <v>90</v>
      </c>
      <c r="D12" s="82">
        <v>-125659</v>
      </c>
      <c r="E12" s="82"/>
      <c r="F12" s="214">
        <v>-430986</v>
      </c>
    </row>
    <row r="13" spans="1:8" ht="15.75" customHeight="1" x14ac:dyDescent="0.25">
      <c r="A13" s="80"/>
      <c r="B13" s="80"/>
      <c r="C13" s="137" t="s">
        <v>91</v>
      </c>
      <c r="D13" s="82">
        <v>-16203</v>
      </c>
      <c r="E13" s="82"/>
      <c r="F13" s="214">
        <v>-3034</v>
      </c>
    </row>
    <row r="14" spans="1:8" ht="28.5" customHeight="1" x14ac:dyDescent="0.25">
      <c r="A14" s="80"/>
      <c r="B14" s="80"/>
      <c r="C14" s="137" t="s">
        <v>92</v>
      </c>
      <c r="D14" s="82">
        <v>19557</v>
      </c>
      <c r="E14" s="82"/>
      <c r="F14" s="214"/>
    </row>
    <row r="15" spans="1:8" ht="28.5" customHeight="1" thickBot="1" x14ac:dyDescent="0.3">
      <c r="A15" s="80"/>
      <c r="B15" s="80"/>
      <c r="C15" s="134" t="s">
        <v>93</v>
      </c>
      <c r="D15" s="82">
        <v>-3634</v>
      </c>
      <c r="E15" s="82"/>
      <c r="F15" s="214"/>
    </row>
    <row r="16" spans="1:8" ht="30.75" customHeight="1" thickBot="1" x14ac:dyDescent="0.3">
      <c r="A16" s="80"/>
      <c r="B16" s="175" t="s">
        <v>94</v>
      </c>
      <c r="C16" s="175"/>
      <c r="D16" s="83">
        <f>SUM(D4:D15)</f>
        <v>1168959</v>
      </c>
      <c r="E16" s="82"/>
      <c r="F16" s="83">
        <f>SUM(F4:F13)</f>
        <v>1458879</v>
      </c>
    </row>
    <row r="17" spans="1:7" x14ac:dyDescent="0.25">
      <c r="A17" s="80"/>
      <c r="B17" s="80"/>
      <c r="C17" s="118"/>
      <c r="D17" s="82"/>
      <c r="E17" s="144"/>
      <c r="F17" s="125"/>
    </row>
    <row r="18" spans="1:7" ht="15" customHeight="1" x14ac:dyDescent="0.25">
      <c r="A18" s="80"/>
      <c r="B18" s="80"/>
      <c r="C18" s="137" t="s">
        <v>95</v>
      </c>
      <c r="D18" s="82">
        <v>-1132634</v>
      </c>
      <c r="E18" s="82"/>
      <c r="F18" s="82">
        <v>-1429968</v>
      </c>
    </row>
    <row r="19" spans="1:7" ht="15" customHeight="1" x14ac:dyDescent="0.25">
      <c r="A19" s="80"/>
      <c r="B19" s="80"/>
      <c r="C19" s="137" t="s">
        <v>96</v>
      </c>
      <c r="D19" s="82">
        <v>60815</v>
      </c>
      <c r="E19" s="82"/>
      <c r="F19" s="82">
        <v>273529</v>
      </c>
    </row>
    <row r="20" spans="1:7" ht="15" customHeight="1" x14ac:dyDescent="0.25">
      <c r="A20" s="80"/>
      <c r="B20" s="80"/>
      <c r="C20" s="137" t="s">
        <v>97</v>
      </c>
      <c r="D20" s="82">
        <v>-192239</v>
      </c>
      <c r="E20" s="82"/>
      <c r="F20" s="82">
        <v>-99375</v>
      </c>
    </row>
    <row r="21" spans="1:7" ht="15" customHeight="1" x14ac:dyDescent="0.25">
      <c r="A21" s="80"/>
      <c r="B21" s="80"/>
      <c r="C21" s="137" t="s">
        <v>98</v>
      </c>
      <c r="D21" s="82">
        <v>-250339</v>
      </c>
      <c r="E21" s="82"/>
      <c r="F21" s="82">
        <v>-410160</v>
      </c>
    </row>
    <row r="22" spans="1:7" ht="15" customHeight="1" x14ac:dyDescent="0.25">
      <c r="A22" s="80"/>
      <c r="B22" s="80"/>
      <c r="C22" s="137" t="s">
        <v>99</v>
      </c>
      <c r="D22" s="82">
        <v>-368275</v>
      </c>
      <c r="E22" s="82"/>
      <c r="F22" s="82">
        <v>-535523</v>
      </c>
    </row>
    <row r="23" spans="1:7" ht="15" customHeight="1" x14ac:dyDescent="0.25">
      <c r="A23" s="80"/>
      <c r="B23" s="80"/>
      <c r="C23" s="137" t="s">
        <v>100</v>
      </c>
      <c r="D23" s="82">
        <v>-389624</v>
      </c>
      <c r="E23" s="82"/>
      <c r="F23" s="82">
        <v>-436450</v>
      </c>
    </row>
    <row r="24" spans="1:7" ht="29.25" customHeight="1" x14ac:dyDescent="0.25">
      <c r="A24" s="80"/>
      <c r="B24" s="80"/>
      <c r="C24" s="137" t="s">
        <v>101</v>
      </c>
      <c r="D24" s="221">
        <v>80656</v>
      </c>
      <c r="E24" s="82"/>
      <c r="F24" s="221">
        <v>37876</v>
      </c>
    </row>
    <row r="25" spans="1:7" ht="15.75" customHeight="1" x14ac:dyDescent="0.25">
      <c r="A25" s="80"/>
      <c r="B25" s="175" t="s">
        <v>102</v>
      </c>
      <c r="C25" s="175"/>
      <c r="D25" s="222">
        <f>SUM(D18:D24)+D16</f>
        <v>-1022681</v>
      </c>
      <c r="E25" s="82"/>
      <c r="F25" s="223">
        <f>SUM(F16:F24)</f>
        <v>-1141192</v>
      </c>
    </row>
    <row r="26" spans="1:7" ht="15" customHeight="1" x14ac:dyDescent="0.25">
      <c r="A26" s="80"/>
      <c r="B26" s="80"/>
      <c r="C26" s="137" t="s">
        <v>103</v>
      </c>
      <c r="D26" s="82">
        <v>-530601</v>
      </c>
      <c r="E26" s="144"/>
      <c r="F26" s="126">
        <v>-580711</v>
      </c>
    </row>
    <row r="27" spans="1:7" ht="15.75" customHeight="1" thickBot="1" x14ac:dyDescent="0.3">
      <c r="A27" s="80"/>
      <c r="B27" s="80"/>
      <c r="C27" s="137" t="s">
        <v>104</v>
      </c>
      <c r="D27" s="143">
        <v>-115000</v>
      </c>
      <c r="E27" s="144"/>
      <c r="F27" s="127">
        <v>-160862</v>
      </c>
    </row>
    <row r="28" spans="1:7" ht="32.25" customHeight="1" thickBot="1" x14ac:dyDescent="0.3">
      <c r="A28" s="122"/>
      <c r="B28" s="173" t="s">
        <v>105</v>
      </c>
      <c r="C28" s="173"/>
      <c r="D28" s="143">
        <f>SUM(D25:D27)</f>
        <v>-1668282</v>
      </c>
      <c r="E28" s="82"/>
      <c r="F28" s="143">
        <f>SUM(F25:F27)+1</f>
        <v>-1882764</v>
      </c>
      <c r="G28" s="72"/>
    </row>
    <row r="29" spans="1:7" ht="15" customHeight="1" x14ac:dyDescent="0.25">
      <c r="A29" s="176" t="s">
        <v>106</v>
      </c>
      <c r="B29" s="176"/>
      <c r="C29" s="176"/>
      <c r="D29" s="128"/>
      <c r="E29" s="216"/>
      <c r="F29" s="217"/>
      <c r="G29" s="63"/>
    </row>
    <row r="30" spans="1:7" ht="15" customHeight="1" x14ac:dyDescent="0.25">
      <c r="A30" s="80"/>
      <c r="B30" s="80"/>
      <c r="C30" s="138" t="s">
        <v>107</v>
      </c>
      <c r="D30" s="82">
        <v>-9344724</v>
      </c>
      <c r="E30" s="144"/>
      <c r="F30" s="82">
        <v>0</v>
      </c>
      <c r="G30" s="63"/>
    </row>
    <row r="31" spans="1:7" ht="30" customHeight="1" x14ac:dyDescent="0.25">
      <c r="A31" s="80"/>
      <c r="B31" s="80"/>
      <c r="C31" s="138" t="s">
        <v>108</v>
      </c>
      <c r="D31" s="82"/>
      <c r="E31" s="144"/>
      <c r="F31" s="82">
        <v>712</v>
      </c>
      <c r="G31" s="63"/>
    </row>
    <row r="32" spans="1:7" ht="15" customHeight="1" x14ac:dyDescent="0.25">
      <c r="A32" s="80"/>
      <c r="B32" s="80"/>
      <c r="C32" s="138" t="s">
        <v>109</v>
      </c>
      <c r="D32" s="82"/>
      <c r="E32" s="144"/>
      <c r="F32" s="82"/>
      <c r="G32" s="63"/>
    </row>
    <row r="33" spans="1:8" ht="29.25" customHeight="1" x14ac:dyDescent="0.25">
      <c r="A33" s="80"/>
      <c r="B33" s="80"/>
      <c r="C33" s="138" t="s">
        <v>110</v>
      </c>
      <c r="D33" s="82"/>
      <c r="E33" s="144"/>
      <c r="F33" s="82"/>
      <c r="G33" s="63"/>
    </row>
    <row r="34" spans="1:8" ht="28.5" customHeight="1" x14ac:dyDescent="0.25">
      <c r="A34" s="80"/>
      <c r="B34" s="80"/>
      <c r="C34" s="138" t="s">
        <v>111</v>
      </c>
      <c r="D34" s="82">
        <v>6739403</v>
      </c>
      <c r="E34" s="144"/>
      <c r="F34" s="82"/>
      <c r="G34" s="63"/>
    </row>
    <row r="35" spans="1:8" x14ac:dyDescent="0.25">
      <c r="A35" s="81"/>
      <c r="B35" s="81"/>
      <c r="C35" s="138" t="s">
        <v>112</v>
      </c>
      <c r="D35" s="82"/>
      <c r="E35" s="82"/>
      <c r="F35" s="82">
        <v>90</v>
      </c>
      <c r="G35" s="71"/>
    </row>
    <row r="36" spans="1:8" x14ac:dyDescent="0.25">
      <c r="A36" s="81"/>
      <c r="B36" s="81"/>
      <c r="C36" s="138" t="s">
        <v>113</v>
      </c>
      <c r="D36" s="82"/>
      <c r="E36" s="82"/>
      <c r="F36" s="82"/>
      <c r="G36" s="71"/>
    </row>
    <row r="37" spans="1:8" ht="15" customHeight="1" x14ac:dyDescent="0.25">
      <c r="A37" s="80"/>
      <c r="B37" s="80"/>
      <c r="C37" s="138" t="s">
        <v>114</v>
      </c>
      <c r="D37" s="82">
        <v>-6178000</v>
      </c>
      <c r="E37" s="144"/>
      <c r="F37" s="82"/>
      <c r="G37" s="63"/>
    </row>
    <row r="38" spans="1:8" ht="15" customHeight="1" x14ac:dyDescent="0.25">
      <c r="A38" s="80"/>
      <c r="B38" s="80"/>
      <c r="C38" s="138" t="s">
        <v>115</v>
      </c>
      <c r="D38" s="215">
        <v>6178000</v>
      </c>
      <c r="E38" s="144"/>
      <c r="F38" s="82">
        <v>472</v>
      </c>
      <c r="G38" s="63"/>
    </row>
    <row r="39" spans="1:8" ht="15" customHeight="1" x14ac:dyDescent="0.25">
      <c r="A39" s="80"/>
      <c r="B39" s="80"/>
      <c r="C39" s="138" t="s">
        <v>116</v>
      </c>
      <c r="D39" s="82">
        <v>3314</v>
      </c>
      <c r="E39" s="144"/>
      <c r="F39" s="82"/>
      <c r="G39" s="63"/>
    </row>
    <row r="40" spans="1:8" ht="28.5" customHeight="1" thickBot="1" x14ac:dyDescent="0.3">
      <c r="A40" s="80"/>
      <c r="B40" s="80"/>
      <c r="C40" s="139" t="s">
        <v>117</v>
      </c>
      <c r="D40" s="215">
        <v>-701809</v>
      </c>
      <c r="E40" s="144"/>
      <c r="F40" s="126">
        <v>-326780</v>
      </c>
      <c r="G40" s="63"/>
    </row>
    <row r="41" spans="1:8" x14ac:dyDescent="0.25">
      <c r="A41" s="80"/>
      <c r="B41" s="80"/>
      <c r="C41" s="117"/>
      <c r="D41" s="180">
        <f>SUM(D30:D40)</f>
        <v>-3303816</v>
      </c>
      <c r="E41" s="218"/>
      <c r="F41" s="180">
        <f>SUM(F30:F40)</f>
        <v>-325506</v>
      </c>
      <c r="G41" s="71"/>
    </row>
    <row r="42" spans="1:8" ht="15.75" customHeight="1" thickBot="1" x14ac:dyDescent="0.3">
      <c r="A42" s="80"/>
      <c r="B42" s="80"/>
      <c r="C42" s="120" t="s">
        <v>118</v>
      </c>
      <c r="D42" s="181"/>
      <c r="E42" s="218"/>
      <c r="F42" s="181"/>
      <c r="G42" s="71"/>
      <c r="H42" s="93"/>
    </row>
    <row r="43" spans="1:8" ht="15" customHeight="1" x14ac:dyDescent="0.25">
      <c r="A43" s="182" t="s">
        <v>119</v>
      </c>
      <c r="B43" s="182"/>
      <c r="C43" s="182"/>
      <c r="D43" s="82"/>
      <c r="E43" s="144"/>
      <c r="F43" s="217"/>
      <c r="G43" s="71"/>
    </row>
    <row r="44" spans="1:8" ht="15" customHeight="1" x14ac:dyDescent="0.25">
      <c r="A44" s="80"/>
      <c r="B44" s="80"/>
      <c r="C44" s="140" t="s">
        <v>120</v>
      </c>
      <c r="D44" s="82">
        <v>-4531893</v>
      </c>
      <c r="E44" s="144"/>
      <c r="F44" s="82">
        <v>-3456036</v>
      </c>
      <c r="G44" s="71"/>
    </row>
    <row r="45" spans="1:8" ht="15" customHeight="1" x14ac:dyDescent="0.25">
      <c r="A45" s="80"/>
      <c r="B45" s="80"/>
      <c r="C45" s="140" t="s">
        <v>121</v>
      </c>
      <c r="D45" s="82"/>
      <c r="E45" s="144"/>
      <c r="F45" s="82"/>
      <c r="G45" s="71"/>
    </row>
    <row r="46" spans="1:8" ht="15" customHeight="1" x14ac:dyDescent="0.25">
      <c r="A46" s="80"/>
      <c r="B46" s="80"/>
      <c r="C46" s="140" t="s">
        <v>122</v>
      </c>
      <c r="D46" s="82"/>
      <c r="E46" s="144"/>
      <c r="F46" s="82"/>
      <c r="G46" s="71"/>
    </row>
    <row r="47" spans="1:8" ht="15" customHeight="1" x14ac:dyDescent="0.25">
      <c r="A47" s="80"/>
      <c r="B47" s="80"/>
      <c r="C47" s="140" t="s">
        <v>123</v>
      </c>
      <c r="D47" s="82"/>
      <c r="E47" s="144"/>
      <c r="F47" s="82"/>
      <c r="G47" s="71"/>
    </row>
    <row r="48" spans="1:8" ht="15.75" customHeight="1" thickBot="1" x14ac:dyDescent="0.3">
      <c r="A48" s="80"/>
      <c r="B48" s="80"/>
      <c r="C48" s="140" t="s">
        <v>124</v>
      </c>
      <c r="D48" s="82">
        <v>6907610</v>
      </c>
      <c r="E48" s="144"/>
      <c r="F48" s="82">
        <v>3254160</v>
      </c>
      <c r="G48" s="71"/>
    </row>
    <row r="49" spans="1:11" x14ac:dyDescent="0.25">
      <c r="A49" s="80"/>
      <c r="B49" s="80"/>
      <c r="C49" s="117"/>
      <c r="D49" s="180">
        <f>SUM(D44:D48)</f>
        <v>2375717</v>
      </c>
      <c r="E49" s="218"/>
      <c r="F49" s="180">
        <f>F44+F45+F47+F48+F46</f>
        <v>-201876</v>
      </c>
      <c r="G49" s="71"/>
    </row>
    <row r="50" spans="1:11" ht="15.75" customHeight="1" thickBot="1" x14ac:dyDescent="0.3">
      <c r="A50" s="80"/>
      <c r="B50" s="80"/>
      <c r="C50" s="120" t="s">
        <v>125</v>
      </c>
      <c r="D50" s="183"/>
      <c r="E50" s="219"/>
      <c r="F50" s="183"/>
      <c r="G50" s="71"/>
    </row>
    <row r="51" spans="1:11" ht="15.75" thickBot="1" x14ac:dyDescent="0.3">
      <c r="A51" s="80"/>
      <c r="B51" s="80"/>
      <c r="D51" s="220"/>
      <c r="E51" s="220"/>
      <c r="F51" s="220"/>
      <c r="G51" s="71"/>
      <c r="K51" s="93"/>
    </row>
    <row r="52" spans="1:11" ht="15.75" customHeight="1" thickBot="1" x14ac:dyDescent="0.3">
      <c r="A52" s="174" t="s">
        <v>126</v>
      </c>
      <c r="B52" s="174"/>
      <c r="C52" s="174"/>
      <c r="D52" s="83">
        <f>D49+D41+D28</f>
        <v>-2596381</v>
      </c>
      <c r="E52" s="82"/>
      <c r="F52" s="83">
        <f>F49+F41+F28</f>
        <v>-2410146</v>
      </c>
      <c r="G52" s="63"/>
      <c r="H52" s="63"/>
    </row>
    <row r="53" spans="1:11" ht="15.75" customHeight="1" thickBot="1" x14ac:dyDescent="0.3">
      <c r="A53" s="174" t="s">
        <v>128</v>
      </c>
      <c r="B53" s="174"/>
      <c r="C53" s="174"/>
      <c r="D53" s="143">
        <v>5236437</v>
      </c>
      <c r="E53" s="144"/>
      <c r="F53" s="83">
        <v>15552359</v>
      </c>
      <c r="G53" s="63"/>
      <c r="H53" s="63"/>
    </row>
    <row r="54" spans="1:11" ht="27" customHeight="1" thickBot="1" x14ac:dyDescent="0.3">
      <c r="A54" s="141"/>
      <c r="B54" s="184" t="s">
        <v>127</v>
      </c>
      <c r="C54" s="184"/>
      <c r="D54" s="143">
        <v>-189515</v>
      </c>
      <c r="E54" s="144"/>
      <c r="F54" s="143">
        <v>-803979</v>
      </c>
      <c r="G54" s="63"/>
      <c r="H54" s="63"/>
    </row>
    <row r="55" spans="1:11" ht="15.75" customHeight="1" thickBot="1" x14ac:dyDescent="0.3">
      <c r="A55" s="174" t="s">
        <v>129</v>
      </c>
      <c r="B55" s="174"/>
      <c r="C55" s="174"/>
      <c r="D55" s="84">
        <f>D53+D52+D54</f>
        <v>2450541</v>
      </c>
      <c r="E55" s="82"/>
      <c r="F55" s="84">
        <f>F53+F52+F54</f>
        <v>12338234</v>
      </c>
      <c r="G55" s="63"/>
      <c r="H55" s="63"/>
    </row>
    <row r="56" spans="1:11" ht="15.75" thickTop="1" x14ac:dyDescent="0.25">
      <c r="A56" s="74"/>
      <c r="B56" s="74"/>
      <c r="C56" s="74"/>
      <c r="D56" s="82"/>
      <c r="E56" s="119"/>
      <c r="F56" s="82"/>
      <c r="G56" s="63"/>
      <c r="H56" s="63"/>
    </row>
    <row r="57" spans="1:11" x14ac:dyDescent="0.25">
      <c r="A57" s="73"/>
      <c r="B57" s="64"/>
      <c r="C57" s="64"/>
      <c r="D57" s="85"/>
      <c r="E57" s="66"/>
      <c r="F57" s="85"/>
      <c r="G57" s="76"/>
      <c r="H57" s="77"/>
    </row>
    <row r="58" spans="1:11" ht="15.75" x14ac:dyDescent="0.25">
      <c r="B58" s="159" t="s">
        <v>52</v>
      </c>
      <c r="C58" s="159"/>
      <c r="D58" s="159"/>
      <c r="E58" s="30"/>
      <c r="F58" s="31"/>
      <c r="G58" s="21"/>
      <c r="H58" s="21"/>
      <c r="I58" s="38"/>
    </row>
    <row r="59" spans="1:11" x14ac:dyDescent="0.25">
      <c r="B59" s="22"/>
      <c r="C59" s="22"/>
      <c r="D59" s="22"/>
      <c r="E59" s="30"/>
      <c r="F59" s="31"/>
      <c r="G59" s="21"/>
      <c r="H59" s="21"/>
      <c r="I59" s="21"/>
    </row>
    <row r="60" spans="1:11" ht="15.75" x14ac:dyDescent="0.25">
      <c r="B60" s="55"/>
      <c r="C60" s="32"/>
      <c r="D60" s="55"/>
      <c r="E60" s="32"/>
      <c r="F60" s="56"/>
      <c r="G60" s="57"/>
      <c r="H60" s="34"/>
      <c r="I60" s="38"/>
    </row>
    <row r="61" spans="1:11" ht="15" customHeight="1" x14ac:dyDescent="0.25">
      <c r="B61" s="157" t="s">
        <v>53</v>
      </c>
      <c r="C61" s="157"/>
      <c r="D61" s="171" t="s">
        <v>55</v>
      </c>
      <c r="E61" s="171"/>
      <c r="F61" s="160" t="s">
        <v>58</v>
      </c>
      <c r="G61" s="161"/>
      <c r="H61" s="161"/>
      <c r="I61" s="23"/>
    </row>
    <row r="62" spans="1:11" ht="15.75" customHeight="1" x14ac:dyDescent="0.25">
      <c r="B62" s="158" t="s">
        <v>54</v>
      </c>
      <c r="C62" s="158"/>
      <c r="D62" s="20" t="s">
        <v>56</v>
      </c>
      <c r="E62" s="32"/>
      <c r="F62" s="12" t="s">
        <v>57</v>
      </c>
      <c r="G62" s="20"/>
      <c r="H62" s="10"/>
      <c r="I62" s="38"/>
    </row>
    <row r="63" spans="1:11" x14ac:dyDescent="0.25">
      <c r="B63" s="58"/>
      <c r="C63" s="21"/>
      <c r="D63" s="57"/>
      <c r="E63" s="21"/>
      <c r="F63" s="25"/>
      <c r="G63" s="21"/>
      <c r="H63" s="21"/>
      <c r="I63" s="21"/>
    </row>
    <row r="64" spans="1:11" x14ac:dyDescent="0.25">
      <c r="A64" s="63"/>
      <c r="B64" s="63"/>
      <c r="C64" s="63"/>
      <c r="D64" s="123"/>
      <c r="E64" s="123"/>
      <c r="F64" s="123"/>
      <c r="G64" s="63"/>
      <c r="H64" s="63"/>
    </row>
    <row r="65" spans="1:8" x14ac:dyDescent="0.25">
      <c r="A65" s="63"/>
      <c r="B65" s="63"/>
      <c r="C65" s="63"/>
      <c r="D65" s="123"/>
      <c r="E65" s="123"/>
      <c r="F65" s="123"/>
      <c r="G65" s="63"/>
      <c r="H65" s="63"/>
    </row>
    <row r="66" spans="1:8" x14ac:dyDescent="0.25">
      <c r="A66" s="63"/>
      <c r="B66" s="63"/>
      <c r="C66" s="63"/>
      <c r="D66" s="123"/>
      <c r="E66" s="123"/>
      <c r="F66" s="123"/>
      <c r="G66" s="63"/>
      <c r="H66" s="63"/>
    </row>
    <row r="67" spans="1:8" x14ac:dyDescent="0.25">
      <c r="A67" s="63"/>
      <c r="B67" s="63"/>
      <c r="C67" s="63"/>
      <c r="D67" s="123"/>
      <c r="E67" s="123"/>
      <c r="F67" s="123"/>
      <c r="G67" s="63"/>
      <c r="H67" s="63"/>
    </row>
  </sheetData>
  <mergeCells count="26">
    <mergeCell ref="B54:C54"/>
    <mergeCell ref="B62:C62"/>
    <mergeCell ref="B58:D58"/>
    <mergeCell ref="B61:C61"/>
    <mergeCell ref="D61:E61"/>
    <mergeCell ref="F61:H61"/>
    <mergeCell ref="A55:C55"/>
    <mergeCell ref="A29:C29"/>
    <mergeCell ref="D2:F2"/>
    <mergeCell ref="A2:C2"/>
    <mergeCell ref="A3:C3"/>
    <mergeCell ref="B4:C4"/>
    <mergeCell ref="A5:C5"/>
    <mergeCell ref="E41:E42"/>
    <mergeCell ref="F41:F42"/>
    <mergeCell ref="A43:C43"/>
    <mergeCell ref="D41:D42"/>
    <mergeCell ref="D49:D50"/>
    <mergeCell ref="E49:E50"/>
    <mergeCell ref="F49:F50"/>
    <mergeCell ref="B25:C25"/>
    <mergeCell ref="B28:C28"/>
    <mergeCell ref="A52:C52"/>
    <mergeCell ref="A53:C53"/>
    <mergeCell ref="B16:C16"/>
    <mergeCell ref="A1:H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A2" sqref="A2:L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10" width="1.5703125" customWidth="1"/>
    <col min="11" max="11" width="12.42578125" customWidth="1"/>
    <col min="12" max="12" width="1.5703125" customWidth="1"/>
    <col min="13" max="13" width="15.7109375" customWidth="1"/>
    <col min="14" max="14" width="13.28515625" bestFit="1" customWidth="1"/>
    <col min="15" max="15" width="11.28515625" bestFit="1" customWidth="1"/>
  </cols>
  <sheetData>
    <row r="1" spans="1:15" ht="28.5" customHeight="1" x14ac:dyDescent="0.25">
      <c r="A1" s="155" t="s">
        <v>4</v>
      </c>
      <c r="B1" s="155"/>
      <c r="C1" s="155"/>
      <c r="D1" s="155"/>
      <c r="E1" s="155"/>
      <c r="F1" s="155"/>
      <c r="G1" s="155"/>
      <c r="H1" s="155"/>
      <c r="I1" s="90"/>
      <c r="J1" s="90"/>
      <c r="K1" s="89"/>
      <c r="L1" s="90"/>
      <c r="M1" s="90"/>
      <c r="N1" s="89"/>
    </row>
    <row r="2" spans="1:15" ht="28.5" customHeight="1" x14ac:dyDescent="0.25">
      <c r="A2" s="188" t="s">
        <v>145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91" t="s">
        <v>5</v>
      </c>
      <c r="N2" s="89"/>
    </row>
    <row r="3" spans="1:15" s="100" customFormat="1" ht="48.75" customHeight="1" thickBot="1" x14ac:dyDescent="0.3">
      <c r="A3" s="99"/>
      <c r="B3" s="106" t="s">
        <v>29</v>
      </c>
      <c r="C3" s="106"/>
      <c r="D3" s="142" t="s">
        <v>130</v>
      </c>
      <c r="E3" s="106"/>
      <c r="F3" s="142" t="s">
        <v>131</v>
      </c>
      <c r="G3" s="106"/>
      <c r="H3" s="142" t="s">
        <v>132</v>
      </c>
      <c r="I3" s="106"/>
      <c r="J3" s="106"/>
      <c r="K3" s="106" t="s">
        <v>133</v>
      </c>
      <c r="L3" s="106"/>
      <c r="M3" s="106" t="s">
        <v>134</v>
      </c>
      <c r="N3" s="106" t="s">
        <v>135</v>
      </c>
    </row>
    <row r="4" spans="1:15" ht="16.5" thickTop="1" thickBot="1" x14ac:dyDescent="0.3">
      <c r="A4" s="116" t="s">
        <v>137</v>
      </c>
      <c r="B4" s="84">
        <v>2787696</v>
      </c>
      <c r="C4" s="84"/>
      <c r="D4" s="84">
        <v>-149709</v>
      </c>
      <c r="E4" s="84"/>
      <c r="F4" s="84">
        <v>-947400</v>
      </c>
      <c r="G4" s="84"/>
      <c r="H4" s="84">
        <v>3329063</v>
      </c>
      <c r="I4" s="84"/>
      <c r="J4" s="84"/>
      <c r="K4" s="84">
        <v>-372836</v>
      </c>
      <c r="L4" s="84"/>
      <c r="M4" s="84">
        <v>8855542</v>
      </c>
      <c r="N4" s="84">
        <f>SUM(B4:M4)</f>
        <v>13502356</v>
      </c>
      <c r="O4" s="93"/>
    </row>
    <row r="5" spans="1:15" ht="15.75" thickTop="1" x14ac:dyDescent="0.25">
      <c r="A5" s="116" t="s">
        <v>136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82">
        <v>49916</v>
      </c>
      <c r="N5" s="82">
        <f>SUM(B5:M5)</f>
        <v>49916</v>
      </c>
      <c r="O5" s="93"/>
    </row>
    <row r="6" spans="1:15" x14ac:dyDescent="0.25">
      <c r="A6" s="116" t="s">
        <v>138</v>
      </c>
      <c r="B6" s="102" t="s">
        <v>3</v>
      </c>
      <c r="C6" s="101"/>
      <c r="D6" s="102" t="s">
        <v>3</v>
      </c>
      <c r="E6" s="101"/>
      <c r="F6" s="102" t="s">
        <v>3</v>
      </c>
      <c r="G6" s="101"/>
      <c r="H6" s="102" t="s">
        <v>3</v>
      </c>
      <c r="I6" s="101"/>
      <c r="J6" s="101"/>
      <c r="K6" s="102" t="s">
        <v>3</v>
      </c>
      <c r="L6" s="101"/>
      <c r="M6" s="102"/>
      <c r="N6" s="102">
        <f>SUM(B6:M6)</f>
        <v>0</v>
      </c>
      <c r="O6" s="93"/>
    </row>
    <row r="7" spans="1:15" x14ac:dyDescent="0.25">
      <c r="A7" s="116" t="s">
        <v>139</v>
      </c>
      <c r="B7" s="103" t="s">
        <v>3</v>
      </c>
      <c r="C7" s="101"/>
      <c r="D7" s="102"/>
      <c r="E7" s="101"/>
      <c r="F7" s="102" t="s">
        <v>3</v>
      </c>
      <c r="G7" s="101"/>
      <c r="H7" s="102" t="s">
        <v>3</v>
      </c>
      <c r="I7" s="101"/>
      <c r="J7" s="101"/>
      <c r="K7" s="102" t="s">
        <v>3</v>
      </c>
      <c r="L7" s="101"/>
      <c r="M7" s="102"/>
      <c r="N7" s="102">
        <f t="shared" ref="N7:N9" si="0">SUM(B7:M7)</f>
        <v>0</v>
      </c>
      <c r="O7" s="93"/>
    </row>
    <row r="8" spans="1:15" ht="30" x14ac:dyDescent="0.25">
      <c r="A8" s="140" t="s">
        <v>140</v>
      </c>
      <c r="B8" s="102" t="s">
        <v>3</v>
      </c>
      <c r="C8" s="101"/>
      <c r="D8" s="102" t="s">
        <v>3</v>
      </c>
      <c r="E8" s="101"/>
      <c r="F8" s="102" t="s">
        <v>3</v>
      </c>
      <c r="G8" s="101"/>
      <c r="H8" s="102"/>
      <c r="I8" s="101"/>
      <c r="J8" s="101"/>
      <c r="K8" s="102" t="s">
        <v>3</v>
      </c>
      <c r="L8" s="101"/>
      <c r="M8" s="102" t="s">
        <v>3</v>
      </c>
      <c r="N8" s="102">
        <f t="shared" si="0"/>
        <v>0</v>
      </c>
      <c r="O8" s="93"/>
    </row>
    <row r="9" spans="1:15" ht="30" x14ac:dyDescent="0.25">
      <c r="A9" s="140" t="s">
        <v>141</v>
      </c>
      <c r="B9" s="102" t="s">
        <v>3</v>
      </c>
      <c r="C9" s="101"/>
      <c r="D9" s="102" t="s">
        <v>3</v>
      </c>
      <c r="E9" s="101"/>
      <c r="F9" s="102" t="s">
        <v>3</v>
      </c>
      <c r="G9" s="101"/>
      <c r="H9" s="82" t="s">
        <v>3</v>
      </c>
      <c r="I9" s="82"/>
      <c r="J9" s="82"/>
      <c r="K9" s="82">
        <v>-33495</v>
      </c>
      <c r="L9" s="82"/>
      <c r="M9" s="82" t="s">
        <v>3</v>
      </c>
      <c r="N9" s="82">
        <f t="shared" si="0"/>
        <v>-33495</v>
      </c>
      <c r="O9" s="93"/>
    </row>
    <row r="10" spans="1:15" ht="15.75" thickBot="1" x14ac:dyDescent="0.3">
      <c r="A10" s="140" t="s">
        <v>142</v>
      </c>
      <c r="B10" s="104" t="s">
        <v>3</v>
      </c>
      <c r="C10" s="105"/>
      <c r="D10" s="104" t="s">
        <v>3</v>
      </c>
      <c r="E10" s="105"/>
      <c r="F10" s="104" t="s">
        <v>3</v>
      </c>
      <c r="G10" s="105"/>
      <c r="H10" s="84">
        <v>-185504</v>
      </c>
      <c r="I10" s="84"/>
      <c r="J10" s="84"/>
      <c r="K10" s="84"/>
      <c r="L10" s="84"/>
      <c r="M10" s="84">
        <v>185504</v>
      </c>
      <c r="N10" s="84"/>
      <c r="O10" s="93"/>
    </row>
    <row r="11" spans="1:15" ht="16.5" thickTop="1" thickBot="1" x14ac:dyDescent="0.3">
      <c r="A11" s="96" t="s">
        <v>143</v>
      </c>
      <c r="B11" s="84">
        <f>SUM(B4:B10)</f>
        <v>2787696</v>
      </c>
      <c r="C11" s="84"/>
      <c r="D11" s="84">
        <f>SUM(D4:D10)</f>
        <v>-149709</v>
      </c>
      <c r="E11" s="84"/>
      <c r="F11" s="84">
        <f>SUM(F4:F10)</f>
        <v>-947400</v>
      </c>
      <c r="G11" s="84"/>
      <c r="H11" s="84">
        <f>SUM(H4:H10)</f>
        <v>3143559</v>
      </c>
      <c r="I11" s="84"/>
      <c r="J11" s="84"/>
      <c r="K11" s="84">
        <f>SUM(K4:K10)</f>
        <v>-406331</v>
      </c>
      <c r="L11" s="84"/>
      <c r="M11" s="84">
        <f>SUM(M4:M10)</f>
        <v>9090962</v>
      </c>
      <c r="N11" s="84">
        <f>SUM(N4:N10)</f>
        <v>13518777</v>
      </c>
      <c r="O11" s="93"/>
    </row>
    <row r="12" spans="1:15" ht="15.75" thickTop="1" x14ac:dyDescent="0.25"/>
    <row r="13" spans="1:15" ht="15" customHeight="1" x14ac:dyDescent="0.25">
      <c r="A13" s="97"/>
      <c r="B13" s="159" t="s">
        <v>52</v>
      </c>
      <c r="C13" s="159"/>
      <c r="D13" s="159"/>
      <c r="E13" s="159"/>
      <c r="F13" s="159"/>
      <c r="G13" s="159"/>
      <c r="H13" s="66"/>
      <c r="I13" s="85"/>
      <c r="J13" s="77"/>
    </row>
    <row r="14" spans="1:15" x14ac:dyDescent="0.25">
      <c r="A14" s="73"/>
      <c r="B14" s="64"/>
      <c r="C14" s="64"/>
      <c r="D14" s="64"/>
      <c r="E14" s="67"/>
      <c r="F14" s="67"/>
      <c r="G14" s="85"/>
      <c r="H14" s="66"/>
      <c r="I14" s="85"/>
      <c r="J14" s="77"/>
    </row>
    <row r="15" spans="1:15" x14ac:dyDescent="0.25">
      <c r="A15" s="63"/>
      <c r="B15" s="75"/>
      <c r="C15" s="75"/>
      <c r="D15" s="75"/>
      <c r="E15" s="69"/>
      <c r="F15" s="79"/>
      <c r="G15" s="86"/>
      <c r="H15" s="69"/>
      <c r="I15" s="87"/>
      <c r="J15" s="70"/>
    </row>
    <row r="16" spans="1:15" ht="15" customHeight="1" x14ac:dyDescent="0.25">
      <c r="A16" s="63"/>
      <c r="B16" s="186" t="s">
        <v>53</v>
      </c>
      <c r="C16" s="186"/>
      <c r="D16" s="186"/>
      <c r="E16" s="78"/>
      <c r="F16" s="187" t="s">
        <v>55</v>
      </c>
      <c r="G16" s="187"/>
      <c r="H16" s="78"/>
      <c r="I16" s="135" t="s">
        <v>58</v>
      </c>
      <c r="J16" s="136"/>
    </row>
    <row r="17" spans="1:10" x14ac:dyDescent="0.25">
      <c r="A17" s="63"/>
      <c r="B17" s="189" t="s">
        <v>54</v>
      </c>
      <c r="C17" s="189"/>
      <c r="D17" s="189"/>
      <c r="E17" s="76"/>
      <c r="F17" s="185" t="s">
        <v>56</v>
      </c>
      <c r="G17" s="185"/>
      <c r="H17" s="69"/>
      <c r="I17" s="12" t="s">
        <v>57</v>
      </c>
      <c r="J17" s="10"/>
    </row>
    <row r="18" spans="1:10" x14ac:dyDescent="0.25">
      <c r="A18" s="63"/>
      <c r="B18" s="189"/>
      <c r="C18" s="189"/>
      <c r="D18" s="189"/>
      <c r="E18" s="76"/>
      <c r="F18" s="185"/>
      <c r="G18" s="185"/>
      <c r="H18" s="65"/>
      <c r="I18" s="88"/>
      <c r="J18" s="68"/>
    </row>
  </sheetData>
  <mergeCells count="9">
    <mergeCell ref="F18:G18"/>
    <mergeCell ref="A1:H1"/>
    <mergeCell ref="B16:D16"/>
    <mergeCell ref="F16:G16"/>
    <mergeCell ref="F17:G17"/>
    <mergeCell ref="A2:L2"/>
    <mergeCell ref="B13:D13"/>
    <mergeCell ref="E13:G13"/>
    <mergeCell ref="B17:D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2018-05-25T05:23:56Z</dcterms:modified>
</cp:coreProperties>
</file>