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2-2022\"/>
    </mc:Choice>
  </mc:AlternateContent>
  <xr:revisionPtr revIDLastSave="0" documentId="13_ncr:1_{3687A2BD-D1A4-4127-B6A0-81A10C8BF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PL" sheetId="2" r:id="rId2"/>
    <sheet name="CF" sheetId="3" r:id="rId3"/>
    <sheet name="СК" sheetId="4" r:id="rId4"/>
  </sheets>
  <definedNames>
    <definedName name="_xlnm.Print_Area" localSheetId="2">CF!$A$1:$G$58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L11" i="4"/>
  <c r="A1" i="4" l="1"/>
  <c r="A1" i="3"/>
  <c r="F3" i="3" l="1"/>
  <c r="D3" i="3"/>
  <c r="F47" i="3" l="1"/>
  <c r="M9" i="4" l="1"/>
  <c r="M8" i="4"/>
  <c r="D40" i="3" l="1"/>
  <c r="F15" i="3"/>
  <c r="F24" i="3" s="1"/>
  <c r="F27" i="3" s="1"/>
  <c r="D15" i="3"/>
  <c r="D24" i="3" s="1"/>
  <c r="F25" i="1" l="1"/>
  <c r="F40" i="3" l="1"/>
  <c r="H57" i="1"/>
  <c r="F57" i="1"/>
  <c r="H47" i="1"/>
  <c r="F47" i="1"/>
  <c r="H37" i="1"/>
  <c r="F37" i="1"/>
  <c r="H25" i="1"/>
  <c r="H13" i="1"/>
  <c r="F13" i="1"/>
  <c r="F27" i="1" s="1"/>
  <c r="H27" i="1" l="1"/>
  <c r="F38" i="1"/>
  <c r="F59" i="1" s="1"/>
  <c r="F63" i="1" s="1"/>
  <c r="D47" i="3" l="1"/>
  <c r="F21" i="2" l="1"/>
  <c r="M4" i="4" l="1"/>
  <c r="J12" i="4"/>
  <c r="F12" i="4"/>
  <c r="D12" i="4"/>
  <c r="B12" i="4"/>
  <c r="H12" i="4"/>
  <c r="M10" i="4"/>
  <c r="M7" i="4"/>
  <c r="M6" i="4"/>
  <c r="M5" i="4"/>
  <c r="L12" i="4" l="1"/>
  <c r="M12" i="4"/>
  <c r="H21" i="2" l="1"/>
  <c r="D27" i="3" l="1"/>
  <c r="D50" i="3" s="1"/>
  <c r="H8" i="2"/>
  <c r="H11" i="2" s="1"/>
  <c r="H16" i="2" s="1"/>
  <c r="H18" i="2" s="1"/>
  <c r="H22" i="2" s="1"/>
  <c r="F8" i="2"/>
  <c r="H38" i="1"/>
  <c r="H59" i="1" s="1"/>
  <c r="H63" i="1" s="1"/>
  <c r="D53" i="3" l="1"/>
  <c r="F11" i="2"/>
  <c r="F16" i="2" s="1"/>
  <c r="F18" i="2" s="1"/>
  <c r="F22" i="2" l="1"/>
  <c r="F50" i="3"/>
  <c r="F53" i="3" s="1"/>
</calcChain>
</file>

<file path=xl/sharedStrings.xml><?xml version="1.0" encoding="utf-8"?>
<sst xmlns="http://schemas.openxmlformats.org/spreadsheetml/2006/main" count="194" uniqueCount="141">
  <si>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</si>
  <si>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</si>
  <si>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</si>
  <si>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</si>
  <si>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</si>
  <si>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</si>
  <si>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</si>
  <si>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</si>
  <si>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(thousands of Tenge)</t>
  </si>
  <si>
    <t>Notes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</si>
  <si>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</si>
  <si>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</si>
  <si>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</si>
  <si>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</si>
  <si>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</si>
  <si>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</si>
  <si>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</si>
  <si>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</si>
  <si>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</si>
  <si>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</si>
  <si>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</si>
  <si>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</si>
  <si>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Right-of-use assets</t>
  </si>
  <si>
    <t>Other current assets</t>
  </si>
  <si>
    <t>Bank deposits</t>
  </si>
  <si>
    <t>Cash and cash equivalents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</si>
  <si>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</si>
  <si>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</si>
  <si>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</si>
  <si>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</si>
  <si>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</si>
  <si>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</si>
  <si>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</si>
  <si>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</si>
  <si>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</si>
  <si>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</si>
  <si>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</si>
  <si>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</si>
  <si>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</si>
  <si>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</si>
  <si>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</si>
  <si>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</si>
  <si>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</si>
  <si>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</si>
  <si>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borrowings</t>
  </si>
  <si>
    <t>Lease liability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</si>
  <si>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</si>
  <si>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</si>
  <si>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</si>
  <si>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</si>
  <si>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</si>
  <si>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</si>
  <si>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</si>
  <si>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Natalya Ivanova</t>
  </si>
  <si>
    <t>Chief Accountant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</si>
  <si>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</si>
  <si>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</si>
  <si>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</si>
  <si>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</si>
  <si>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</si>
  <si>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</si>
  <si>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</si>
  <si>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</si>
  <si>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</si>
  <si>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</si>
  <si>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</si>
  <si>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</si>
  <si>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</si>
  <si>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</si>
  <si>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</si>
  <si>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</si>
  <si>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PROFIT FOR THE YEAR</t>
  </si>
  <si>
    <t>EARNINGS PER COMMON SHARE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</si>
  <si>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</si>
  <si>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</si>
  <si>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</si>
  <si>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</si>
  <si>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</si>
  <si>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</si>
  <si>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</si>
  <si>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</si>
  <si>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</si>
  <si>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</si>
  <si>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</si>
  <si>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accounts receivable  </t>
  </si>
  <si>
    <t xml:space="preserve"> (Increase)/decrease of inventory</t>
  </si>
  <si>
    <t xml:space="preserve"> Decrease/(increase) of advances paid</t>
  </si>
  <si>
    <t xml:space="preserve"> Decrease/(increase) of other current assets  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</si>
  <si>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</si>
  <si>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</si>
  <si>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</si>
  <si>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</si>
  <si>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</si>
  <si>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</si>
  <si>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Net profit</t>
  </si>
  <si>
    <t>Dividends declared</t>
  </si>
  <si>
    <t>Revaluation of buildings and facilities</t>
  </si>
  <si>
    <t>Repurchase of own shares</t>
  </si>
  <si>
    <t>Loss from repurchase of own shares</t>
  </si>
  <si>
    <t>Exchange difference resulting from foreign exchange translation</t>
  </si>
  <si>
    <t>Reclassification to retained earnings</t>
  </si>
  <si>
    <t xml:space="preserve"> CASH AND CASH EQUIVALENTS, end of the period</t>
  </si>
  <si>
    <t>Effect of changes in foreign currency exchange rates on cash and cash equivalents</t>
  </si>
  <si>
    <t xml:space="preserve"> CASH AND CASH EQUIVALENTS, beginning of the year</t>
  </si>
  <si>
    <t>NET INCREASE IN CASH AND CASH EQUIVALENTS</t>
  </si>
  <si>
    <t>Net cash from financing activities</t>
  </si>
  <si>
    <t xml:space="preserve"> Borrowings received</t>
  </si>
  <si>
    <t>Shares repurchase</t>
  </si>
  <si>
    <t xml:space="preserve"> Dividends paid</t>
  </si>
  <si>
    <t>Repayment of borrowings</t>
  </si>
  <si>
    <t>FINANCING ACTIVITY: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</si>
  <si>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</si>
  <si>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</si>
  <si>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</si>
  <si>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</si>
  <si>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</si>
  <si>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</si>
  <si>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</si>
  <si>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</si>
  <si>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</si>
  <si>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</si>
  <si>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</si>
  <si>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</si>
  <si>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</si>
  <si>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</si>
  <si>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</si>
  <si>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</si>
  <si>
    <t>Consolidated Statement of Financial Position
as at 30 June 2022</t>
  </si>
  <si>
    <t>At 30 June 2022</t>
  </si>
  <si>
    <t>At 31 December 2021</t>
  </si>
  <si>
    <t>Consolidated Statement of Profit and Loss and Other Comprehensive Income for the Period Ended 
30 June 2022</t>
  </si>
  <si>
    <t>6 months 2022</t>
  </si>
  <si>
    <t>6 months 2021</t>
  </si>
  <si>
    <t>Askat Agybaev</t>
  </si>
  <si>
    <t>Chief Financial Officer</t>
  </si>
  <si>
    <t>Deferred income</t>
  </si>
  <si>
    <t>CIT liability</t>
  </si>
  <si>
    <t xml:space="preserve">Consolidated Statement of Cash Flows
for the period ended 30 June 2022 (indirect method) </t>
  </si>
  <si>
    <t xml:space="preserve">Consolidated Statement of Changes in Equity for the period ended 30 June 2022  </t>
  </si>
  <si>
    <t>As at 31 December 2021</t>
  </si>
  <si>
    <t>As at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</si>
</sst>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>
      <alignment wrapText="1"/>
    </xf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73" fontId="14" fillId="0" borderId="0" xfId="40" applyNumberFormat="1" applyFont="1" applyAlignment="1">
      <alignment horizontal="center" vertical="center"/>
    </xf>
    <xf numFmtId="167" fontId="71" fillId="0" borderId="0" xfId="0" applyNumberFormat="1" applyFont="1" applyAlignment="1">
      <alignment horizontal="right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0" fontId="7" fillId="0" borderId="0" xfId="1" applyFont="1" applyAlignment="1">
      <alignment horizontal="center" vertical="center" wrapText="1"/>
    </xf>
    <xf numFmtId="164" fontId="9" fillId="0" borderId="0" xfId="1164" applyFont="1"/>
    <xf numFmtId="0" fontId="9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9" fillId="0" borderId="0" xfId="1" applyFont="1" applyAlignment="1">
      <alignment horizontal="left" vertical="center" wrapText="1"/>
    </xf>
    <xf numFmtId="0" fontId="59" fillId="0" borderId="0" xfId="1" applyFont="1" applyAlignment="1">
      <alignment horizontal="center" vertical="center" wrapText="1"/>
    </xf>
    <xf numFmtId="174" fontId="2" fillId="0" borderId="0" xfId="1164" applyNumberFormat="1" applyFont="1" applyFill="1"/>
    <xf numFmtId="0" fontId="2" fillId="0" borderId="0" xfId="1" applyAlignment="1">
      <alignment horizontal="center"/>
    </xf>
    <xf numFmtId="174" fontId="0" fillId="0" borderId="0" xfId="1164" applyNumberFormat="1" applyFont="1" applyFill="1"/>
    <xf numFmtId="0" fontId="9" fillId="0" borderId="0" xfId="217" applyFont="1"/>
    <xf numFmtId="0" fontId="5" fillId="0" borderId="18" xfId="217" applyFont="1" applyBorder="1"/>
    <xf numFmtId="0" fontId="16" fillId="0" borderId="18" xfId="302" applyFont="1" applyBorder="1" applyAlignment="1">
      <alignment horizontal="center"/>
    </xf>
    <xf numFmtId="167" fontId="15" fillId="0" borderId="19" xfId="262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169" fontId="9" fillId="0" borderId="0" xfId="262" applyNumberFormat="1" applyFont="1"/>
    <xf numFmtId="169" fontId="11" fillId="0" borderId="0" xfId="262" applyNumberFormat="1" applyFont="1"/>
    <xf numFmtId="0" fontId="9" fillId="0" borderId="0" xfId="262" applyFont="1"/>
    <xf numFmtId="0" fontId="7" fillId="0" borderId="0" xfId="262" applyFont="1" applyAlignment="1">
      <alignment wrapText="1"/>
    </xf>
    <xf numFmtId="0" fontId="5" fillId="0" borderId="0" xfId="262" applyFont="1"/>
    <xf numFmtId="0" fontId="5" fillId="0" borderId="0" xfId="262" applyFont="1" applyAlignment="1">
      <alignment horizontal="left" wrapText="1"/>
    </xf>
    <xf numFmtId="167" fontId="8" fillId="0" borderId="0" xfId="209" applyNumberFormat="1" applyFont="1"/>
    <xf numFmtId="167" fontId="60" fillId="0" borderId="0" xfId="262" applyNumberFormat="1" applyFont="1" applyAlignment="1">
      <alignment horizontal="left" vertical="top" wrapText="1"/>
    </xf>
    <xf numFmtId="0" fontId="60" fillId="0" borderId="0" xfId="1" applyFont="1" applyAlignment="1">
      <alignment horizontal="left" wrapText="1"/>
    </xf>
    <xf numFmtId="0" fontId="7" fillId="0" borderId="17" xfId="1" applyFont="1" applyBorder="1"/>
    <xf numFmtId="0" fontId="7" fillId="0" borderId="0" xfId="1" applyFont="1"/>
    <xf numFmtId="174" fontId="0" fillId="0" borderId="0" xfId="1164" applyNumberFormat="1" applyFont="1" applyBorder="1"/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0" fontId="7" fillId="0" borderId="0" xfId="217" applyFont="1" applyAlignment="1">
      <alignment wrapText="1"/>
    </xf>
    <xf numFmtId="167" fontId="5" fillId="0" borderId="0" xfId="262" applyNumberFormat="1" applyFont="1" applyAlignment="1">
      <alignment wrapText="1"/>
    </xf>
    <xf numFmtId="167" fontId="65" fillId="0" borderId="0" xfId="262" applyNumberFormat="1" applyFont="1"/>
    <xf numFmtId="167" fontId="65" fillId="0" borderId="3" xfId="262" applyNumberFormat="1" applyFont="1" applyBorder="1"/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2" fillId="0" borderId="0" xfId="217" applyFont="1" applyAlignment="1">
      <alignment horizontal="left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 applyAlignment="1">
      <alignment horizontal="right"/>
    </xf>
    <xf numFmtId="167" fontId="10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vertical="top" wrapText="1"/>
    </xf>
    <xf numFmtId="167" fontId="60" fillId="0" borderId="0" xfId="262" applyNumberFormat="1" applyFont="1" applyAlignment="1">
      <alignment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167" fontId="64" fillId="0" borderId="3" xfId="262" applyNumberFormat="1" applyFont="1" applyBorder="1" applyAlignment="1">
      <alignment wrapText="1"/>
    </xf>
    <xf numFmtId="167" fontId="15" fillId="0" borderId="0" xfId="262" applyNumberFormat="1" applyFont="1" applyAlignment="1">
      <alignment wrapText="1"/>
    </xf>
    <xf numFmtId="167" fontId="65" fillId="0" borderId="0" xfId="0" applyNumberFormat="1" applyFont="1" applyAlignment="1">
      <alignment horizontal="right"/>
    </xf>
    <xf numFmtId="167" fontId="64" fillId="0" borderId="21" xfId="262" applyNumberFormat="1" applyFont="1" applyBorder="1" applyAlignment="1">
      <alignment wrapText="1"/>
    </xf>
    <xf numFmtId="167" fontId="15" fillId="0" borderId="0" xfId="262" applyNumberFormat="1" applyFont="1" applyAlignment="1">
      <alignment wrapText="1"/>
    </xf>
    <xf numFmtId="167" fontId="64" fillId="0" borderId="3" xfId="262" applyNumberFormat="1" applyFont="1" applyBorder="1" applyAlignment="1">
      <alignment wrapText="1"/>
    </xf>
    <xf numFmtId="0" fontId="72" fillId="0" borderId="3" xfId="262" applyFont="1" applyBorder="1"/>
    <xf numFmtId="0" fontId="73" fillId="0" borderId="0" xfId="262" applyFont="1"/>
    <xf numFmtId="0" fontId="7" fillId="0" borderId="17" xfId="262" applyFont="1" applyBorder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topLeftCell="A38" zoomScaleNormal="100" workbookViewId="0">
      <selection activeCell="B49" sqref="B49:D49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07" customWidth="1"/>
    <col min="6" max="6" width="14" style="99" customWidth="1"/>
    <col min="7" max="7" width="3.140625" style="100" customWidth="1"/>
    <col min="8" max="8" width="16.85546875" style="99" customWidth="1"/>
    <col min="12" max="12" width="12.140625" customWidth="1"/>
  </cols>
  <sheetData>
    <row r="1" spans="1:14" x14ac:dyDescent="0.25">
      <c r="A1" s="149" t="s">
        <v>7</v>
      </c>
      <c r="B1" s="149"/>
      <c r="C1" s="149"/>
      <c r="D1" s="149"/>
      <c r="E1" s="101"/>
      <c r="F1" s="148"/>
      <c r="G1" s="148"/>
      <c r="H1" s="148"/>
      <c r="I1" s="1"/>
    </row>
    <row r="2" spans="1:14" ht="33" customHeight="1" x14ac:dyDescent="0.25">
      <c r="A2" s="150" t="s">
        <v>127</v>
      </c>
      <c r="B2" s="150"/>
      <c r="C2" s="150"/>
      <c r="D2" s="150"/>
      <c r="E2" s="102"/>
      <c r="F2" s="151" t="s">
        <v>8</v>
      </c>
      <c r="G2" s="151"/>
      <c r="H2" s="151"/>
      <c r="I2" s="1"/>
    </row>
    <row r="3" spans="1:14" x14ac:dyDescent="0.25">
      <c r="A3" s="1"/>
      <c r="B3" s="2"/>
      <c r="C3" s="2"/>
      <c r="D3" s="2"/>
      <c r="E3" s="101"/>
      <c r="F3" s="87"/>
      <c r="G3" s="88"/>
      <c r="H3" s="87"/>
      <c r="I3" s="1"/>
    </row>
    <row r="4" spans="1:14" ht="25.5" x14ac:dyDescent="0.25">
      <c r="A4" s="4"/>
      <c r="B4" s="153"/>
      <c r="C4" s="153"/>
      <c r="D4" s="153"/>
      <c r="E4" s="103" t="s">
        <v>9</v>
      </c>
      <c r="F4" s="89" t="s">
        <v>128</v>
      </c>
      <c r="G4" s="90"/>
      <c r="H4" s="111" t="s">
        <v>129</v>
      </c>
      <c r="I4" s="4"/>
    </row>
    <row r="5" spans="1:14" x14ac:dyDescent="0.25">
      <c r="A5" s="3"/>
      <c r="B5" s="152" t="s">
        <v>10</v>
      </c>
      <c r="C5" s="152"/>
      <c r="D5" s="152"/>
      <c r="E5" s="104"/>
      <c r="F5" s="91"/>
      <c r="G5" s="92"/>
      <c r="H5" s="91"/>
      <c r="I5" s="3"/>
    </row>
    <row r="6" spans="1:14" ht="15" customHeight="1" x14ac:dyDescent="0.25">
      <c r="A6" s="3"/>
      <c r="B6" s="145" t="s">
        <v>11</v>
      </c>
      <c r="C6" s="145"/>
      <c r="D6" s="145"/>
      <c r="E6" s="85"/>
      <c r="F6" s="91"/>
      <c r="G6" s="92"/>
      <c r="H6" s="91"/>
      <c r="I6" s="3"/>
    </row>
    <row r="7" spans="1:14" ht="15" customHeight="1" x14ac:dyDescent="0.25">
      <c r="A7" s="3"/>
      <c r="B7" s="145" t="s">
        <v>12</v>
      </c>
      <c r="C7" s="145"/>
      <c r="D7" s="145"/>
      <c r="E7" s="85">
        <v>12</v>
      </c>
      <c r="F7" s="91">
        <v>31295013</v>
      </c>
      <c r="G7" s="92"/>
      <c r="H7" s="79">
        <v>27671972</v>
      </c>
      <c r="I7" s="5"/>
      <c r="L7" s="59"/>
      <c r="N7" s="59"/>
    </row>
    <row r="8" spans="1:14" ht="15" customHeight="1" x14ac:dyDescent="0.25">
      <c r="A8" s="3"/>
      <c r="B8" s="145" t="s">
        <v>13</v>
      </c>
      <c r="C8" s="145"/>
      <c r="D8" s="145"/>
      <c r="E8" s="85"/>
      <c r="F8" s="77">
        <v>53037</v>
      </c>
      <c r="G8" s="92"/>
      <c r="H8" s="79">
        <v>53037</v>
      </c>
      <c r="I8" s="5"/>
      <c r="L8" s="59"/>
      <c r="N8" s="59"/>
    </row>
    <row r="9" spans="1:14" ht="15" customHeight="1" x14ac:dyDescent="0.25">
      <c r="A9" s="3"/>
      <c r="B9" s="145" t="s">
        <v>14</v>
      </c>
      <c r="C9" s="145"/>
      <c r="D9" s="145"/>
      <c r="E9" s="85">
        <v>15</v>
      </c>
      <c r="F9" s="77">
        <v>1735948</v>
      </c>
      <c r="G9" s="92"/>
      <c r="H9" s="79">
        <v>2434213</v>
      </c>
      <c r="I9" s="5"/>
      <c r="L9" s="59"/>
      <c r="N9" s="59"/>
    </row>
    <row r="10" spans="1:14" ht="15" customHeight="1" x14ac:dyDescent="0.25">
      <c r="A10" s="3"/>
      <c r="B10" s="145" t="s">
        <v>22</v>
      </c>
      <c r="C10" s="145"/>
      <c r="D10" s="145"/>
      <c r="E10" s="85"/>
      <c r="F10" s="77">
        <v>206078</v>
      </c>
      <c r="G10" s="92"/>
      <c r="H10" s="79">
        <v>206078</v>
      </c>
      <c r="I10" s="5"/>
      <c r="L10" s="59"/>
      <c r="N10" s="59"/>
    </row>
    <row r="11" spans="1:14" ht="15" customHeight="1" x14ac:dyDescent="0.25">
      <c r="A11" s="3"/>
      <c r="B11" s="145" t="s">
        <v>15</v>
      </c>
      <c r="C11" s="145"/>
      <c r="D11" s="145"/>
      <c r="E11" s="85"/>
      <c r="F11" s="77">
        <v>77969</v>
      </c>
      <c r="G11" s="92"/>
      <c r="H11" s="79">
        <v>82585</v>
      </c>
      <c r="I11" s="5"/>
      <c r="L11" s="59"/>
      <c r="N11" s="59"/>
    </row>
    <row r="12" spans="1:14" x14ac:dyDescent="0.25">
      <c r="A12" s="3"/>
      <c r="B12" s="145" t="s">
        <v>16</v>
      </c>
      <c r="C12" s="145"/>
      <c r="D12" s="145"/>
      <c r="E12" s="85"/>
      <c r="F12" s="77">
        <v>68026</v>
      </c>
      <c r="G12" s="92"/>
      <c r="H12" s="77">
        <v>68026</v>
      </c>
      <c r="I12" s="3"/>
    </row>
    <row r="13" spans="1:14" ht="15" customHeight="1" x14ac:dyDescent="0.25">
      <c r="A13" s="3"/>
      <c r="B13" s="145" t="s">
        <v>17</v>
      </c>
      <c r="C13" s="145"/>
      <c r="D13" s="145"/>
      <c r="E13" s="85"/>
      <c r="F13" s="76">
        <f>SUM(F7:F12)</f>
        <v>33436071</v>
      </c>
      <c r="G13" s="93"/>
      <c r="H13" s="76">
        <f>SUM(H7:H12)</f>
        <v>30515911</v>
      </c>
      <c r="I13" s="3"/>
    </row>
    <row r="14" spans="1:14" x14ac:dyDescent="0.25">
      <c r="A14" s="3"/>
      <c r="B14" s="146"/>
      <c r="C14" s="146"/>
      <c r="D14" s="146"/>
      <c r="E14" s="84"/>
      <c r="F14" s="94"/>
      <c r="G14" s="93"/>
      <c r="H14" s="94"/>
      <c r="I14" s="6"/>
    </row>
    <row r="15" spans="1:14" ht="15" customHeight="1" x14ac:dyDescent="0.25">
      <c r="B15" s="145" t="s">
        <v>18</v>
      </c>
      <c r="C15" s="145"/>
      <c r="D15" s="145"/>
      <c r="E15" s="85"/>
      <c r="F15" s="94"/>
      <c r="G15" s="93"/>
      <c r="H15" s="94"/>
      <c r="I15" s="3"/>
    </row>
    <row r="16" spans="1:14" ht="15" customHeight="1" x14ac:dyDescent="0.25">
      <c r="B16" s="145" t="s">
        <v>19</v>
      </c>
      <c r="C16" s="145"/>
      <c r="D16" s="145"/>
      <c r="E16" s="85">
        <v>13</v>
      </c>
      <c r="F16" s="78">
        <v>33434114</v>
      </c>
      <c r="G16" s="92"/>
      <c r="H16" s="78">
        <v>18981900</v>
      </c>
      <c r="I16" s="8"/>
    </row>
    <row r="17" spans="2:9" ht="15" customHeight="1" x14ac:dyDescent="0.25">
      <c r="B17" s="145" t="s">
        <v>20</v>
      </c>
      <c r="C17" s="145"/>
      <c r="D17" s="145"/>
      <c r="E17" s="85">
        <v>14</v>
      </c>
      <c r="F17" s="78">
        <v>3216583</v>
      </c>
      <c r="G17" s="92"/>
      <c r="H17" s="78">
        <v>2344219</v>
      </c>
      <c r="I17" s="8"/>
    </row>
    <row r="18" spans="2:9" ht="15" customHeight="1" x14ac:dyDescent="0.25">
      <c r="B18" s="145" t="s">
        <v>14</v>
      </c>
      <c r="C18" s="145"/>
      <c r="D18" s="145"/>
      <c r="E18" s="85">
        <v>15</v>
      </c>
      <c r="F18" s="78">
        <v>11059291</v>
      </c>
      <c r="G18" s="92"/>
      <c r="H18" s="78">
        <v>3504591</v>
      </c>
      <c r="I18" s="8"/>
    </row>
    <row r="19" spans="2:9" ht="15" customHeight="1" x14ac:dyDescent="0.25">
      <c r="B19" s="145" t="s">
        <v>21</v>
      </c>
      <c r="C19" s="145"/>
      <c r="D19" s="145"/>
      <c r="E19" s="85"/>
      <c r="F19" s="78">
        <v>9546171</v>
      </c>
      <c r="G19" s="92"/>
      <c r="H19" s="78">
        <v>29599269</v>
      </c>
      <c r="I19" s="8"/>
    </row>
    <row r="20" spans="2:9" x14ac:dyDescent="0.25">
      <c r="B20" s="145" t="s">
        <v>22</v>
      </c>
      <c r="C20" s="145"/>
      <c r="D20" s="145"/>
      <c r="E20" s="85"/>
      <c r="F20" s="78"/>
      <c r="G20" s="92"/>
      <c r="H20" s="78"/>
      <c r="I20" s="8"/>
    </row>
    <row r="21" spans="2:9" ht="15" customHeight="1" x14ac:dyDescent="0.25">
      <c r="B21" s="145" t="s">
        <v>23</v>
      </c>
      <c r="C21" s="145"/>
      <c r="D21" s="145"/>
      <c r="E21" s="85">
        <v>16</v>
      </c>
      <c r="F21" s="78">
        <v>2774645</v>
      </c>
      <c r="G21" s="92"/>
      <c r="H21" s="78">
        <v>1492989</v>
      </c>
      <c r="I21" s="8"/>
    </row>
    <row r="22" spans="2:9" ht="15" customHeight="1" x14ac:dyDescent="0.25">
      <c r="B22" s="145" t="s">
        <v>24</v>
      </c>
      <c r="C22" s="145"/>
      <c r="D22" s="145"/>
      <c r="E22" s="85"/>
      <c r="F22" s="78">
        <v>941892</v>
      </c>
      <c r="G22" s="92"/>
      <c r="H22" s="78">
        <v>1320710</v>
      </c>
      <c r="I22" s="8"/>
    </row>
    <row r="23" spans="2:9" ht="15" customHeight="1" x14ac:dyDescent="0.25">
      <c r="B23" s="145" t="s">
        <v>25</v>
      </c>
      <c r="C23" s="145"/>
      <c r="D23" s="145"/>
      <c r="E23" s="85">
        <v>17</v>
      </c>
      <c r="F23" s="79">
        <v>2846363</v>
      </c>
      <c r="G23" s="92"/>
      <c r="H23" s="79">
        <v>6092477</v>
      </c>
      <c r="I23" s="8"/>
    </row>
    <row r="24" spans="2:9" ht="15" customHeight="1" x14ac:dyDescent="0.25">
      <c r="B24" s="145"/>
      <c r="C24" s="145"/>
      <c r="D24" s="145"/>
      <c r="E24" s="85"/>
      <c r="F24" s="80"/>
      <c r="G24" s="92"/>
      <c r="H24" s="79"/>
      <c r="I24" s="8"/>
    </row>
    <row r="25" spans="2:9" ht="15" customHeight="1" x14ac:dyDescent="0.25">
      <c r="B25" s="145" t="s">
        <v>26</v>
      </c>
      <c r="C25" s="145"/>
      <c r="D25" s="145"/>
      <c r="E25" s="85"/>
      <c r="F25" s="76">
        <f>SUM(F16:F24)</f>
        <v>63819059</v>
      </c>
      <c r="G25" s="93"/>
      <c r="H25" s="76">
        <f>SUM(H16:H24)</f>
        <v>63336155</v>
      </c>
      <c r="I25" s="5"/>
    </row>
    <row r="26" spans="2:9" x14ac:dyDescent="0.25">
      <c r="B26" s="147"/>
      <c r="C26" s="147"/>
      <c r="D26" s="147"/>
      <c r="E26" s="85"/>
      <c r="F26" s="94"/>
      <c r="G26" s="93"/>
      <c r="H26" s="94"/>
      <c r="I26" s="5"/>
    </row>
    <row r="27" spans="2:9" ht="15.75" customHeight="1" thickBot="1" x14ac:dyDescent="0.3">
      <c r="B27" s="145" t="s">
        <v>27</v>
      </c>
      <c r="C27" s="145"/>
      <c r="D27" s="145"/>
      <c r="E27" s="85"/>
      <c r="F27" s="81">
        <f>F13+F25</f>
        <v>97255130</v>
      </c>
      <c r="G27" s="93"/>
      <c r="H27" s="81">
        <f>H13+H25</f>
        <v>93852066</v>
      </c>
      <c r="I27" s="5"/>
    </row>
    <row r="28" spans="2:9" ht="15.75" thickTop="1" x14ac:dyDescent="0.25">
      <c r="B28" s="147"/>
      <c r="C28" s="147"/>
      <c r="D28" s="147"/>
      <c r="E28" s="85"/>
      <c r="F28" s="94"/>
      <c r="G28" s="93"/>
      <c r="H28" s="94"/>
      <c r="I28" s="6"/>
    </row>
    <row r="29" spans="2:9" ht="15" customHeight="1" x14ac:dyDescent="0.25">
      <c r="B29" s="152" t="s">
        <v>28</v>
      </c>
      <c r="C29" s="152"/>
      <c r="D29" s="152"/>
      <c r="E29" s="84"/>
      <c r="F29" s="94"/>
      <c r="G29" s="93"/>
      <c r="H29" s="94"/>
      <c r="I29" s="5"/>
    </row>
    <row r="30" spans="2:9" ht="15" customHeight="1" x14ac:dyDescent="0.25">
      <c r="B30" s="145" t="s">
        <v>29</v>
      </c>
      <c r="C30" s="145"/>
      <c r="D30" s="145"/>
      <c r="E30" s="85"/>
      <c r="F30" s="94"/>
      <c r="G30" s="93"/>
      <c r="H30" s="94"/>
      <c r="I30" s="5"/>
    </row>
    <row r="31" spans="2:9" ht="15" customHeight="1" x14ac:dyDescent="0.25">
      <c r="B31" s="145" t="s">
        <v>30</v>
      </c>
      <c r="C31" s="145"/>
      <c r="D31" s="145"/>
      <c r="E31" s="85"/>
      <c r="F31" s="78">
        <v>2787696</v>
      </c>
      <c r="G31" s="92"/>
      <c r="H31" s="78">
        <v>2787696</v>
      </c>
      <c r="I31" s="5"/>
    </row>
    <row r="32" spans="2:9" ht="15" customHeight="1" x14ac:dyDescent="0.25">
      <c r="B32" s="145" t="s">
        <v>31</v>
      </c>
      <c r="C32" s="145"/>
      <c r="D32" s="145"/>
      <c r="E32" s="85"/>
      <c r="F32" s="78">
        <v>-947400</v>
      </c>
      <c r="G32" s="92"/>
      <c r="H32" s="78">
        <v>-947400</v>
      </c>
      <c r="I32" s="5"/>
    </row>
    <row r="33" spans="2:9" ht="15" customHeight="1" x14ac:dyDescent="0.25">
      <c r="B33" s="145" t="s">
        <v>32</v>
      </c>
      <c r="C33" s="145"/>
      <c r="D33" s="145"/>
      <c r="E33" s="85"/>
      <c r="F33" s="78">
        <v>0</v>
      </c>
      <c r="G33" s="92"/>
      <c r="H33" s="78">
        <v>-820488</v>
      </c>
      <c r="I33" s="5"/>
    </row>
    <row r="34" spans="2:9" x14ac:dyDescent="0.25">
      <c r="B34" s="145" t="s">
        <v>33</v>
      </c>
      <c r="C34" s="145"/>
      <c r="D34" s="145"/>
      <c r="E34" s="85"/>
      <c r="F34" s="78">
        <v>2711374</v>
      </c>
      <c r="G34" s="92"/>
      <c r="H34" s="78">
        <v>3409816</v>
      </c>
      <c r="I34" s="8"/>
    </row>
    <row r="35" spans="2:9" ht="15" customHeight="1" x14ac:dyDescent="0.25">
      <c r="B35" s="145" t="s">
        <v>34</v>
      </c>
      <c r="C35" s="145"/>
      <c r="D35" s="145"/>
      <c r="E35" s="85"/>
      <c r="F35" s="80">
        <v>5201866</v>
      </c>
      <c r="G35" s="92"/>
      <c r="H35" s="80">
        <v>20917682</v>
      </c>
      <c r="I35" s="7"/>
    </row>
    <row r="36" spans="2:9" x14ac:dyDescent="0.25">
      <c r="B36" s="147"/>
      <c r="C36" s="147"/>
      <c r="D36" s="147"/>
      <c r="E36" s="85"/>
      <c r="F36" s="94"/>
      <c r="G36" s="93"/>
      <c r="H36" s="94"/>
      <c r="I36" s="7"/>
    </row>
    <row r="37" spans="2:9" ht="15" customHeight="1" x14ac:dyDescent="0.25">
      <c r="B37" s="145" t="s">
        <v>35</v>
      </c>
      <c r="C37" s="145"/>
      <c r="D37" s="145"/>
      <c r="E37" s="85"/>
      <c r="F37" s="94">
        <f>SUM(F31:F36)</f>
        <v>9753536</v>
      </c>
      <c r="G37" s="93"/>
      <c r="H37" s="94">
        <f>SUM(H31:H36)</f>
        <v>25347306</v>
      </c>
      <c r="I37" s="5"/>
    </row>
    <row r="38" spans="2:9" ht="15" customHeight="1" x14ac:dyDescent="0.25">
      <c r="B38" s="145" t="s">
        <v>36</v>
      </c>
      <c r="C38" s="145"/>
      <c r="D38" s="145"/>
      <c r="E38" s="85"/>
      <c r="F38" s="76">
        <f>F37</f>
        <v>9753536</v>
      </c>
      <c r="G38" s="93"/>
      <c r="H38" s="76">
        <f>H37</f>
        <v>25347306</v>
      </c>
      <c r="I38" s="5"/>
    </row>
    <row r="39" spans="2:9" x14ac:dyDescent="0.25">
      <c r="B39" s="146"/>
      <c r="C39" s="146"/>
      <c r="D39" s="146"/>
      <c r="E39" s="84"/>
      <c r="F39" s="94"/>
      <c r="G39" s="93"/>
      <c r="H39" s="94"/>
      <c r="I39" s="8"/>
    </row>
    <row r="40" spans="2:9" ht="15" customHeight="1" x14ac:dyDescent="0.25">
      <c r="B40" s="145" t="s">
        <v>37</v>
      </c>
      <c r="C40" s="145"/>
      <c r="D40" s="145"/>
      <c r="E40" s="85"/>
      <c r="F40" s="94"/>
      <c r="G40" s="93"/>
      <c r="H40" s="94"/>
      <c r="I40" s="5"/>
    </row>
    <row r="41" spans="2:9" ht="15" customHeight="1" x14ac:dyDescent="0.25">
      <c r="B41" s="145" t="s">
        <v>38</v>
      </c>
      <c r="C41" s="145"/>
      <c r="D41" s="145"/>
      <c r="E41" s="85">
        <v>18</v>
      </c>
      <c r="F41" s="79">
        <v>43660053</v>
      </c>
      <c r="G41" s="92"/>
      <c r="H41" s="79">
        <v>31596781</v>
      </c>
      <c r="I41" s="5"/>
    </row>
    <row r="42" spans="2:9" ht="15" customHeight="1" x14ac:dyDescent="0.25">
      <c r="B42" s="145" t="s">
        <v>39</v>
      </c>
      <c r="C42" s="145"/>
      <c r="D42" s="145"/>
      <c r="E42" s="85"/>
      <c r="F42" s="79">
        <v>0</v>
      </c>
      <c r="G42" s="92"/>
      <c r="H42" s="79">
        <v>0</v>
      </c>
      <c r="I42" s="5"/>
    </row>
    <row r="43" spans="2:9" ht="15" customHeight="1" x14ac:dyDescent="0.25">
      <c r="B43" s="145" t="s">
        <v>40</v>
      </c>
      <c r="C43" s="145"/>
      <c r="D43" s="145"/>
      <c r="E43" s="85"/>
      <c r="F43" s="79">
        <v>4781006</v>
      </c>
      <c r="G43" s="92"/>
      <c r="H43" s="79">
        <v>3977463</v>
      </c>
      <c r="I43" s="5"/>
    </row>
    <row r="44" spans="2:9" ht="15" customHeight="1" x14ac:dyDescent="0.25">
      <c r="B44" s="145" t="s">
        <v>45</v>
      </c>
      <c r="C44" s="145"/>
      <c r="D44" s="145"/>
      <c r="E44" s="85"/>
      <c r="F44" s="79">
        <v>51142</v>
      </c>
      <c r="G44" s="92"/>
      <c r="H44" s="79">
        <v>51142</v>
      </c>
      <c r="I44" s="5"/>
    </row>
    <row r="45" spans="2:9" ht="15" customHeight="1" x14ac:dyDescent="0.25">
      <c r="B45" s="133" t="s">
        <v>135</v>
      </c>
      <c r="C45" s="133"/>
      <c r="D45" s="133"/>
      <c r="E45" s="85"/>
      <c r="F45" s="79">
        <v>963991</v>
      </c>
      <c r="G45" s="92"/>
      <c r="H45" s="79">
        <v>963991</v>
      </c>
      <c r="I45" s="5"/>
    </row>
    <row r="46" spans="2:9" ht="15" customHeight="1" x14ac:dyDescent="0.25">
      <c r="B46" s="145" t="s">
        <v>41</v>
      </c>
      <c r="C46" s="145"/>
      <c r="D46" s="145"/>
      <c r="E46" s="85">
        <v>19</v>
      </c>
      <c r="F46" s="79">
        <v>1027874</v>
      </c>
      <c r="G46" s="93"/>
      <c r="H46" s="94">
        <v>936048</v>
      </c>
      <c r="I46" s="5"/>
    </row>
    <row r="47" spans="2:9" ht="15" customHeight="1" x14ac:dyDescent="0.25">
      <c r="B47" s="145" t="s">
        <v>42</v>
      </c>
      <c r="C47" s="145"/>
      <c r="D47" s="145"/>
      <c r="E47" s="85"/>
      <c r="F47" s="76">
        <f>SUM(F41:F46)</f>
        <v>50484066</v>
      </c>
      <c r="G47" s="93"/>
      <c r="H47" s="76">
        <f>SUM(H41:H46)</f>
        <v>37525425</v>
      </c>
      <c r="I47" s="5"/>
    </row>
    <row r="48" spans="2:9" x14ac:dyDescent="0.25">
      <c r="B48" s="146"/>
      <c r="C48" s="146"/>
      <c r="D48" s="146"/>
      <c r="E48" s="84"/>
      <c r="F48" s="94"/>
      <c r="G48" s="93"/>
      <c r="H48" s="94"/>
      <c r="I48" s="5"/>
    </row>
    <row r="49" spans="2:9" ht="15" customHeight="1" x14ac:dyDescent="0.25">
      <c r="B49" s="145" t="s">
        <v>43</v>
      </c>
      <c r="C49" s="145"/>
      <c r="D49" s="145"/>
      <c r="E49" s="85"/>
      <c r="F49" s="94"/>
      <c r="G49" s="93"/>
      <c r="H49" s="94"/>
      <c r="I49" s="5"/>
    </row>
    <row r="50" spans="2:9" ht="15" customHeight="1" x14ac:dyDescent="0.25">
      <c r="B50" s="145" t="s">
        <v>41</v>
      </c>
      <c r="C50" s="145"/>
      <c r="D50" s="145"/>
      <c r="E50" s="85">
        <v>19</v>
      </c>
      <c r="F50" s="78">
        <v>22690413</v>
      </c>
      <c r="G50" s="92"/>
      <c r="H50" s="78">
        <v>17163489</v>
      </c>
      <c r="I50" s="5"/>
    </row>
    <row r="51" spans="2:9" ht="15" customHeight="1" x14ac:dyDescent="0.25">
      <c r="B51" s="145" t="s">
        <v>44</v>
      </c>
      <c r="C51" s="145"/>
      <c r="D51" s="145"/>
      <c r="E51" s="85">
        <v>18</v>
      </c>
      <c r="F51" s="78">
        <v>6905616</v>
      </c>
      <c r="G51" s="92"/>
      <c r="H51" s="78">
        <v>9101643</v>
      </c>
      <c r="I51" s="8"/>
    </row>
    <row r="52" spans="2:9" x14ac:dyDescent="0.25">
      <c r="B52" s="145" t="s">
        <v>45</v>
      </c>
      <c r="C52" s="145"/>
      <c r="D52" s="145"/>
      <c r="E52" s="85"/>
      <c r="F52" s="79">
        <v>159440</v>
      </c>
      <c r="G52" s="92"/>
      <c r="H52" s="79">
        <v>159440</v>
      </c>
      <c r="I52" s="8"/>
    </row>
    <row r="53" spans="2:9" x14ac:dyDescent="0.25">
      <c r="B53" s="133" t="s">
        <v>136</v>
      </c>
      <c r="C53" s="133"/>
      <c r="D53" s="133"/>
      <c r="E53" s="85"/>
      <c r="F53" s="79">
        <v>0</v>
      </c>
      <c r="G53" s="92"/>
      <c r="H53" s="79">
        <v>376238</v>
      </c>
      <c r="I53" s="8"/>
    </row>
    <row r="54" spans="2:9" x14ac:dyDescent="0.25">
      <c r="B54" s="145" t="s">
        <v>46</v>
      </c>
      <c r="C54" s="145"/>
      <c r="D54" s="145"/>
      <c r="E54" s="85">
        <v>20</v>
      </c>
      <c r="F54" s="78">
        <v>896215</v>
      </c>
      <c r="G54" s="92"/>
      <c r="H54" s="78">
        <v>1689319</v>
      </c>
      <c r="I54" s="8"/>
    </row>
    <row r="55" spans="2:9" x14ac:dyDescent="0.25">
      <c r="B55" s="133" t="s">
        <v>135</v>
      </c>
      <c r="C55" s="133"/>
      <c r="D55" s="133"/>
      <c r="E55" s="85"/>
      <c r="F55" s="78">
        <v>1609994</v>
      </c>
      <c r="G55" s="92"/>
      <c r="H55" s="78">
        <v>1609994</v>
      </c>
      <c r="I55" s="8"/>
    </row>
    <row r="56" spans="2:9" ht="28.5" customHeight="1" x14ac:dyDescent="0.25">
      <c r="B56" s="145" t="s">
        <v>47</v>
      </c>
      <c r="C56" s="145"/>
      <c r="D56" s="145"/>
      <c r="E56" s="85">
        <v>21</v>
      </c>
      <c r="F56" s="80">
        <v>4755850</v>
      </c>
      <c r="G56" s="92"/>
      <c r="H56" s="80">
        <v>879212</v>
      </c>
      <c r="I56" s="8"/>
    </row>
    <row r="57" spans="2:9" ht="15" customHeight="1" x14ac:dyDescent="0.25">
      <c r="B57" s="145" t="s">
        <v>48</v>
      </c>
      <c r="C57" s="145"/>
      <c r="D57" s="145"/>
      <c r="E57" s="85"/>
      <c r="F57" s="76">
        <f>SUM(F50:F56)</f>
        <v>37017528</v>
      </c>
      <c r="G57" s="93"/>
      <c r="H57" s="76">
        <f>SUM(H50:H56)</f>
        <v>30979335</v>
      </c>
      <c r="I57" s="8"/>
    </row>
    <row r="58" spans="2:9" x14ac:dyDescent="0.25">
      <c r="B58" s="145"/>
      <c r="C58" s="145"/>
      <c r="D58" s="145"/>
      <c r="E58" s="85"/>
      <c r="F58" s="94"/>
      <c r="G58" s="93"/>
      <c r="H58" s="94"/>
      <c r="I58" s="8"/>
    </row>
    <row r="59" spans="2:9" ht="15.75" customHeight="1" thickBot="1" x14ac:dyDescent="0.3">
      <c r="B59" s="145" t="s">
        <v>49</v>
      </c>
      <c r="C59" s="145"/>
      <c r="D59" s="145"/>
      <c r="E59" s="85"/>
      <c r="F59" s="81">
        <f>F38+F47+F57</f>
        <v>97255130</v>
      </c>
      <c r="G59" s="93"/>
      <c r="H59" s="81">
        <f>H38+H47+H57</f>
        <v>93852066</v>
      </c>
      <c r="I59" s="5"/>
    </row>
    <row r="60" spans="2:9" ht="15.75" customHeight="1" thickTop="1" x14ac:dyDescent="0.25">
      <c r="B60" s="157" t="s">
        <v>50</v>
      </c>
      <c r="C60" s="157"/>
      <c r="D60" s="157"/>
      <c r="E60" s="105"/>
      <c r="F60" s="94">
        <f>(F27-F11-F47-F57)/3452.73</f>
        <v>2802.2947059283524</v>
      </c>
      <c r="G60" s="95"/>
      <c r="H60" s="94">
        <v>15917</v>
      </c>
      <c r="I60" s="5"/>
    </row>
    <row r="61" spans="2:9" ht="15" customHeight="1" x14ac:dyDescent="0.25">
      <c r="B61" s="157" t="s">
        <v>51</v>
      </c>
      <c r="C61" s="157"/>
      <c r="D61" s="157"/>
      <c r="E61" s="105"/>
      <c r="F61" s="94">
        <v>1200</v>
      </c>
      <c r="G61" s="95"/>
      <c r="H61" s="94">
        <v>1200</v>
      </c>
      <c r="I61" s="5"/>
    </row>
    <row r="62" spans="2:9" x14ac:dyDescent="0.25">
      <c r="B62" s="9"/>
      <c r="C62" s="9"/>
      <c r="D62" s="9"/>
      <c r="E62" s="106"/>
      <c r="F62" s="78"/>
      <c r="G62" s="96"/>
      <c r="H62" s="78"/>
      <c r="I62" s="1"/>
    </row>
    <row r="63" spans="2:9" ht="15" customHeight="1" x14ac:dyDescent="0.25">
      <c r="B63" s="156" t="s">
        <v>52</v>
      </c>
      <c r="C63" s="156"/>
      <c r="D63" s="156"/>
      <c r="E63" s="86"/>
      <c r="F63" s="112">
        <f>F59-F27</f>
        <v>0</v>
      </c>
      <c r="G63" s="112"/>
      <c r="H63" s="112">
        <f>H59-H27</f>
        <v>0</v>
      </c>
      <c r="I63" s="1"/>
    </row>
    <row r="64" spans="2:9" x14ac:dyDescent="0.25">
      <c r="B64" s="10"/>
      <c r="C64" s="4"/>
      <c r="D64" s="10"/>
      <c r="E64" s="4"/>
      <c r="F64" s="3"/>
      <c r="G64" s="3"/>
      <c r="H64" s="3"/>
      <c r="I64" s="1"/>
    </row>
    <row r="65" spans="2:9" ht="26.25" customHeight="1" x14ac:dyDescent="0.25">
      <c r="B65" s="154" t="s">
        <v>133</v>
      </c>
      <c r="C65" s="154"/>
      <c r="D65" s="134" t="s">
        <v>53</v>
      </c>
      <c r="E65" s="86"/>
      <c r="F65" s="136"/>
      <c r="G65" s="135"/>
      <c r="H65" s="135"/>
      <c r="I65" s="4"/>
    </row>
    <row r="66" spans="2:9" ht="26.25" customHeight="1" x14ac:dyDescent="0.25">
      <c r="B66" s="155" t="s">
        <v>134</v>
      </c>
      <c r="C66" s="155"/>
      <c r="D66" s="3" t="s">
        <v>54</v>
      </c>
      <c r="E66" s="3"/>
      <c r="G66" s="3"/>
      <c r="H66" s="3"/>
      <c r="I66" s="4"/>
    </row>
    <row r="67" spans="2:9" x14ac:dyDescent="0.25">
      <c r="C67" s="113"/>
      <c r="D67" s="3"/>
      <c r="E67" s="114"/>
      <c r="F67" s="97"/>
      <c r="G67" s="98"/>
      <c r="H67" s="97"/>
      <c r="I67" s="1"/>
    </row>
    <row r="68" spans="2:9" x14ac:dyDescent="0.25">
      <c r="B68" s="115"/>
      <c r="C68" s="115" t="s">
        <v>0</v>
      </c>
      <c r="D68" s="116" t="s">
        <v>0</v>
      </c>
      <c r="E68" s="116"/>
      <c r="F68" s="117"/>
      <c r="G68" s="88"/>
      <c r="H68" s="87"/>
      <c r="I68" s="4"/>
    </row>
    <row r="69" spans="2:9" x14ac:dyDescent="0.25">
      <c r="B69" s="1"/>
      <c r="C69" s="1"/>
      <c r="D69" s="1"/>
      <c r="E69" s="118"/>
      <c r="F69" s="117"/>
      <c r="G69" s="88"/>
      <c r="H69" s="87"/>
      <c r="I69" s="1"/>
    </row>
    <row r="70" spans="2:9" x14ac:dyDescent="0.25">
      <c r="F70" s="119"/>
    </row>
  </sheetData>
  <mergeCells count="62">
    <mergeCell ref="B50:D50"/>
    <mergeCell ref="B54:D54"/>
    <mergeCell ref="B51:D51"/>
    <mergeCell ref="B10:D10"/>
    <mergeCell ref="B44:D44"/>
    <mergeCell ref="B59:D59"/>
    <mergeCell ref="B56:D56"/>
    <mergeCell ref="B58:D58"/>
    <mergeCell ref="B57:D57"/>
    <mergeCell ref="B52:D52"/>
    <mergeCell ref="B65:C65"/>
    <mergeCell ref="B66:C66"/>
    <mergeCell ref="B63:D63"/>
    <mergeCell ref="B61:D61"/>
    <mergeCell ref="B60:D60"/>
    <mergeCell ref="B8:D8"/>
    <mergeCell ref="B32:D32"/>
    <mergeCell ref="B19:D19"/>
    <mergeCell ref="B9:D9"/>
    <mergeCell ref="B21:D21"/>
    <mergeCell ref="B11:D11"/>
    <mergeCell ref="B12:D12"/>
    <mergeCell ref="B13:D13"/>
    <mergeCell ref="B14:D14"/>
    <mergeCell ref="B29:D29"/>
    <mergeCell ref="B24:D24"/>
    <mergeCell ref="B22:D22"/>
    <mergeCell ref="B15:D15"/>
    <mergeCell ref="B31:D31"/>
    <mergeCell ref="B16:D16"/>
    <mergeCell ref="B17:D17"/>
    <mergeCell ref="F1:H1"/>
    <mergeCell ref="B7:D7"/>
    <mergeCell ref="A1:D1"/>
    <mergeCell ref="A2:D2"/>
    <mergeCell ref="B6:D6"/>
    <mergeCell ref="F2:H2"/>
    <mergeCell ref="B5:D5"/>
    <mergeCell ref="B4:D4"/>
    <mergeCell ref="B18:D18"/>
    <mergeCell ref="B30:D30"/>
    <mergeCell ref="B26:D26"/>
    <mergeCell ref="B28:D28"/>
    <mergeCell ref="B27:D27"/>
    <mergeCell ref="B23:D23"/>
    <mergeCell ref="B25:D25"/>
    <mergeCell ref="B20:D20"/>
    <mergeCell ref="B41:D41"/>
    <mergeCell ref="B38:D38"/>
    <mergeCell ref="B42:D42"/>
    <mergeCell ref="B49:D49"/>
    <mergeCell ref="B33:D33"/>
    <mergeCell ref="B35:D35"/>
    <mergeCell ref="B39:D39"/>
    <mergeCell ref="B40:D40"/>
    <mergeCell ref="B36:D36"/>
    <mergeCell ref="B37:D37"/>
    <mergeCell ref="B34:D34"/>
    <mergeCell ref="B43:D43"/>
    <mergeCell ref="B48:D48"/>
    <mergeCell ref="B46:D46"/>
    <mergeCell ref="B47:D47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B30" sqref="B30:C31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59" t="s">
        <v>7</v>
      </c>
      <c r="C1" s="159"/>
      <c r="D1" s="159"/>
      <c r="E1" s="159"/>
      <c r="F1" s="159"/>
      <c r="G1" s="11"/>
      <c r="H1" s="11"/>
      <c r="I1" s="11"/>
    </row>
    <row r="2" spans="2:9" ht="39.75" customHeight="1" x14ac:dyDescent="0.25">
      <c r="B2" s="163" t="s">
        <v>130</v>
      </c>
      <c r="C2" s="163"/>
      <c r="D2" s="163"/>
      <c r="E2" s="163"/>
      <c r="F2" s="162" t="s">
        <v>8</v>
      </c>
      <c r="G2" s="162"/>
      <c r="H2" s="162"/>
      <c r="I2" s="21"/>
    </row>
    <row r="3" spans="2:9" ht="15" customHeight="1" x14ac:dyDescent="0.25">
      <c r="B3" s="158"/>
      <c r="C3" s="158"/>
      <c r="D3" s="158"/>
      <c r="E3" s="158"/>
      <c r="F3" s="17"/>
      <c r="G3" s="17"/>
      <c r="H3" s="17"/>
      <c r="I3" s="17"/>
    </row>
    <row r="4" spans="2:9" ht="15.75" x14ac:dyDescent="0.25">
      <c r="B4" s="164"/>
      <c r="C4" s="164"/>
      <c r="D4" s="164"/>
      <c r="E4" s="56" t="s">
        <v>9</v>
      </c>
      <c r="F4" s="58" t="s">
        <v>131</v>
      </c>
      <c r="G4" s="58"/>
      <c r="H4" s="58" t="s">
        <v>132</v>
      </c>
      <c r="I4" s="19"/>
    </row>
    <row r="5" spans="2:9" ht="22.5" customHeight="1" x14ac:dyDescent="0.25">
      <c r="B5" s="165"/>
      <c r="C5" s="165"/>
      <c r="D5" s="165"/>
      <c r="E5" s="23"/>
      <c r="F5" s="24"/>
      <c r="G5" s="25"/>
      <c r="H5" s="24"/>
      <c r="I5" s="18"/>
    </row>
    <row r="6" spans="2:9" ht="20.100000000000001" customHeight="1" x14ac:dyDescent="0.25">
      <c r="B6" s="161" t="s">
        <v>55</v>
      </c>
      <c r="C6" s="161"/>
      <c r="D6" s="161"/>
      <c r="E6" s="26">
        <v>4</v>
      </c>
      <c r="F6" s="137">
        <v>63896716</v>
      </c>
      <c r="G6" s="16"/>
      <c r="H6" s="138">
        <v>43981942</v>
      </c>
      <c r="I6" s="16"/>
    </row>
    <row r="7" spans="2:9" ht="20.100000000000001" customHeight="1" x14ac:dyDescent="0.25">
      <c r="B7" s="161" t="s">
        <v>56</v>
      </c>
      <c r="C7" s="161"/>
      <c r="D7" s="161"/>
      <c r="E7" s="26">
        <v>5</v>
      </c>
      <c r="F7" s="139">
        <v>-35475418</v>
      </c>
      <c r="G7" s="140"/>
      <c r="H7" s="108">
        <v>-24207562</v>
      </c>
      <c r="I7" s="16"/>
    </row>
    <row r="8" spans="2:9" ht="20.100000000000001" customHeight="1" x14ac:dyDescent="0.25">
      <c r="B8" s="161" t="s">
        <v>57</v>
      </c>
      <c r="C8" s="161"/>
      <c r="D8" s="161"/>
      <c r="E8" s="27"/>
      <c r="F8" s="35">
        <f>SUM(F6:F7)</f>
        <v>28421298</v>
      </c>
      <c r="G8" s="30"/>
      <c r="H8" s="35">
        <f>SUM(H6:H7)</f>
        <v>19774380</v>
      </c>
      <c r="I8" s="16"/>
    </row>
    <row r="9" spans="2:9" ht="20.100000000000001" customHeight="1" x14ac:dyDescent="0.25">
      <c r="B9" s="161" t="s">
        <v>58</v>
      </c>
      <c r="C9" s="161"/>
      <c r="D9" s="161"/>
      <c r="E9" s="26">
        <v>6</v>
      </c>
      <c r="F9" s="137">
        <v>-14032504</v>
      </c>
      <c r="G9" s="16"/>
      <c r="H9" s="138">
        <v>-9494674</v>
      </c>
      <c r="I9" s="16"/>
    </row>
    <row r="10" spans="2:9" ht="20.100000000000001" customHeight="1" x14ac:dyDescent="0.25">
      <c r="B10" s="161" t="s">
        <v>59</v>
      </c>
      <c r="C10" s="161"/>
      <c r="D10" s="161"/>
      <c r="E10" s="26">
        <v>7</v>
      </c>
      <c r="F10" s="139">
        <v>-4109431</v>
      </c>
      <c r="G10" s="16"/>
      <c r="H10" s="108">
        <v>2800369</v>
      </c>
      <c r="I10" s="16"/>
    </row>
    <row r="11" spans="2:9" ht="20.100000000000001" customHeight="1" x14ac:dyDescent="0.25">
      <c r="B11" s="166" t="s">
        <v>60</v>
      </c>
      <c r="C11" s="166"/>
      <c r="D11" s="166"/>
      <c r="E11" s="26"/>
      <c r="F11" s="29">
        <f>SUM(F8:F10)</f>
        <v>10279363</v>
      </c>
      <c r="G11" s="30"/>
      <c r="H11" s="29">
        <f>SUM(H8:H10)</f>
        <v>13080075</v>
      </c>
      <c r="I11" s="20"/>
    </row>
    <row r="12" spans="2:9" ht="20.100000000000001" customHeight="1" x14ac:dyDescent="0.25">
      <c r="B12" s="161" t="s">
        <v>61</v>
      </c>
      <c r="C12" s="161"/>
      <c r="D12" s="161"/>
      <c r="E12" s="26">
        <v>8</v>
      </c>
      <c r="F12" s="137">
        <v>-2258599</v>
      </c>
      <c r="G12" s="16"/>
      <c r="H12" s="138">
        <v>-1802197</v>
      </c>
      <c r="I12" s="16"/>
    </row>
    <row r="13" spans="2:9" ht="20.100000000000001" customHeight="1" x14ac:dyDescent="0.25">
      <c r="B13" s="161" t="s">
        <v>62</v>
      </c>
      <c r="C13" s="161"/>
      <c r="D13" s="161"/>
      <c r="E13" s="26"/>
      <c r="F13" s="137">
        <v>-4972811</v>
      </c>
      <c r="G13" s="16"/>
      <c r="H13" s="138">
        <v>-83985</v>
      </c>
      <c r="I13" s="16"/>
    </row>
    <row r="14" spans="2:9" ht="20.100000000000001" customHeight="1" x14ac:dyDescent="0.25">
      <c r="B14" s="161" t="s">
        <v>63</v>
      </c>
      <c r="C14" s="161"/>
      <c r="D14" s="161"/>
      <c r="E14" s="26"/>
      <c r="F14" s="137">
        <v>14981</v>
      </c>
      <c r="G14" s="16"/>
      <c r="H14" s="138">
        <v>230526</v>
      </c>
      <c r="I14" s="16"/>
    </row>
    <row r="15" spans="2:9" ht="20.100000000000001" customHeight="1" x14ac:dyDescent="0.25">
      <c r="B15" s="161" t="s">
        <v>64</v>
      </c>
      <c r="C15" s="161"/>
      <c r="D15" s="161"/>
      <c r="E15" s="26">
        <v>9</v>
      </c>
      <c r="F15" s="139">
        <v>12737</v>
      </c>
      <c r="G15" s="16"/>
      <c r="H15" s="108">
        <v>281400</v>
      </c>
      <c r="I15" s="16"/>
    </row>
    <row r="16" spans="2:9" ht="32.25" customHeight="1" x14ac:dyDescent="0.25">
      <c r="B16" s="161" t="s">
        <v>65</v>
      </c>
      <c r="C16" s="161"/>
      <c r="D16" s="161"/>
      <c r="E16" s="26"/>
      <c r="F16" s="109">
        <f>SUM(F11:F15)</f>
        <v>3075671</v>
      </c>
      <c r="G16" s="30"/>
      <c r="H16" s="109">
        <f>SUM(H11:H15)</f>
        <v>11705819</v>
      </c>
      <c r="I16" s="16"/>
    </row>
    <row r="17" spans="2:9" ht="20.100000000000001" customHeight="1" x14ac:dyDescent="0.25">
      <c r="B17" s="161" t="s">
        <v>66</v>
      </c>
      <c r="C17" s="161"/>
      <c r="D17" s="161"/>
      <c r="E17" s="26">
        <v>10</v>
      </c>
      <c r="F17" s="137">
        <v>-1883755</v>
      </c>
      <c r="G17" s="16"/>
      <c r="H17" s="138">
        <v>-724713</v>
      </c>
      <c r="I17" s="16"/>
    </row>
    <row r="18" spans="2:9" ht="20.100000000000001" customHeight="1" x14ac:dyDescent="0.25">
      <c r="B18" s="161" t="s">
        <v>71</v>
      </c>
      <c r="C18" s="161"/>
      <c r="D18" s="161"/>
      <c r="E18" s="26"/>
      <c r="F18" s="35">
        <f>F16+F17</f>
        <v>1191916</v>
      </c>
      <c r="G18" s="30"/>
      <c r="H18" s="35">
        <f>H16+H17</f>
        <v>10981106</v>
      </c>
      <c r="I18" s="16"/>
    </row>
    <row r="19" spans="2:9" ht="20.100000000000001" customHeight="1" x14ac:dyDescent="0.25">
      <c r="B19" s="161" t="s">
        <v>67</v>
      </c>
      <c r="C19" s="161"/>
      <c r="D19" s="161"/>
      <c r="E19" s="26"/>
      <c r="F19" s="28"/>
      <c r="G19" s="25"/>
      <c r="H19" s="74"/>
      <c r="I19" s="16"/>
    </row>
    <row r="20" spans="2:9" ht="20.100000000000001" customHeight="1" x14ac:dyDescent="0.25">
      <c r="B20" s="161" t="s">
        <v>68</v>
      </c>
      <c r="C20" s="161"/>
      <c r="D20" s="161"/>
      <c r="E20" s="26"/>
      <c r="F20" s="137">
        <v>-388546</v>
      </c>
      <c r="G20" s="16"/>
      <c r="H20" s="138">
        <v>61275</v>
      </c>
      <c r="I20" s="16"/>
    </row>
    <row r="21" spans="2:9" ht="20.100000000000001" customHeight="1" thickBot="1" x14ac:dyDescent="0.3">
      <c r="B21" s="161" t="s">
        <v>69</v>
      </c>
      <c r="C21" s="161"/>
      <c r="D21" s="161"/>
      <c r="E21" s="26"/>
      <c r="F21" s="36">
        <f>SUM(F20)</f>
        <v>-388546</v>
      </c>
      <c r="G21" s="25"/>
      <c r="H21" s="36">
        <f>SUM(H20+H19)</f>
        <v>61275</v>
      </c>
      <c r="I21" s="16"/>
    </row>
    <row r="22" spans="2:9" ht="20.100000000000001" customHeight="1" thickTop="1" x14ac:dyDescent="0.25">
      <c r="B22" s="161" t="s">
        <v>70</v>
      </c>
      <c r="C22" s="161"/>
      <c r="D22" s="161"/>
      <c r="E22" s="26"/>
      <c r="F22" s="28">
        <f>F18+F21</f>
        <v>803370</v>
      </c>
      <c r="G22" s="25"/>
      <c r="H22" s="25">
        <f>H18+H21</f>
        <v>11042381</v>
      </c>
      <c r="I22" s="16"/>
    </row>
    <row r="23" spans="2:9" ht="20.100000000000001" customHeight="1" x14ac:dyDescent="0.25">
      <c r="B23" s="161"/>
      <c r="C23" s="161"/>
      <c r="D23" s="161"/>
      <c r="E23" s="26"/>
      <c r="F23" s="28"/>
      <c r="G23" s="25"/>
      <c r="H23" s="28"/>
      <c r="I23" s="16"/>
    </row>
    <row r="24" spans="2:9" ht="20.100000000000001" customHeight="1" x14ac:dyDescent="0.25">
      <c r="B24" s="160"/>
      <c r="C24" s="160"/>
      <c r="D24" s="160"/>
      <c r="E24" s="26"/>
      <c r="F24" s="31"/>
      <c r="G24" s="25"/>
      <c r="H24" s="32"/>
      <c r="I24" s="16"/>
    </row>
    <row r="25" spans="2:9" ht="20.100000000000001" customHeight="1" x14ac:dyDescent="0.25">
      <c r="B25" s="160" t="s">
        <v>72</v>
      </c>
      <c r="C25" s="160"/>
      <c r="D25" s="160"/>
      <c r="E25" s="26"/>
      <c r="F25" s="28">
        <v>345</v>
      </c>
      <c r="G25" s="25"/>
      <c r="H25" s="24">
        <v>2674</v>
      </c>
      <c r="I25" s="16"/>
    </row>
    <row r="26" spans="2:9" x14ac:dyDescent="0.25">
      <c r="B26" s="12"/>
      <c r="C26" s="12"/>
      <c r="D26" s="12"/>
      <c r="E26" s="14"/>
      <c r="F26" s="18"/>
      <c r="G26" s="16"/>
      <c r="H26" s="16"/>
      <c r="I26" s="16"/>
    </row>
    <row r="27" spans="2:9" ht="15.75" customHeight="1" x14ac:dyDescent="0.25">
      <c r="B27" s="156" t="s">
        <v>52</v>
      </c>
      <c r="C27" s="156"/>
      <c r="D27" s="156"/>
      <c r="E27" s="120"/>
      <c r="F27" s="15"/>
      <c r="G27" s="11"/>
      <c r="H27" s="11"/>
      <c r="I27" s="22"/>
    </row>
    <row r="28" spans="2:9" x14ac:dyDescent="0.25">
      <c r="B28" s="12"/>
      <c r="C28" s="12"/>
      <c r="D28" s="12"/>
      <c r="E28" s="120"/>
      <c r="F28" s="15"/>
      <c r="G28" s="11"/>
      <c r="H28" s="11"/>
      <c r="I28" s="11"/>
    </row>
    <row r="29" spans="2:9" ht="15.75" x14ac:dyDescent="0.25">
      <c r="B29" s="33"/>
      <c r="C29" s="12"/>
      <c r="D29" s="121"/>
      <c r="E29" s="12"/>
      <c r="G29" s="13"/>
      <c r="H29" s="13"/>
      <c r="I29" s="22"/>
    </row>
    <row r="30" spans="2:9" x14ac:dyDescent="0.25">
      <c r="B30" s="154" t="s">
        <v>133</v>
      </c>
      <c r="C30" s="154"/>
      <c r="D30" s="134" t="s">
        <v>53</v>
      </c>
      <c r="E30" s="141"/>
      <c r="G30" s="135"/>
      <c r="H30" s="135"/>
      <c r="I30" s="13"/>
    </row>
    <row r="31" spans="2:9" ht="15.75" x14ac:dyDescent="0.25">
      <c r="B31" s="155" t="s">
        <v>134</v>
      </c>
      <c r="C31" s="155"/>
      <c r="D31" s="3" t="s">
        <v>54</v>
      </c>
      <c r="E31" s="12"/>
      <c r="G31" s="3"/>
      <c r="H31" s="3"/>
      <c r="I31" s="22"/>
    </row>
    <row r="32" spans="2:9" x14ac:dyDescent="0.25">
      <c r="B32" s="34"/>
      <c r="C32" s="11"/>
      <c r="D32" s="13"/>
      <c r="E32" s="11"/>
      <c r="F32" s="15"/>
      <c r="G32" s="11"/>
      <c r="H32" s="11"/>
      <c r="I32" s="11"/>
    </row>
  </sheetData>
  <mergeCells count="29"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1:C31"/>
    <mergeCell ref="B19:D19"/>
    <mergeCell ref="B15:D15"/>
    <mergeCell ref="B21:D21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topLeftCell="A40" zoomScaleNormal="100" workbookViewId="0">
      <selection activeCell="B59" sqref="B59:C59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67" t="str">
        <f>PL!B1</f>
        <v>RG BRANDS JSC &amp; SUBSIDIARIES</v>
      </c>
      <c r="B1" s="167"/>
      <c r="C1" s="167"/>
      <c r="D1" s="37"/>
      <c r="E1" s="37"/>
      <c r="F1" s="37"/>
    </row>
    <row r="2" spans="1:6" ht="38.25" customHeight="1" x14ac:dyDescent="0.25">
      <c r="A2" s="173" t="s">
        <v>137</v>
      </c>
      <c r="B2" s="173"/>
      <c r="C2" s="173"/>
      <c r="D2" s="172" t="s">
        <v>8</v>
      </c>
      <c r="E2" s="172"/>
      <c r="F2" s="172"/>
    </row>
    <row r="3" spans="1:6" ht="34.5" customHeight="1" x14ac:dyDescent="0.25">
      <c r="A3" s="170"/>
      <c r="B3" s="170"/>
      <c r="C3" s="170"/>
      <c r="D3" s="48" t="str">
        <f>PL!F4</f>
        <v>6 months 2022</v>
      </c>
      <c r="E3" s="70"/>
      <c r="F3" s="48" t="str">
        <f>PL!H4</f>
        <v>6 months 2021</v>
      </c>
    </row>
    <row r="4" spans="1:6" ht="15" customHeight="1" x14ac:dyDescent="0.25">
      <c r="A4" s="170" t="s">
        <v>73</v>
      </c>
      <c r="B4" s="170"/>
      <c r="C4" s="170"/>
      <c r="D4" s="48"/>
      <c r="E4" s="70"/>
      <c r="F4" s="48"/>
    </row>
    <row r="5" spans="1:6" ht="27.75" customHeight="1" x14ac:dyDescent="0.25">
      <c r="A5" s="47"/>
      <c r="B5" s="169" t="s">
        <v>74</v>
      </c>
      <c r="C5" s="169"/>
      <c r="D5" s="110">
        <v>3075671</v>
      </c>
      <c r="E5" s="142"/>
      <c r="F5" s="75">
        <v>6105080</v>
      </c>
    </row>
    <row r="6" spans="1:6" ht="15" customHeight="1" x14ac:dyDescent="0.25">
      <c r="A6" s="169" t="s">
        <v>75</v>
      </c>
      <c r="B6" s="169"/>
      <c r="C6" s="169"/>
      <c r="D6" s="110"/>
      <c r="E6" s="142"/>
      <c r="F6" s="142"/>
    </row>
    <row r="7" spans="1:6" ht="15" customHeight="1" x14ac:dyDescent="0.25">
      <c r="A7" s="47"/>
      <c r="B7" s="47"/>
      <c r="C7" s="60" t="s">
        <v>76</v>
      </c>
      <c r="D7" s="110">
        <v>1407908</v>
      </c>
      <c r="E7" s="142"/>
      <c r="F7" s="75">
        <v>1230542</v>
      </c>
    </row>
    <row r="8" spans="1:6" ht="15" customHeight="1" x14ac:dyDescent="0.25">
      <c r="A8" s="47"/>
      <c r="B8" s="47"/>
      <c r="C8" s="60" t="s">
        <v>77</v>
      </c>
      <c r="D8" s="110">
        <v>2258599</v>
      </c>
      <c r="E8" s="142"/>
      <c r="F8" s="75">
        <v>1802197</v>
      </c>
    </row>
    <row r="9" spans="1:6" ht="15" customHeight="1" x14ac:dyDescent="0.25">
      <c r="A9" s="47"/>
      <c r="B9" s="47"/>
      <c r="C9" s="60" t="s">
        <v>78</v>
      </c>
      <c r="D9" s="75">
        <v>4972811</v>
      </c>
      <c r="E9" s="142"/>
      <c r="F9" s="75">
        <v>83985</v>
      </c>
    </row>
    <row r="10" spans="1:6" ht="15" customHeight="1" x14ac:dyDescent="0.25">
      <c r="A10" s="47"/>
      <c r="B10" s="47"/>
      <c r="C10" s="60" t="s">
        <v>79</v>
      </c>
      <c r="D10" s="75">
        <v>-15556</v>
      </c>
      <c r="E10" s="142"/>
      <c r="F10" s="142">
        <v>-230526</v>
      </c>
    </row>
    <row r="11" spans="1:6" ht="15" customHeight="1" x14ac:dyDescent="0.25">
      <c r="A11" s="47"/>
      <c r="B11" s="47"/>
      <c r="C11" s="60" t="s">
        <v>80</v>
      </c>
      <c r="D11" s="75">
        <v>2819</v>
      </c>
      <c r="E11" s="142"/>
      <c r="F11" s="75">
        <v>6118</v>
      </c>
    </row>
    <row r="12" spans="1:6" ht="15" hidden="1" customHeight="1" x14ac:dyDescent="0.25">
      <c r="A12" s="47"/>
      <c r="B12" s="47"/>
      <c r="C12" s="60" t="s">
        <v>5</v>
      </c>
      <c r="D12" s="75"/>
      <c r="E12" s="142"/>
      <c r="F12" s="142"/>
    </row>
    <row r="13" spans="1:6" ht="15" customHeight="1" x14ac:dyDescent="0.25">
      <c r="A13" s="47"/>
      <c r="B13" s="47"/>
      <c r="C13" s="60" t="s">
        <v>81</v>
      </c>
      <c r="D13" s="75">
        <v>-709428</v>
      </c>
      <c r="E13" s="142"/>
      <c r="F13" s="75">
        <v>-44545</v>
      </c>
    </row>
    <row r="14" spans="1:6" ht="15.75" customHeight="1" thickBot="1" x14ac:dyDescent="0.3">
      <c r="A14" s="47"/>
      <c r="B14" s="47"/>
      <c r="C14" s="60" t="s">
        <v>82</v>
      </c>
      <c r="D14" s="75">
        <v>-14981</v>
      </c>
      <c r="E14" s="142"/>
      <c r="F14" s="75">
        <v>-287518</v>
      </c>
    </row>
    <row r="15" spans="1:6" ht="30.75" customHeight="1" thickBot="1" x14ac:dyDescent="0.3">
      <c r="A15" s="47"/>
      <c r="B15" s="169" t="s">
        <v>83</v>
      </c>
      <c r="C15" s="169"/>
      <c r="D15" s="82">
        <f>SUM(D5:D14)</f>
        <v>10977843</v>
      </c>
      <c r="E15" s="41"/>
      <c r="F15" s="50">
        <f>SUM(F5:F14)</f>
        <v>8665333</v>
      </c>
    </row>
    <row r="16" spans="1:6" x14ac:dyDescent="0.25">
      <c r="A16" s="47"/>
      <c r="B16" s="47"/>
      <c r="C16" s="66"/>
      <c r="D16" s="49"/>
      <c r="E16" s="41"/>
      <c r="F16" s="71"/>
    </row>
    <row r="17" spans="1:7" ht="15" customHeight="1" x14ac:dyDescent="0.25">
      <c r="A17" s="47"/>
      <c r="B17" s="47"/>
      <c r="C17" s="60" t="s">
        <v>85</v>
      </c>
      <c r="D17" s="49">
        <v>-14452214</v>
      </c>
      <c r="E17" s="49"/>
      <c r="F17" s="49">
        <v>-5047031</v>
      </c>
    </row>
    <row r="18" spans="1:7" ht="27" customHeight="1" x14ac:dyDescent="0.25">
      <c r="A18" s="47"/>
      <c r="B18" s="47"/>
      <c r="C18" s="60" t="s">
        <v>84</v>
      </c>
      <c r="D18" s="49">
        <v>-872364</v>
      </c>
      <c r="E18" s="49"/>
      <c r="F18" s="49">
        <v>-435627</v>
      </c>
    </row>
    <row r="19" spans="1:7" ht="15" customHeight="1" x14ac:dyDescent="0.25">
      <c r="A19" s="47"/>
      <c r="B19" s="47"/>
      <c r="C19" s="60" t="s">
        <v>86</v>
      </c>
      <c r="D19" s="49">
        <v>-7554700</v>
      </c>
      <c r="E19" s="49"/>
      <c r="F19" s="49">
        <v>-950619</v>
      </c>
    </row>
    <row r="20" spans="1:7" ht="15" customHeight="1" x14ac:dyDescent="0.25">
      <c r="A20" s="47"/>
      <c r="B20" s="47"/>
      <c r="C20" s="60" t="s">
        <v>87</v>
      </c>
      <c r="D20" s="49">
        <v>-1281656</v>
      </c>
      <c r="E20" s="49"/>
      <c r="F20" s="49">
        <v>-663944</v>
      </c>
    </row>
    <row r="21" spans="1:7" ht="15" customHeight="1" x14ac:dyDescent="0.25">
      <c r="A21" s="47"/>
      <c r="B21" s="47"/>
      <c r="C21" s="60" t="s">
        <v>111</v>
      </c>
      <c r="D21" s="49">
        <v>5956209</v>
      </c>
      <c r="E21" s="49"/>
      <c r="F21" s="49">
        <v>2327465</v>
      </c>
    </row>
    <row r="22" spans="1:7" ht="15" customHeight="1" x14ac:dyDescent="0.25">
      <c r="A22" s="47"/>
      <c r="B22" s="47"/>
      <c r="C22" s="60" t="s">
        <v>112</v>
      </c>
      <c r="D22" s="49">
        <v>-793428</v>
      </c>
      <c r="E22" s="49"/>
      <c r="F22" s="49">
        <v>397487</v>
      </c>
    </row>
    <row r="23" spans="1:7" ht="29.25" customHeight="1" x14ac:dyDescent="0.25">
      <c r="A23" s="47"/>
      <c r="B23" s="47"/>
      <c r="C23" s="60" t="s">
        <v>113</v>
      </c>
      <c r="D23" s="49">
        <v>3876638</v>
      </c>
      <c r="E23" s="49"/>
      <c r="F23" s="49">
        <v>197924</v>
      </c>
    </row>
    <row r="24" spans="1:7" ht="15.75" customHeight="1" thickBot="1" x14ac:dyDescent="0.3">
      <c r="A24" s="47"/>
      <c r="B24" s="169" t="s">
        <v>114</v>
      </c>
      <c r="C24" s="169"/>
      <c r="D24" s="67">
        <f>SUM(D15:D23)</f>
        <v>-4143672</v>
      </c>
      <c r="E24" s="41"/>
      <c r="F24" s="67">
        <f>SUM(F15:F23)</f>
        <v>4490988</v>
      </c>
    </row>
    <row r="25" spans="1:7" ht="15" customHeight="1" x14ac:dyDescent="0.25">
      <c r="A25" s="47"/>
      <c r="B25" s="47"/>
      <c r="C25" s="60" t="s">
        <v>115</v>
      </c>
      <c r="D25" s="49">
        <v>-2927611</v>
      </c>
      <c r="E25" s="41"/>
      <c r="F25" s="143">
        <v>-2085388</v>
      </c>
    </row>
    <row r="26" spans="1:7" ht="15.75" customHeight="1" thickBot="1" x14ac:dyDescent="0.3">
      <c r="A26" s="47"/>
      <c r="B26" s="47"/>
      <c r="C26" s="60" t="s">
        <v>116</v>
      </c>
      <c r="D26" s="67">
        <v>-1073601</v>
      </c>
      <c r="E26" s="41"/>
      <c r="F26" s="144">
        <v>-571541</v>
      </c>
    </row>
    <row r="27" spans="1:7" ht="32.25" customHeight="1" thickBot="1" x14ac:dyDescent="0.3">
      <c r="A27" s="49"/>
      <c r="B27" s="175" t="s">
        <v>117</v>
      </c>
      <c r="C27" s="175"/>
      <c r="D27" s="178">
        <f>SUM(D24:D26)</f>
        <v>-8144884</v>
      </c>
      <c r="E27" s="179"/>
      <c r="F27" s="178">
        <f>SUM(F24:F26)</f>
        <v>1834059</v>
      </c>
      <c r="G27" s="42"/>
    </row>
    <row r="28" spans="1:7" ht="15" customHeight="1" x14ac:dyDescent="0.25">
      <c r="A28" s="171" t="s">
        <v>118</v>
      </c>
      <c r="B28" s="171"/>
      <c r="C28" s="171"/>
      <c r="D28" s="72"/>
      <c r="E28" s="73"/>
      <c r="F28" s="37"/>
      <c r="G28" s="37"/>
    </row>
    <row r="29" spans="1:7" ht="15" customHeight="1" x14ac:dyDescent="0.25">
      <c r="A29" s="47"/>
      <c r="B29" s="47"/>
      <c r="C29" s="49" t="s">
        <v>119</v>
      </c>
      <c r="D29" s="49">
        <v>-3685263</v>
      </c>
      <c r="E29" s="41"/>
      <c r="F29" s="49">
        <v>-28607840</v>
      </c>
      <c r="G29" s="37"/>
    </row>
    <row r="30" spans="1:7" ht="30" customHeight="1" x14ac:dyDescent="0.25">
      <c r="A30" s="47"/>
      <c r="B30" s="47"/>
      <c r="C30" s="49" t="s">
        <v>120</v>
      </c>
      <c r="D30" s="49">
        <v>0</v>
      </c>
      <c r="E30" s="41"/>
      <c r="F30" s="49">
        <v>0</v>
      </c>
      <c r="G30" s="37"/>
    </row>
    <row r="31" spans="1:7" ht="15" hidden="1" customHeight="1" x14ac:dyDescent="0.25">
      <c r="A31" s="47"/>
      <c r="B31" s="47"/>
      <c r="C31" s="49" t="s">
        <v>1</v>
      </c>
      <c r="D31" s="49"/>
      <c r="E31" s="41"/>
      <c r="F31" s="49"/>
      <c r="G31" s="37"/>
    </row>
    <row r="32" spans="1:7" ht="29.25" hidden="1" customHeight="1" x14ac:dyDescent="0.25">
      <c r="A32" s="47"/>
      <c r="B32" s="47"/>
      <c r="C32" s="68" t="s">
        <v>2</v>
      </c>
      <c r="D32" s="49"/>
      <c r="E32" s="41"/>
      <c r="F32" s="49"/>
      <c r="G32" s="37"/>
    </row>
    <row r="33" spans="1:8" ht="28.5" customHeight="1" x14ac:dyDescent="0.25">
      <c r="A33" s="47"/>
      <c r="B33" s="47"/>
      <c r="C33" s="68" t="s">
        <v>121</v>
      </c>
      <c r="D33" s="49">
        <v>20480861</v>
      </c>
      <c r="E33" s="41"/>
      <c r="F33" s="49">
        <v>29611096</v>
      </c>
      <c r="G33" s="37"/>
    </row>
    <row r="34" spans="1:8" hidden="1" x14ac:dyDescent="0.25">
      <c r="A34" s="47"/>
      <c r="B34" s="47"/>
      <c r="C34" s="69" t="s">
        <v>3</v>
      </c>
      <c r="D34" s="49"/>
      <c r="E34" s="41"/>
      <c r="F34" s="49"/>
      <c r="G34" s="40"/>
    </row>
    <row r="35" spans="1:8" hidden="1" x14ac:dyDescent="0.25">
      <c r="A35" s="47"/>
      <c r="B35" s="47"/>
      <c r="C35" s="69" t="s">
        <v>4</v>
      </c>
      <c r="D35" s="49"/>
      <c r="E35" s="41"/>
      <c r="F35" s="49"/>
      <c r="G35" s="40"/>
    </row>
    <row r="36" spans="1:8" ht="15" customHeight="1" x14ac:dyDescent="0.25">
      <c r="A36" s="47"/>
      <c r="B36" s="47"/>
      <c r="C36" s="49" t="s">
        <v>122</v>
      </c>
      <c r="D36" s="49">
        <v>-1042000</v>
      </c>
      <c r="E36" s="41"/>
      <c r="F36" s="49">
        <v>-514672</v>
      </c>
      <c r="G36" s="37"/>
    </row>
    <row r="37" spans="1:8" ht="15" customHeight="1" x14ac:dyDescent="0.25">
      <c r="A37" s="47"/>
      <c r="B37" s="47"/>
      <c r="C37" s="49" t="s">
        <v>123</v>
      </c>
      <c r="D37" s="49">
        <v>1420818</v>
      </c>
      <c r="E37" s="41"/>
      <c r="F37" s="49">
        <v>0</v>
      </c>
      <c r="G37" s="37"/>
    </row>
    <row r="38" spans="1:8" ht="15" customHeight="1" x14ac:dyDescent="0.25">
      <c r="A38" s="47"/>
      <c r="B38" s="47"/>
      <c r="C38" s="49" t="s">
        <v>124</v>
      </c>
      <c r="D38" s="49">
        <v>13204</v>
      </c>
      <c r="E38" s="41"/>
      <c r="F38" s="49">
        <v>39583</v>
      </c>
      <c r="G38" s="37"/>
    </row>
    <row r="39" spans="1:8" ht="28.5" customHeight="1" thickBot="1" x14ac:dyDescent="0.3">
      <c r="A39" s="47"/>
      <c r="B39" s="47"/>
      <c r="C39" s="49" t="s">
        <v>125</v>
      </c>
      <c r="D39" s="180">
        <v>-3784057</v>
      </c>
      <c r="E39" s="41"/>
      <c r="F39" s="143">
        <v>-3500428</v>
      </c>
      <c r="G39" s="37"/>
    </row>
    <row r="40" spans="1:8" x14ac:dyDescent="0.25">
      <c r="A40" s="47"/>
      <c r="B40" s="47"/>
      <c r="C40" s="60"/>
      <c r="D40" s="181">
        <f>SUM(D29:D39)</f>
        <v>13403563</v>
      </c>
      <c r="E40" s="182"/>
      <c r="F40" s="181">
        <f>SUM(F29:F39)</f>
        <v>-2972261</v>
      </c>
      <c r="G40" s="40"/>
    </row>
    <row r="41" spans="1:8" ht="15.75" thickBot="1" x14ac:dyDescent="0.3">
      <c r="A41" s="47"/>
      <c r="B41" s="169" t="s">
        <v>126</v>
      </c>
      <c r="C41" s="169"/>
      <c r="D41" s="183"/>
      <c r="E41" s="182"/>
      <c r="F41" s="183"/>
      <c r="G41" s="40"/>
      <c r="H41" s="57"/>
    </row>
    <row r="42" spans="1:8" x14ac:dyDescent="0.25">
      <c r="A42" s="174" t="s">
        <v>110</v>
      </c>
      <c r="B42" s="174"/>
      <c r="C42" s="174"/>
      <c r="D42" s="49"/>
      <c r="E42" s="41"/>
      <c r="F42" s="37"/>
      <c r="G42" s="40"/>
    </row>
    <row r="43" spans="1:8" ht="15.75" customHeight="1" x14ac:dyDescent="0.25">
      <c r="A43" s="47"/>
      <c r="B43" s="47"/>
      <c r="C43" s="60" t="s">
        <v>109</v>
      </c>
      <c r="D43" s="49">
        <v>-4265292</v>
      </c>
      <c r="E43" s="41"/>
      <c r="F43" s="49">
        <v>-9378732</v>
      </c>
      <c r="G43" s="40"/>
    </row>
    <row r="44" spans="1:8" ht="15" customHeight="1" x14ac:dyDescent="0.25">
      <c r="A44" s="47"/>
      <c r="B44" s="47"/>
      <c r="C44" s="60" t="s">
        <v>108</v>
      </c>
      <c r="D44" s="49">
        <v>-14129858</v>
      </c>
      <c r="E44" s="41"/>
      <c r="F44" s="49">
        <v>0</v>
      </c>
      <c r="G44" s="40"/>
    </row>
    <row r="45" spans="1:8" x14ac:dyDescent="0.25">
      <c r="A45" s="47"/>
      <c r="B45" s="47"/>
      <c r="C45" s="60" t="s">
        <v>107</v>
      </c>
      <c r="D45" s="49">
        <v>932733</v>
      </c>
      <c r="E45" s="41"/>
      <c r="F45" s="49">
        <v>0</v>
      </c>
      <c r="G45" s="40"/>
    </row>
    <row r="46" spans="1:8" ht="15.75" customHeight="1" thickBot="1" x14ac:dyDescent="0.3">
      <c r="A46" s="47"/>
      <c r="B46" s="47"/>
      <c r="C46" s="60" t="s">
        <v>106</v>
      </c>
      <c r="D46" s="49">
        <v>8920637</v>
      </c>
      <c r="E46" s="41"/>
      <c r="F46" s="49">
        <v>9901609</v>
      </c>
      <c r="G46" s="40"/>
    </row>
    <row r="47" spans="1:8" x14ac:dyDescent="0.25">
      <c r="A47" s="47"/>
      <c r="B47" s="47"/>
      <c r="C47" s="60"/>
      <c r="D47" s="181">
        <f>SUM(D43:D46)</f>
        <v>-8541780</v>
      </c>
      <c r="E47" s="182"/>
      <c r="F47" s="181">
        <f>SUM(F43:F46)</f>
        <v>522877</v>
      </c>
      <c r="G47" s="40"/>
    </row>
    <row r="48" spans="1:8" ht="15.75" thickBot="1" x14ac:dyDescent="0.3">
      <c r="A48" s="47"/>
      <c r="B48" s="169" t="s">
        <v>105</v>
      </c>
      <c r="C48" s="169"/>
      <c r="D48" s="184"/>
      <c r="E48" s="185"/>
      <c r="F48" s="184"/>
      <c r="G48" s="40"/>
    </row>
    <row r="49" spans="1:11" ht="15.75" thickBot="1" x14ac:dyDescent="0.3">
      <c r="A49" s="47"/>
      <c r="B49" s="47"/>
      <c r="G49" s="40"/>
      <c r="K49" s="57"/>
    </row>
    <row r="50" spans="1:11" ht="15.75" thickBot="1" x14ac:dyDescent="0.3">
      <c r="A50" s="168" t="s">
        <v>104</v>
      </c>
      <c r="B50" s="168"/>
      <c r="C50" s="168"/>
      <c r="D50" s="50">
        <f>D47+D40+D27</f>
        <v>-3283101</v>
      </c>
      <c r="E50" s="41"/>
      <c r="F50" s="50">
        <f>F47+F40+F27</f>
        <v>-615325</v>
      </c>
      <c r="G50" s="37"/>
      <c r="H50" s="37"/>
    </row>
    <row r="51" spans="1:11" ht="15.75" thickBot="1" x14ac:dyDescent="0.3">
      <c r="A51" s="168" t="s">
        <v>103</v>
      </c>
      <c r="B51" s="168"/>
      <c r="C51" s="168"/>
      <c r="D51" s="67">
        <v>6092477</v>
      </c>
      <c r="E51" s="41"/>
      <c r="F51" s="50">
        <v>7247861</v>
      </c>
      <c r="G51" s="37"/>
      <c r="H51" s="37"/>
    </row>
    <row r="52" spans="1:11" ht="33.75" customHeight="1" thickBot="1" x14ac:dyDescent="0.3">
      <c r="A52" s="44"/>
      <c r="B52" s="44"/>
      <c r="C52" s="132" t="s">
        <v>102</v>
      </c>
      <c r="D52" s="67">
        <v>36987</v>
      </c>
      <c r="E52" s="41"/>
      <c r="F52" s="67">
        <v>-41200</v>
      </c>
      <c r="G52" s="37"/>
      <c r="H52" s="37"/>
    </row>
    <row r="53" spans="1:11" ht="15.75" thickBot="1" x14ac:dyDescent="0.3">
      <c r="A53" s="168" t="s">
        <v>101</v>
      </c>
      <c r="B53" s="168"/>
      <c r="C53" s="168"/>
      <c r="D53" s="51">
        <f>D51+D50+D52</f>
        <v>2846363</v>
      </c>
      <c r="E53" s="41"/>
      <c r="F53" s="51">
        <f>F51+F50+F52</f>
        <v>6591336</v>
      </c>
      <c r="G53" s="37"/>
      <c r="H53" s="37"/>
    </row>
    <row r="54" spans="1:11" ht="15.75" thickTop="1" x14ac:dyDescent="0.25">
      <c r="A54" s="44"/>
      <c r="B54" s="44"/>
      <c r="C54" s="44"/>
      <c r="D54" s="49"/>
      <c r="E54" s="41"/>
      <c r="F54" s="49"/>
      <c r="G54" s="37"/>
      <c r="H54" s="37"/>
    </row>
    <row r="55" spans="1:11" ht="15" customHeight="1" x14ac:dyDescent="0.25">
      <c r="A55" s="44"/>
      <c r="B55" s="156" t="s">
        <v>52</v>
      </c>
      <c r="C55" s="156"/>
      <c r="D55" s="156"/>
      <c r="E55" s="120"/>
      <c r="F55" s="15"/>
      <c r="G55" s="11"/>
      <c r="H55" s="11"/>
    </row>
    <row r="56" spans="1:11" x14ac:dyDescent="0.25">
      <c r="A56" s="43"/>
      <c r="B56" s="12"/>
      <c r="C56" s="12"/>
      <c r="D56" s="12"/>
      <c r="E56" s="120"/>
      <c r="F56" s="15"/>
      <c r="G56" s="11"/>
      <c r="H56" s="11"/>
    </row>
    <row r="57" spans="1:11" ht="15.75" x14ac:dyDescent="0.25">
      <c r="B57" s="33"/>
      <c r="C57" s="12"/>
      <c r="D57" s="121"/>
      <c r="E57" s="12"/>
      <c r="G57" s="13"/>
      <c r="H57" s="13"/>
      <c r="I57" s="22"/>
    </row>
    <row r="58" spans="1:11" ht="15" customHeight="1" x14ac:dyDescent="0.25">
      <c r="B58" s="154" t="s">
        <v>133</v>
      </c>
      <c r="C58" s="154"/>
      <c r="D58" s="134" t="s">
        <v>53</v>
      </c>
      <c r="E58" s="141"/>
      <c r="G58" s="135"/>
      <c r="H58" s="135"/>
      <c r="I58" s="13"/>
    </row>
    <row r="59" spans="1:11" ht="15.75" customHeight="1" x14ac:dyDescent="0.25">
      <c r="B59" s="155" t="s">
        <v>134</v>
      </c>
      <c r="C59" s="155"/>
      <c r="D59" s="3" t="s">
        <v>54</v>
      </c>
      <c r="E59" s="12"/>
      <c r="G59" s="3"/>
      <c r="H59" s="3"/>
      <c r="I59" s="22"/>
    </row>
    <row r="60" spans="1:11" x14ac:dyDescent="0.25">
      <c r="B60" s="34"/>
      <c r="C60" s="11"/>
      <c r="D60" s="15"/>
      <c r="E60" s="11"/>
      <c r="G60" s="11"/>
      <c r="H60" s="11"/>
      <c r="I60" s="11"/>
    </row>
    <row r="61" spans="1:11" x14ac:dyDescent="0.25">
      <c r="A61" s="37"/>
      <c r="B61" s="37"/>
      <c r="C61" s="37"/>
      <c r="D61" s="37"/>
      <c r="E61" s="37"/>
      <c r="F61" s="37"/>
      <c r="G61" s="37"/>
      <c r="H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</row>
    <row r="64" spans="1:11" x14ac:dyDescent="0.25">
      <c r="A64" s="37"/>
      <c r="B64" s="37"/>
      <c r="C64" s="37"/>
      <c r="D64" s="37"/>
      <c r="E64" s="37"/>
      <c r="F64" s="37"/>
      <c r="G64" s="37"/>
      <c r="H64" s="37"/>
    </row>
  </sheetData>
  <mergeCells count="26">
    <mergeCell ref="B59:C59"/>
    <mergeCell ref="B55:D55"/>
    <mergeCell ref="B58:C58"/>
    <mergeCell ref="A53:C53"/>
    <mergeCell ref="A28:C28"/>
    <mergeCell ref="D2:F2"/>
    <mergeCell ref="A2:C2"/>
    <mergeCell ref="A3:C3"/>
    <mergeCell ref="B5:C5"/>
    <mergeCell ref="A6:C6"/>
    <mergeCell ref="E40:E41"/>
    <mergeCell ref="F40:F41"/>
    <mergeCell ref="A42:C42"/>
    <mergeCell ref="D40:D41"/>
    <mergeCell ref="D47:D48"/>
    <mergeCell ref="E47:E48"/>
    <mergeCell ref="F47:F48"/>
    <mergeCell ref="B24:C24"/>
    <mergeCell ref="B27:C27"/>
    <mergeCell ref="A1:C1"/>
    <mergeCell ref="A50:C50"/>
    <mergeCell ref="A51:C51"/>
    <mergeCell ref="B15:C15"/>
    <mergeCell ref="B41:C41"/>
    <mergeCell ref="B48:C48"/>
    <mergeCell ref="A4:C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zoomScaleNormal="100" workbookViewId="0">
      <selection activeCell="B4" sqref="B4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5.1406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76" t="str">
        <f>SFP!A1</f>
        <v>RG BRANDS JSC &amp; SUBSIDIARIES</v>
      </c>
      <c r="B1" s="176"/>
      <c r="C1" s="176"/>
      <c r="D1" s="176"/>
      <c r="E1" s="176"/>
      <c r="F1" s="176"/>
      <c r="G1" s="176"/>
      <c r="H1" s="176"/>
      <c r="I1" s="54"/>
      <c r="J1" s="53"/>
      <c r="K1" s="54"/>
      <c r="L1" s="54"/>
      <c r="M1" s="53"/>
    </row>
    <row r="2" spans="1:14" ht="28.5" customHeight="1" x14ac:dyDescent="0.25">
      <c r="A2" s="177" t="s">
        <v>138</v>
      </c>
      <c r="B2" s="177"/>
      <c r="C2" s="177"/>
      <c r="D2" s="177"/>
      <c r="E2" s="177"/>
      <c r="F2" s="177"/>
      <c r="G2" s="177"/>
      <c r="H2" s="177"/>
      <c r="I2" s="177"/>
      <c r="J2" s="177"/>
      <c r="K2" s="55"/>
      <c r="L2" s="122" t="s">
        <v>8</v>
      </c>
      <c r="M2" s="53"/>
    </row>
    <row r="3" spans="1:14" ht="48.75" customHeight="1" thickBot="1" x14ac:dyDescent="0.3">
      <c r="A3" s="61"/>
      <c r="B3" s="83" t="s">
        <v>30</v>
      </c>
      <c r="C3" s="83"/>
      <c r="D3" s="83" t="s">
        <v>88</v>
      </c>
      <c r="E3" s="83"/>
      <c r="F3" s="83" t="s">
        <v>89</v>
      </c>
      <c r="G3" s="83"/>
      <c r="H3" s="83" t="s">
        <v>90</v>
      </c>
      <c r="I3" s="83"/>
      <c r="J3" s="83" t="s">
        <v>91</v>
      </c>
      <c r="K3" s="83"/>
      <c r="L3" s="123" t="s">
        <v>92</v>
      </c>
      <c r="M3" s="123" t="s">
        <v>93</v>
      </c>
    </row>
    <row r="4" spans="1:14" ht="16.5" thickTop="1" thickBot="1" x14ac:dyDescent="0.3">
      <c r="A4" s="60" t="s">
        <v>139</v>
      </c>
      <c r="B4" s="51">
        <v>2787696</v>
      </c>
      <c r="C4" s="51"/>
      <c r="D4" s="51">
        <v>-820488</v>
      </c>
      <c r="E4" s="51"/>
      <c r="F4" s="51">
        <v>-947400</v>
      </c>
      <c r="G4" s="51"/>
      <c r="H4" s="51">
        <v>4150912</v>
      </c>
      <c r="I4" s="51"/>
      <c r="J4" s="51">
        <v>-741096</v>
      </c>
      <c r="K4" s="51"/>
      <c r="L4" s="51">
        <v>20917682</v>
      </c>
      <c r="M4" s="51">
        <f>SUM(B4:L4)</f>
        <v>25347306</v>
      </c>
      <c r="N4" s="57"/>
    </row>
    <row r="5" spans="1:14" ht="15.75" thickTop="1" x14ac:dyDescent="0.25">
      <c r="A5" s="60" t="s">
        <v>94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49">
        <v>1191916</v>
      </c>
      <c r="M5" s="49">
        <f>SUM(B5:L5)</f>
        <v>1191916</v>
      </c>
      <c r="N5" s="57"/>
    </row>
    <row r="6" spans="1:14" x14ac:dyDescent="0.25">
      <c r="A6" s="60" t="s">
        <v>95</v>
      </c>
      <c r="B6" s="63" t="s">
        <v>6</v>
      </c>
      <c r="C6" s="62"/>
      <c r="D6" s="63" t="s">
        <v>6</v>
      </c>
      <c r="E6" s="62"/>
      <c r="F6" s="63" t="s">
        <v>6</v>
      </c>
      <c r="G6" s="62"/>
      <c r="H6" s="63" t="s">
        <v>6</v>
      </c>
      <c r="I6" s="62"/>
      <c r="J6" s="63" t="s">
        <v>6</v>
      </c>
      <c r="K6" s="62"/>
      <c r="L6" s="49">
        <v>-17329873</v>
      </c>
      <c r="M6" s="49">
        <f>SUM(B6:L6)</f>
        <v>-17329873</v>
      </c>
      <c r="N6" s="57"/>
    </row>
    <row r="7" spans="1:14" x14ac:dyDescent="0.25">
      <c r="A7" s="124" t="s">
        <v>96</v>
      </c>
      <c r="B7" s="63" t="s">
        <v>6</v>
      </c>
      <c r="C7" s="62"/>
      <c r="D7" s="63" t="s">
        <v>6</v>
      </c>
      <c r="E7" s="62"/>
      <c r="F7" s="63" t="s">
        <v>6</v>
      </c>
      <c r="G7" s="62"/>
      <c r="H7" s="63"/>
      <c r="I7" s="62"/>
      <c r="J7" s="63" t="s">
        <v>6</v>
      </c>
      <c r="K7" s="62"/>
      <c r="L7" s="63" t="s">
        <v>6</v>
      </c>
      <c r="M7" s="63">
        <f t="shared" ref="M7:M10" si="0">SUM(B7:L7)</f>
        <v>0</v>
      </c>
      <c r="N7" s="57"/>
    </row>
    <row r="8" spans="1:14" x14ac:dyDescent="0.25">
      <c r="A8" s="124" t="s">
        <v>97</v>
      </c>
      <c r="B8" s="63" t="s">
        <v>6</v>
      </c>
      <c r="C8" s="62"/>
      <c r="D8" s="63">
        <v>820488</v>
      </c>
      <c r="E8" s="62"/>
      <c r="F8" s="63" t="s">
        <v>6</v>
      </c>
      <c r="G8" s="62"/>
      <c r="H8" s="63" t="s">
        <v>6</v>
      </c>
      <c r="I8" s="62"/>
      <c r="J8" s="63" t="s">
        <v>6</v>
      </c>
      <c r="K8" s="62"/>
      <c r="L8" s="63">
        <v>112245</v>
      </c>
      <c r="M8" s="63">
        <f t="shared" si="0"/>
        <v>932733</v>
      </c>
      <c r="N8" s="57"/>
    </row>
    <row r="9" spans="1:14" x14ac:dyDescent="0.25">
      <c r="A9" s="124" t="s">
        <v>98</v>
      </c>
      <c r="B9" s="63" t="s">
        <v>6</v>
      </c>
      <c r="C9" s="62"/>
      <c r="D9" s="63" t="s">
        <v>6</v>
      </c>
      <c r="E9" s="62"/>
      <c r="F9" s="63" t="s">
        <v>6</v>
      </c>
      <c r="G9" s="62"/>
      <c r="H9" s="63" t="s">
        <v>6</v>
      </c>
      <c r="I9" s="62"/>
      <c r="J9" s="63" t="s">
        <v>6</v>
      </c>
      <c r="K9" s="62"/>
      <c r="L9" s="63"/>
      <c r="M9" s="63">
        <f t="shared" si="0"/>
        <v>0</v>
      </c>
      <c r="N9" s="57"/>
    </row>
    <row r="10" spans="1:14" ht="30" x14ac:dyDescent="0.25">
      <c r="A10" s="124" t="s">
        <v>99</v>
      </c>
      <c r="B10" s="63" t="s">
        <v>6</v>
      </c>
      <c r="C10" s="62"/>
      <c r="D10" s="63" t="s">
        <v>6</v>
      </c>
      <c r="E10" s="62"/>
      <c r="F10" s="63" t="s">
        <v>6</v>
      </c>
      <c r="G10" s="62"/>
      <c r="H10" s="66" t="s">
        <v>6</v>
      </c>
      <c r="I10" s="49"/>
      <c r="J10" s="49">
        <v>-388546</v>
      </c>
      <c r="K10" s="49"/>
      <c r="L10" s="66" t="s">
        <v>6</v>
      </c>
      <c r="M10" s="49">
        <f t="shared" si="0"/>
        <v>-388546</v>
      </c>
      <c r="N10" s="57"/>
    </row>
    <row r="11" spans="1:14" ht="15.75" thickBot="1" x14ac:dyDescent="0.3">
      <c r="A11" s="124" t="s">
        <v>100</v>
      </c>
      <c r="B11" s="64" t="s">
        <v>6</v>
      </c>
      <c r="C11" s="65"/>
      <c r="D11" s="64" t="s">
        <v>6</v>
      </c>
      <c r="E11" s="65"/>
      <c r="F11" s="64" t="s">
        <v>6</v>
      </c>
      <c r="G11" s="65"/>
      <c r="H11" s="51">
        <v>-309896</v>
      </c>
      <c r="I11" s="51"/>
      <c r="J11" s="51"/>
      <c r="K11" s="51"/>
      <c r="L11" s="51">
        <f>-H11</f>
        <v>309896</v>
      </c>
      <c r="M11" s="51"/>
      <c r="N11" s="57"/>
    </row>
    <row r="12" spans="1:14" ht="16.5" thickTop="1" thickBot="1" x14ac:dyDescent="0.3">
      <c r="A12" s="60" t="s">
        <v>140</v>
      </c>
      <c r="B12" s="51">
        <f>SUM(B4:B11)</f>
        <v>2787696</v>
      </c>
      <c r="C12" s="51"/>
      <c r="D12" s="51">
        <f>SUM(D4:D11)</f>
        <v>0</v>
      </c>
      <c r="E12" s="51"/>
      <c r="F12" s="51">
        <f>SUM(F4:F11)</f>
        <v>-947400</v>
      </c>
      <c r="G12" s="51"/>
      <c r="H12" s="51">
        <f>SUM(H4:H11)</f>
        <v>3841016</v>
      </c>
      <c r="I12" s="51"/>
      <c r="J12" s="51">
        <f>SUM(J4:J11)</f>
        <v>-1129642</v>
      </c>
      <c r="K12" s="51"/>
      <c r="L12" s="51">
        <f>SUM(L4:L11)</f>
        <v>5201866</v>
      </c>
      <c r="M12" s="51">
        <f>SUM(M4:M11)</f>
        <v>9753536</v>
      </c>
      <c r="N12" s="57"/>
    </row>
    <row r="13" spans="1:14" ht="15.75" thickTop="1" x14ac:dyDescent="0.25"/>
    <row r="14" spans="1:14" ht="15" customHeight="1" x14ac:dyDescent="0.25">
      <c r="A14" s="44"/>
      <c r="B14" s="156" t="s">
        <v>52</v>
      </c>
      <c r="C14" s="156"/>
      <c r="D14" s="156"/>
      <c r="E14" s="156"/>
      <c r="F14" s="156"/>
      <c r="G14" s="156"/>
      <c r="H14" s="125"/>
      <c r="I14" s="126"/>
    </row>
    <row r="15" spans="1:14" x14ac:dyDescent="0.25">
      <c r="A15" s="43"/>
      <c r="B15" s="38"/>
      <c r="C15" s="38"/>
      <c r="D15" s="38"/>
      <c r="E15" s="127"/>
      <c r="F15" s="127"/>
      <c r="G15" s="126"/>
      <c r="H15" s="125"/>
      <c r="I15" s="126"/>
    </row>
    <row r="16" spans="1:14" x14ac:dyDescent="0.25">
      <c r="A16" s="37"/>
      <c r="B16" s="45"/>
      <c r="C16" s="45"/>
      <c r="D16" s="45"/>
      <c r="E16" s="38"/>
      <c r="F16" s="46"/>
      <c r="G16" s="52"/>
      <c r="H16" s="38"/>
      <c r="I16" s="69"/>
    </row>
    <row r="17" spans="1:9" ht="15" customHeight="1" x14ac:dyDescent="0.25">
      <c r="A17" s="37"/>
      <c r="B17" s="186" t="s">
        <v>133</v>
      </c>
      <c r="C17" s="186"/>
      <c r="D17" s="186"/>
      <c r="E17" s="128"/>
      <c r="F17" s="134" t="s">
        <v>53</v>
      </c>
      <c r="G17" s="135"/>
      <c r="H17" s="128"/>
    </row>
    <row r="18" spans="1:9" x14ac:dyDescent="0.25">
      <c r="A18" s="37"/>
      <c r="B18" s="129" t="s">
        <v>134</v>
      </c>
      <c r="C18" s="130"/>
      <c r="D18" s="131"/>
      <c r="E18" s="131"/>
      <c r="F18" s="3" t="s">
        <v>54</v>
      </c>
      <c r="H18" s="38"/>
    </row>
    <row r="19" spans="1:9" x14ac:dyDescent="0.25">
      <c r="A19" s="37"/>
      <c r="B19" s="39"/>
      <c r="C19" s="39"/>
      <c r="D19" s="131"/>
      <c r="E19" s="131"/>
      <c r="F19" s="129"/>
      <c r="G19" s="129"/>
      <c r="H19" s="127"/>
      <c r="I19" s="126"/>
    </row>
  </sheetData>
  <mergeCells count="5">
    <mergeCell ref="A1:H1"/>
    <mergeCell ref="A2:J2"/>
    <mergeCell ref="B17:D17"/>
    <mergeCell ref="B14:D14"/>
    <mergeCell ref="E14:G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PL</vt:lpstr>
      <vt:lpstr>CF</vt:lpstr>
      <vt:lpstr>СК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2023-06-02T10:14:12Z</dcterms:modified>
</cp:coreProperties>
</file>