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3"/>
  </bookViews>
  <sheets>
    <sheet name="Ф 1" sheetId="1" r:id="rId1"/>
    <sheet name="Ф 2" sheetId="2" r:id="rId2"/>
    <sheet name="Ф 3" sheetId="3" r:id="rId3"/>
    <sheet name="Ф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<sst xmlns="http://schemas.openxmlformats.org/spreadsheetml/2006/main" count="189" uniqueCount="140">
  <si>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</si>
  <si>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</si>
  <si>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</si>
  <si>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</si>
  <si>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</si>
  <si>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</si>
  <si>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</si>
  <si>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</si>
  <si>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</si>
  <si>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</si>
  <si>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</si>
  <si>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</si>
  <si>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</si>
  <si>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</si>
  <si>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</si>
  <si>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</si>
  <si>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</si>
  <si>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</si>
  <si>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</si>
  <si>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</si>
  <si>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</si>
  <si>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</si>
  <si>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</si>
  <si>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</si>
  <si>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</si>
  <si>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</si>
  <si>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</si>
  <si>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</si>
  <si>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</si>
  <si>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</si>
  <si>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</si>
  <si>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</si>
  <si>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</si>
  <si>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</si>
  <si>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</si>
  <si>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</si>
  <si>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</si>
  <si>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</si>
  <si>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</si>
  <si>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</si>
  <si>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</si>
  <si>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</si>
  <si>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</si>
  <si>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</si>
  <si>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</si>
  <si>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</si>
  <si>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</si>
  <si>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</si>
  <si>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</si>
  <si>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</si>
  <si>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</si>
  <si>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</si>
  <si>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</si>
  <si>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</si>
  <si>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</si>
  <si>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</si>
  <si>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</si>
  <si>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</si>
  <si>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</si>
  <si>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</si>
  <si>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</si>
  <si>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</si>
  <si>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</si>
  <si>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</si>
  <si>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</si>
  <si>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</si>
  <si>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</si>
  <si>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</si>
  <si>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</si>
  <si>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</si>
  <si>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</si>
  <si>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</si>
  <si>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</si>
  <si>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</si>
  <si>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</si>
  <si>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</si>
  <si>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</si>
  <si>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</si>
  <si>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</si>
  <si>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</si>
  <si>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</si>
  <si>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</si>
  <si>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</si>
  <si>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</si>
  <si>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</si>
  <si>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</si>
  <si>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</si>
  <si>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</si>
  <si>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</si>
  <si>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</si>
  <si>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</si>
  <si>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</si>
  <si>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</si>
  <si>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</si>
  <si>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</si>
  <si>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</si>
  <si>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</si>
  <si>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</si>
  <si>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</si>
  <si>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</si>
  <si>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</si>
  <si>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</si>
  <si>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</si>
  <si>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</si>
  <si>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</si>
  <si>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Получение займов</t>
  </si>
  <si>
    <t>Вклады участников</t>
  </si>
  <si>
    <t>3.2 Выбытие денежных средств всего, в том числе:</t>
  </si>
  <si>
    <t>Погашение займов и вознаграждений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</si>
  <si>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</si>
  <si>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</si>
  <si>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</si>
  <si>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</si>
  <si>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</si>
  <si>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</si>
  <si>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Изъятый капитал</t>
  </si>
  <si>
    <t>Итого</t>
  </si>
  <si>
    <t>Сальдо на 01.01.2017 г.</t>
  </si>
  <si>
    <t>Прибыль и совокупный доход за год</t>
  </si>
  <si>
    <t xml:space="preserve">Сальдо на 31.03.2017 г. </t>
  </si>
  <si>
    <t>Сальдо на 01.01.2018 г.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</si>
  <si>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</si>
  <si>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</si>
  <si>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</si>
  <si>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</si>
  <si>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Прибыль и совокупный доход за квартал</t>
  </si>
  <si>
    <t>Сальдо на 31.03.2018 г.</t>
  </si>
  <si>
    <t>ПРОМЕЖУТОЧНЫЙ КОНСОЛИДИРОВАННЫЙ ОТЧЕТ О ФИНАНСОВОМ ПОЛОЖЕНИИ</t>
  </si>
  <si>
    <t>ПРОМЕЖУТОЧНЫЙ КОНСАЛИДИРОВАННЫЙ ОТЧЕТ О  СОВОКУПНОМ ДОХОДЕ</t>
  </si>
  <si>
    <t>ПРОМЕЖУТОЧНЫЙ КОНСАЛИДИРОВАННЫЙ ОТЧЕТ О ДВИЖЕНИИ ДЕНЕЖНЫХ СРЕДСТВ</t>
  </si>
  <si>
    <t>ПРОМЕЖУТОЧНЫЙ КОНСАЛИДИРОВАННЫЙ СОКРАЩЕННЫЙ ОТЧЕТ ОБ ИЗМЕНЕНИЯХ В КАПИТАЛЕ</t>
  </si>
  <si>
    <t xml:space="preserve"> 31 март 2018 год</t>
  </si>
  <si>
    <t xml:space="preserve"> 31 декабря 2017 год</t>
  </si>
  <si>
    <t>31 март 2017 год</t>
  </si>
  <si>
    <t>Гудвилл</t>
  </si>
  <si>
    <t>Главный бухгалтер Игибаев Бауржан Галымович</t>
  </si>
  <si>
    <t>Руководитель          Азизов Фарит Экремович</t>
  </si>
  <si>
    <t>Отчет составлен в соответствии с требованиями к содержанию и раскрытию информации МСФО для предприятий</t>
  </si>
  <si>
    <t>за три месяца, закончившихся 31 марта 2018 г.</t>
  </si>
  <si>
    <t>за три месяца, закончившихся 31 марта 2018 г.  (косвенный метод)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</si>
</sst>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1" fillId="0" borderId="0" xfId="53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4" applyFont="1" applyFill="1" applyBorder="1">
      <alignment horizontal="left"/>
      <protection/>
    </xf>
    <xf numFmtId="3" fontId="52" fillId="0" borderId="0" xfId="52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2" applyFont="1" applyFill="1" applyBorder="1" applyAlignment="1">
      <alignment wrapText="1"/>
      <protection/>
    </xf>
    <xf numFmtId="3" fontId="5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 applyAlignment="1">
      <alignment wrapText="1"/>
      <protection/>
    </xf>
    <xf numFmtId="186" fontId="4" fillId="0" borderId="10" xfId="52" applyNumberFormat="1" applyFont="1" applyFill="1" applyBorder="1" applyAlignment="1">
      <alignment horizontal="right" wrapText="1"/>
      <protection/>
    </xf>
    <xf numFmtId="186" fontId="5" fillId="0" borderId="10" xfId="52" applyNumberFormat="1" applyFont="1" applyFill="1" applyBorder="1" applyAlignment="1">
      <alignment horizontal="right" wrapText="1"/>
      <protection/>
    </xf>
    <xf numFmtId="186" fontId="4" fillId="33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3" fillId="0" borderId="10" xfId="52" applyFont="1" applyFill="1" applyBorder="1" applyAlignment="1">
      <alignment wrapText="1"/>
      <protection/>
    </xf>
    <xf numFmtId="3" fontId="53" fillId="0" borderId="10" xfId="52" applyNumberFormat="1" applyFont="1" applyFill="1" applyBorder="1" applyAlignment="1">
      <alignment horizontal="right" wrapText="1"/>
      <protection/>
    </xf>
    <xf numFmtId="0" fontId="51" fillId="0" borderId="10" xfId="52" applyFont="1" applyFill="1" applyBorder="1" applyAlignment="1">
      <alignment wrapText="1"/>
      <protection/>
    </xf>
    <xf numFmtId="186" fontId="51" fillId="0" borderId="10" xfId="52" applyNumberFormat="1" applyFont="1" applyFill="1" applyBorder="1" applyAlignment="1">
      <alignment horizontal="right" wrapText="1"/>
      <protection/>
    </xf>
    <xf numFmtId="186" fontId="53" fillId="0" borderId="10" xfId="52" applyNumberFormat="1" applyFont="1" applyFill="1" applyBorder="1" applyAlignment="1">
      <alignment horizontal="right" wrapText="1"/>
      <protection/>
    </xf>
    <xf numFmtId="186" fontId="51" fillId="33" borderId="10" xfId="52" applyNumberFormat="1" applyFont="1" applyFill="1" applyBorder="1" applyAlignment="1">
      <alignment horizontal="right" wrapText="1"/>
      <protection/>
    </xf>
    <xf numFmtId="186" fontId="53" fillId="33" borderId="10" xfId="52" applyNumberFormat="1" applyFont="1" applyFill="1" applyBorder="1" applyAlignment="1">
      <alignment horizontal="right" wrapText="1"/>
      <protection/>
    </xf>
    <xf numFmtId="3" fontId="53" fillId="33" borderId="10" xfId="5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4" applyFont="1" applyFill="1" applyBorder="1" applyAlignment="1">
      <alignment/>
      <protection/>
    </xf>
    <xf numFmtId="0" fontId="5" fillId="0" borderId="10" xfId="52" applyFont="1" applyBorder="1" applyAlignment="1">
      <alignment wrapText="1"/>
      <protection/>
    </xf>
    <xf numFmtId="0" fontId="54" fillId="0" borderId="0" xfId="52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86" fontId="52" fillId="0" borderId="0" xfId="54" applyNumberFormat="1" applyFont="1" applyFill="1" applyBorder="1">
      <alignment horizontal="left"/>
      <protection/>
    </xf>
    <xf numFmtId="3" fontId="5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55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5" fillId="0" borderId="0" xfId="0" applyFont="1" applyFill="1" applyAlignment="1">
      <alignment horizontal="center"/>
    </xf>
    <xf numFmtId="1" fontId="8" fillId="34" borderId="12" xfId="0" applyNumberFormat="1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4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center"/>
    </xf>
    <xf numFmtId="1" fontId="8" fillId="34" borderId="15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9" xfId="53"/>
    <cellStyle name="Обычный_Копия ОДДС_РГП АММТП_24.03.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4;%20&#1064;&#1091;&#1073;&#1072;&#1088;&#1082;&#1086;&#1083;&#1100;%20&#1055;&#1088;&#1077;&#1084;&#1080;&#1091;&#1084;%202017\KASE%20&#1050;&#1072;&#1079;&#1072;&#1093;%20&#1092;&#1086;&#1085;&#1076;%20&#1073;&#1080;&#1088;&#1078;&#1072;\&#1060;&#1054;%201%20&#1082;&#1074;%202018%20&#1075;&#1086;&#1076;&#1072;\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0">
        <row r="51">
          <cell r="H51">
            <v>4845180</v>
          </cell>
        </row>
        <row r="52">
          <cell r="H52">
            <v>-1707190</v>
          </cell>
        </row>
        <row r="54">
          <cell r="H54">
            <v>-80177</v>
          </cell>
        </row>
        <row r="55">
          <cell r="H55">
            <v>-2850271</v>
          </cell>
        </row>
        <row r="56">
          <cell r="H56">
            <v>-110635</v>
          </cell>
        </row>
        <row r="57">
          <cell r="H57">
            <v>1040</v>
          </cell>
        </row>
        <row r="59">
          <cell r="H59">
            <v>1966</v>
          </cell>
        </row>
        <row r="60">
          <cell r="H60">
            <v>-202440</v>
          </cell>
        </row>
        <row r="61">
          <cell r="H61">
            <v>-102527</v>
          </cell>
        </row>
        <row r="62">
          <cell r="H62">
            <v>0</v>
          </cell>
        </row>
        <row r="64">
          <cell r="C64">
            <v>0</v>
          </cell>
        </row>
        <row r="65">
          <cell r="H65">
            <v>-102527</v>
          </cell>
        </row>
      </sheetData>
      <sheetData sheetId="3">
        <row r="7">
          <cell r="S7">
            <v>4848</v>
          </cell>
        </row>
        <row r="8">
          <cell r="S8">
            <v>457165</v>
          </cell>
        </row>
        <row r="9">
          <cell r="S9">
            <v>315942</v>
          </cell>
        </row>
        <row r="10">
          <cell r="S10">
            <v>3410396</v>
          </cell>
        </row>
        <row r="11">
          <cell r="S11">
            <v>22280</v>
          </cell>
        </row>
        <row r="12">
          <cell r="S12">
            <v>9075</v>
          </cell>
        </row>
        <row r="13">
          <cell r="S13">
            <v>1189135</v>
          </cell>
        </row>
        <row r="16">
          <cell r="S16">
            <v>6193601</v>
          </cell>
        </row>
        <row r="17">
          <cell r="S17">
            <v>5852772</v>
          </cell>
        </row>
        <row r="18">
          <cell r="S18">
            <v>994251</v>
          </cell>
        </row>
        <row r="19">
          <cell r="S19">
            <v>209045</v>
          </cell>
        </row>
        <row r="20">
          <cell r="S20">
            <v>48000</v>
          </cell>
        </row>
        <row r="21">
          <cell r="S21">
            <v>15547</v>
          </cell>
        </row>
        <row r="22">
          <cell r="S22">
            <v>3138361</v>
          </cell>
        </row>
        <row r="27">
          <cell r="S27">
            <v>6100591</v>
          </cell>
        </row>
        <row r="28">
          <cell r="S28">
            <v>14802725</v>
          </cell>
        </row>
        <row r="29">
          <cell r="S29">
            <v>89918</v>
          </cell>
        </row>
        <row r="30">
          <cell r="S30">
            <v>15042</v>
          </cell>
        </row>
        <row r="31">
          <cell r="S31">
            <v>46393</v>
          </cell>
        </row>
        <row r="32">
          <cell r="S32">
            <v>92655</v>
          </cell>
        </row>
        <row r="35">
          <cell r="S35">
            <v>1570740</v>
          </cell>
        </row>
        <row r="36">
          <cell r="S36">
            <v>3480772</v>
          </cell>
        </row>
        <row r="37">
          <cell r="S37">
            <v>1255288</v>
          </cell>
        </row>
        <row r="38">
          <cell r="S38">
            <v>12008</v>
          </cell>
        </row>
        <row r="42">
          <cell r="S42">
            <v>222194</v>
          </cell>
        </row>
        <row r="43">
          <cell r="S43">
            <v>-3313497</v>
          </cell>
        </row>
        <row r="44">
          <cell r="S44">
            <v>-2514411</v>
          </cell>
        </row>
        <row r="53">
          <cell r="S53">
            <v>5648006</v>
          </cell>
        </row>
        <row r="54">
          <cell r="S54">
            <v>-2251996</v>
          </cell>
        </row>
        <row r="56">
          <cell r="S56">
            <v>-148616</v>
          </cell>
        </row>
        <row r="57">
          <cell r="S57">
            <v>-3822833</v>
          </cell>
        </row>
        <row r="58">
          <cell r="S58">
            <v>-127426</v>
          </cell>
        </row>
        <row r="59">
          <cell r="S59">
            <v>93087</v>
          </cell>
        </row>
        <row r="61">
          <cell r="S61">
            <v>1041</v>
          </cell>
        </row>
        <row r="62">
          <cell r="S62">
            <v>-448181</v>
          </cell>
        </row>
        <row r="64">
          <cell r="S64">
            <v>0</v>
          </cell>
        </row>
        <row r="67">
          <cell r="S67">
            <v>-1056918</v>
          </cell>
        </row>
      </sheetData>
      <sheetData sheetId="9">
        <row r="8">
          <cell r="B8">
            <v>4848</v>
          </cell>
          <cell r="C8">
            <v>5899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7.421875" style="0" customWidth="1"/>
    <col min="4" max="4" width="18.7109375" style="0" customWidth="1"/>
  </cols>
  <sheetData>
    <row r="1" spans="1:4" ht="19.5" customHeight="1">
      <c r="A1" s="1"/>
      <c r="B1" s="1"/>
      <c r="C1" s="77" t="s">
        <v>59</v>
      </c>
      <c r="D1" s="77"/>
    </row>
    <row r="2" spans="1:4" ht="12.75" customHeight="1">
      <c r="A2" s="70" t="s">
        <v>1</v>
      </c>
      <c r="B2" s="78" t="s">
        <v>0</v>
      </c>
      <c r="C2" s="78"/>
      <c r="D2" s="78"/>
    </row>
    <row r="3" spans="1:4" ht="12.75">
      <c r="A3" s="70" t="s">
        <v>2</v>
      </c>
      <c r="B3" s="79" t="s">
        <v>3</v>
      </c>
      <c r="C3" s="79"/>
      <c r="D3" s="79"/>
    </row>
    <row r="4" spans="1:4" ht="12.75">
      <c r="A4" s="70" t="s">
        <v>4</v>
      </c>
      <c r="B4" s="75">
        <v>333</v>
      </c>
      <c r="C4" s="75"/>
      <c r="D4" s="75"/>
    </row>
    <row r="5" spans="1:4" ht="24" customHeight="1">
      <c r="A5" s="33" t="s">
        <v>5</v>
      </c>
      <c r="B5" s="76" t="s">
        <v>6</v>
      </c>
      <c r="C5" s="76"/>
      <c r="D5" s="76"/>
    </row>
    <row r="6" spans="1:4" ht="12.75">
      <c r="A6" s="27"/>
      <c r="B6" s="27"/>
      <c r="C6" s="27"/>
      <c r="D6" s="27"/>
    </row>
    <row r="7" spans="1:4" ht="12.75">
      <c r="A7" s="74" t="s">
        <v>127</v>
      </c>
      <c r="B7" s="74"/>
      <c r="C7" s="74"/>
      <c r="D7" s="74"/>
    </row>
    <row r="8" spans="1:4" ht="12.75">
      <c r="A8" s="74" t="s">
        <v>138</v>
      </c>
      <c r="B8" s="74"/>
      <c r="C8" s="74"/>
      <c r="D8" s="74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28</v>
      </c>
      <c r="C10" s="11" t="s">
        <v>131</v>
      </c>
      <c r="D10" s="11" t="s">
        <v>132</v>
      </c>
    </row>
    <row r="11" spans="1:4" ht="12.75">
      <c r="A11" s="8" t="s">
        <v>27</v>
      </c>
      <c r="B11" s="12"/>
      <c r="C11" s="13"/>
      <c r="D11" s="13"/>
    </row>
    <row r="12" spans="1:4" ht="12.75">
      <c r="A12" s="23" t="s">
        <v>29</v>
      </c>
      <c r="B12" s="12"/>
      <c r="C12" s="14"/>
      <c r="D12" s="15"/>
    </row>
    <row r="13" spans="1:4" ht="12.75">
      <c r="A13" s="24" t="s">
        <v>30</v>
      </c>
      <c r="B13" s="12">
        <v>5</v>
      </c>
      <c r="C13" s="16">
        <f>'[1]ФО+Кор-ки'!S7</f>
        <v>4848</v>
      </c>
      <c r="D13" s="15">
        <v>5899</v>
      </c>
    </row>
    <row r="14" spans="1:4" ht="12.75">
      <c r="A14" s="24" t="s">
        <v>31</v>
      </c>
      <c r="B14" s="12">
        <v>6</v>
      </c>
      <c r="C14" s="16">
        <f>'[1]ФО+Кор-ки'!S8</f>
        <v>457165</v>
      </c>
      <c r="D14" s="15">
        <v>2497989</v>
      </c>
    </row>
    <row r="15" spans="1:4" ht="12.75">
      <c r="A15" s="24" t="s">
        <v>32</v>
      </c>
      <c r="B15" s="12">
        <v>7</v>
      </c>
      <c r="C15" s="16">
        <f>'[1]ФО+Кор-ки'!S9</f>
        <v>315942</v>
      </c>
      <c r="D15" s="15">
        <v>464009</v>
      </c>
    </row>
    <row r="16" spans="1:4" ht="12.75">
      <c r="A16" s="24" t="s">
        <v>8</v>
      </c>
      <c r="B16" s="12">
        <v>8</v>
      </c>
      <c r="C16" s="16">
        <f>'[1]ФО+Кор-ки'!S10</f>
        <v>3410396</v>
      </c>
      <c r="D16" s="15">
        <v>1862970</v>
      </c>
    </row>
    <row r="17" spans="1:4" ht="12.75">
      <c r="A17" s="24" t="s">
        <v>33</v>
      </c>
      <c r="B17" s="12"/>
      <c r="C17" s="16">
        <f>'[1]ФО+Кор-ки'!S11</f>
        <v>22280</v>
      </c>
      <c r="D17" s="15">
        <v>23148</v>
      </c>
    </row>
    <row r="18" spans="1:4" ht="12.75">
      <c r="A18" s="7" t="s">
        <v>9</v>
      </c>
      <c r="B18" s="12"/>
      <c r="C18" s="16">
        <f>'[1]ФО+Кор-ки'!S12</f>
        <v>9075</v>
      </c>
      <c r="D18" s="15">
        <v>2497</v>
      </c>
    </row>
    <row r="19" spans="1:4" ht="12.75">
      <c r="A19" s="7" t="s">
        <v>10</v>
      </c>
      <c r="B19" s="12">
        <v>9</v>
      </c>
      <c r="C19" s="16">
        <f>'[1]ФО+Кор-ки'!S13</f>
        <v>1189135</v>
      </c>
      <c r="D19" s="15">
        <v>1897668</v>
      </c>
    </row>
    <row r="20" spans="1:4" ht="12.75">
      <c r="A20" s="23" t="s">
        <v>34</v>
      </c>
      <c r="B20" s="12"/>
      <c r="C20" s="17">
        <f>SUM(C13:C19)</f>
        <v>5408841</v>
      </c>
      <c r="D20" s="17">
        <f>SUM(D13:D19)</f>
        <v>6754180</v>
      </c>
    </row>
    <row r="21" spans="1:4" ht="12.75">
      <c r="A21" s="9" t="s">
        <v>35</v>
      </c>
      <c r="B21" s="12"/>
      <c r="C21" s="16"/>
      <c r="D21" s="15"/>
    </row>
    <row r="22" spans="1:4" ht="12.75">
      <c r="A22" s="25" t="s">
        <v>134</v>
      </c>
      <c r="B22" s="12"/>
      <c r="C22" s="16">
        <v>227</v>
      </c>
      <c r="D22" s="15"/>
    </row>
    <row r="23" spans="1:4" ht="12.75">
      <c r="A23" s="24" t="s">
        <v>36</v>
      </c>
      <c r="B23" s="12">
        <v>10</v>
      </c>
      <c r="C23" s="16">
        <f>'[1]ФО+Кор-ки'!S16</f>
        <v>6193601</v>
      </c>
      <c r="D23" s="15">
        <v>6170455</v>
      </c>
    </row>
    <row r="24" spans="1:4" ht="12.75">
      <c r="A24" s="24" t="s">
        <v>11</v>
      </c>
      <c r="B24" s="12">
        <v>11</v>
      </c>
      <c r="C24" s="16">
        <f>'[1]ФО+Кор-ки'!S17</f>
        <v>5852772</v>
      </c>
      <c r="D24" s="15">
        <v>4799169</v>
      </c>
    </row>
    <row r="25" spans="1:4" ht="12.75">
      <c r="A25" s="24" t="s">
        <v>37</v>
      </c>
      <c r="B25" s="12">
        <v>12</v>
      </c>
      <c r="C25" s="16">
        <f>'[1]ФО+Кор-ки'!S18</f>
        <v>994251</v>
      </c>
      <c r="D25" s="15">
        <v>962166</v>
      </c>
    </row>
    <row r="26" spans="1:4" ht="12.75">
      <c r="A26" s="24" t="s">
        <v>12</v>
      </c>
      <c r="B26" s="12">
        <v>13</v>
      </c>
      <c r="C26" s="16">
        <f>'[1]ФО+Кор-ки'!S19</f>
        <v>209045</v>
      </c>
      <c r="D26" s="15">
        <v>211670</v>
      </c>
    </row>
    <row r="27" spans="1:4" ht="12" customHeight="1">
      <c r="A27" s="24" t="s">
        <v>38</v>
      </c>
      <c r="B27" s="12">
        <v>14</v>
      </c>
      <c r="C27" s="16">
        <f>'[1]ФО+Кор-ки'!S20</f>
        <v>48000</v>
      </c>
      <c r="D27" s="15">
        <v>48000</v>
      </c>
    </row>
    <row r="28" spans="1:4" ht="12.75">
      <c r="A28" s="24" t="s">
        <v>39</v>
      </c>
      <c r="B28" s="12">
        <v>15</v>
      </c>
      <c r="C28" s="16">
        <f>'[1]ФО+Кор-ки'!S21</f>
        <v>15547</v>
      </c>
      <c r="D28" s="15">
        <v>15547</v>
      </c>
    </row>
    <row r="29" spans="1:4" ht="12.75">
      <c r="A29" s="24" t="s">
        <v>13</v>
      </c>
      <c r="B29" s="12">
        <v>16</v>
      </c>
      <c r="C29" s="16">
        <f>'[1]ФО+Кор-ки'!S22</f>
        <v>3138361</v>
      </c>
      <c r="D29" s="15">
        <v>2503993</v>
      </c>
    </row>
    <row r="30" spans="1:4" ht="12.75">
      <c r="A30" s="23" t="s">
        <v>40</v>
      </c>
      <c r="B30" s="12"/>
      <c r="C30" s="17">
        <f>SUM(C22:C29)</f>
        <v>16451804</v>
      </c>
      <c r="D30" s="17">
        <f>SUM(D23:D29)</f>
        <v>14711000</v>
      </c>
    </row>
    <row r="31" spans="1:6" ht="12.75">
      <c r="A31" s="8" t="s">
        <v>41</v>
      </c>
      <c r="B31" s="12"/>
      <c r="C31" s="17">
        <f>C20+C30</f>
        <v>21860645</v>
      </c>
      <c r="D31" s="17">
        <f>D20+D30</f>
        <v>21465180</v>
      </c>
      <c r="F31" s="71"/>
    </row>
    <row r="32" spans="1:4" ht="12.75">
      <c r="A32" s="23" t="s">
        <v>42</v>
      </c>
      <c r="B32" s="12"/>
      <c r="C32" s="17"/>
      <c r="D32" s="17"/>
    </row>
    <row r="33" spans="1:4" ht="12.75">
      <c r="A33" s="23" t="s">
        <v>43</v>
      </c>
      <c r="B33" s="12"/>
      <c r="C33" s="17"/>
      <c r="D33" s="18"/>
    </row>
    <row r="34" spans="1:4" ht="12.75">
      <c r="A34" s="24" t="s">
        <v>44</v>
      </c>
      <c r="B34" s="12">
        <v>17</v>
      </c>
      <c r="C34" s="16">
        <f>'[1]ФО+Кор-ки'!S27</f>
        <v>6100591</v>
      </c>
      <c r="D34" s="15">
        <v>4610046</v>
      </c>
    </row>
    <row r="35" spans="1:4" ht="12.75">
      <c r="A35" s="24" t="s">
        <v>45</v>
      </c>
      <c r="B35" s="12">
        <v>18</v>
      </c>
      <c r="C35" s="16">
        <f>'[1]ФО+Кор-ки'!S28</f>
        <v>14802725</v>
      </c>
      <c r="D35" s="15">
        <v>16271215</v>
      </c>
    </row>
    <row r="36" spans="1:4" ht="12.75">
      <c r="A36" s="24" t="s">
        <v>46</v>
      </c>
      <c r="B36" s="12">
        <v>19</v>
      </c>
      <c r="C36" s="16">
        <f>'[1]ФО+Кор-ки'!S29</f>
        <v>89918</v>
      </c>
      <c r="D36" s="15">
        <v>267102</v>
      </c>
    </row>
    <row r="37" spans="1:4" ht="12.75">
      <c r="A37" s="24" t="s">
        <v>47</v>
      </c>
      <c r="B37" s="12">
        <v>20</v>
      </c>
      <c r="C37" s="16">
        <f>'[1]ФО+Кор-ки'!S30</f>
        <v>15042</v>
      </c>
      <c r="D37" s="15">
        <v>15469</v>
      </c>
    </row>
    <row r="38" spans="1:4" ht="12.75">
      <c r="A38" s="24" t="s">
        <v>14</v>
      </c>
      <c r="B38" s="12">
        <v>21</v>
      </c>
      <c r="C38" s="16">
        <f>'[1]ФО+Кор-ки'!S31</f>
        <v>46393</v>
      </c>
      <c r="D38" s="15">
        <v>36637</v>
      </c>
    </row>
    <row r="39" spans="1:4" ht="12.75">
      <c r="A39" s="24" t="s">
        <v>15</v>
      </c>
      <c r="B39" s="12">
        <v>22</v>
      </c>
      <c r="C39" s="16">
        <f>'[1]ФО+Кор-ки'!S32</f>
        <v>92655</v>
      </c>
      <c r="D39" s="15">
        <v>146864</v>
      </c>
    </row>
    <row r="40" spans="1:4" ht="12.75">
      <c r="A40" s="8" t="s">
        <v>48</v>
      </c>
      <c r="B40" s="12"/>
      <c r="C40" s="17">
        <f>SUM(C34:C39)</f>
        <v>21147324</v>
      </c>
      <c r="D40" s="17">
        <f>SUM(D34:D39)</f>
        <v>21347333</v>
      </c>
    </row>
    <row r="41" spans="1:4" ht="12.75">
      <c r="A41" s="23" t="s">
        <v>49</v>
      </c>
      <c r="B41" s="12"/>
      <c r="C41" s="16"/>
      <c r="D41" s="15"/>
    </row>
    <row r="42" spans="1:4" ht="12.75">
      <c r="A42" s="24" t="s">
        <v>50</v>
      </c>
      <c r="B42" s="12">
        <v>17</v>
      </c>
      <c r="C42" s="16">
        <f>'[1]ФО+Кор-ки'!S35</f>
        <v>1570740</v>
      </c>
      <c r="D42" s="15">
        <v>1639923</v>
      </c>
    </row>
    <row r="43" spans="1:4" ht="12.75">
      <c r="A43" s="24" t="s">
        <v>51</v>
      </c>
      <c r="B43" s="12">
        <v>18</v>
      </c>
      <c r="C43" s="16">
        <f>'[1]ФО+Кор-ки'!S36</f>
        <v>3480772</v>
      </c>
      <c r="D43" s="15">
        <v>1759424</v>
      </c>
    </row>
    <row r="44" spans="1:4" ht="12.75">
      <c r="A44" s="24" t="s">
        <v>16</v>
      </c>
      <c r="B44" s="12">
        <v>23</v>
      </c>
      <c r="C44" s="16">
        <f>'[1]ФО+Кор-ки'!S37</f>
        <v>1255288</v>
      </c>
      <c r="D44" s="15">
        <v>1255288</v>
      </c>
    </row>
    <row r="45" spans="1:4" ht="12.75">
      <c r="A45" s="24" t="s">
        <v>17</v>
      </c>
      <c r="B45" s="12">
        <v>24</v>
      </c>
      <c r="C45" s="16">
        <f>'[1]ФО+Кор-ки'!S38</f>
        <v>12008</v>
      </c>
      <c r="D45" s="15">
        <v>12008</v>
      </c>
    </row>
    <row r="46" spans="1:4" ht="12.75">
      <c r="A46" s="8" t="s">
        <v>52</v>
      </c>
      <c r="B46" s="12"/>
      <c r="C46" s="17">
        <f>SUM(C42:C45)</f>
        <v>6318808</v>
      </c>
      <c r="D46" s="17">
        <f>SUM(D42:D45)</f>
        <v>4666643</v>
      </c>
    </row>
    <row r="47" spans="1:4" ht="12.75">
      <c r="A47" s="23" t="s">
        <v>53</v>
      </c>
      <c r="B47" s="12"/>
      <c r="C47" s="17">
        <f>C40+C46</f>
        <v>27466132</v>
      </c>
      <c r="D47" s="17">
        <f>D40+D46</f>
        <v>26013976</v>
      </c>
    </row>
    <row r="48" spans="1:4" ht="12.75">
      <c r="A48" s="8" t="s">
        <v>54</v>
      </c>
      <c r="B48" s="12"/>
      <c r="C48" s="16"/>
      <c r="D48" s="15"/>
    </row>
    <row r="49" spans="1:4" ht="12.75">
      <c r="A49" s="24" t="s">
        <v>18</v>
      </c>
      <c r="B49" s="12">
        <v>25</v>
      </c>
      <c r="C49" s="16">
        <f>'[1]ФО+Кор-ки'!S42</f>
        <v>222194</v>
      </c>
      <c r="D49" s="15">
        <v>222194</v>
      </c>
    </row>
    <row r="50" spans="1:4" ht="12.75">
      <c r="A50" s="24" t="s">
        <v>55</v>
      </c>
      <c r="B50" s="12">
        <v>25</v>
      </c>
      <c r="C50" s="19">
        <f>'[1]ФО+Кор-ки'!S43</f>
        <v>-3313497</v>
      </c>
      <c r="D50" s="15">
        <v>-3313497</v>
      </c>
    </row>
    <row r="51" spans="1:4" ht="12.75">
      <c r="A51" s="7" t="s">
        <v>56</v>
      </c>
      <c r="B51" s="12"/>
      <c r="C51" s="19">
        <f>'[1]ФО+Кор-ки'!S44+227</f>
        <v>-2514184</v>
      </c>
      <c r="D51" s="19">
        <v>-1457493</v>
      </c>
    </row>
    <row r="52" spans="1:4" ht="12.75">
      <c r="A52" s="23" t="s">
        <v>25</v>
      </c>
      <c r="B52" s="12"/>
      <c r="C52" s="20">
        <f>SUM(C49:C51)</f>
        <v>-5605487</v>
      </c>
      <c r="D52" s="20">
        <f>SUM(D49:D51)</f>
        <v>-4548796</v>
      </c>
    </row>
    <row r="53" spans="1:4" ht="12.75">
      <c r="A53" s="9" t="s">
        <v>57</v>
      </c>
      <c r="B53" s="12"/>
      <c r="C53" s="17">
        <f>C47+C52</f>
        <v>21860645</v>
      </c>
      <c r="D53" s="20">
        <f>D47+D52</f>
        <v>21465180</v>
      </c>
    </row>
    <row r="54" spans="1:4" ht="12.75">
      <c r="A54" s="25" t="s">
        <v>58</v>
      </c>
      <c r="B54" s="13"/>
      <c r="C54" s="21">
        <f>(C52-C26)/100000*1000</f>
        <v>-58145.32</v>
      </c>
      <c r="D54" s="21">
        <f>(D52-D26)/100000*1000</f>
        <v>-47604.66</v>
      </c>
    </row>
    <row r="56" ht="12.75" hidden="1"/>
    <row r="57" spans="1:2" ht="12.75">
      <c r="A57" s="72" t="s">
        <v>136</v>
      </c>
      <c r="B57" s="73"/>
    </row>
    <row r="58" spans="1:2" ht="12.75">
      <c r="A58" s="67" t="s">
        <v>121</v>
      </c>
      <c r="B58" s="68"/>
    </row>
    <row r="59" spans="1:2" ht="12.75">
      <c r="A59" s="72" t="s">
        <v>135</v>
      </c>
      <c r="B59" s="73"/>
    </row>
    <row r="60" spans="1:2" ht="12.75">
      <c r="A60" s="67" t="s">
        <v>122</v>
      </c>
      <c r="B60" s="68"/>
    </row>
    <row r="61" spans="1:2" ht="12.75">
      <c r="A61" s="67" t="s">
        <v>123</v>
      </c>
      <c r="B61" s="68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77" t="s">
        <v>59</v>
      </c>
      <c r="D1" s="77"/>
    </row>
    <row r="2" spans="1:4" ht="12.75">
      <c r="A2" s="70" t="s">
        <v>1</v>
      </c>
      <c r="B2" s="78" t="s">
        <v>0</v>
      </c>
      <c r="C2" s="78"/>
      <c r="D2" s="78"/>
    </row>
    <row r="3" spans="1:4" ht="12.75">
      <c r="A3" s="70" t="s">
        <v>2</v>
      </c>
      <c r="B3" s="79" t="s">
        <v>3</v>
      </c>
      <c r="C3" s="79"/>
      <c r="D3" s="79"/>
    </row>
    <row r="4" spans="1:4" ht="12.75">
      <c r="A4" s="70" t="s">
        <v>4</v>
      </c>
      <c r="B4" s="75">
        <v>333</v>
      </c>
      <c r="C4" s="75"/>
      <c r="D4" s="75"/>
    </row>
    <row r="5" spans="1:4" ht="24">
      <c r="A5" s="33" t="s">
        <v>5</v>
      </c>
      <c r="B5" s="76" t="s">
        <v>6</v>
      </c>
      <c r="C5" s="76"/>
      <c r="D5" s="76"/>
    </row>
    <row r="6" spans="1:4" ht="12.75">
      <c r="A6" s="27"/>
      <c r="B6" s="27"/>
      <c r="C6" s="27"/>
      <c r="D6" s="27"/>
    </row>
    <row r="7" spans="1:4" ht="12.75">
      <c r="A7" s="74" t="s">
        <v>128</v>
      </c>
      <c r="B7" s="74"/>
      <c r="C7" s="74"/>
      <c r="D7" s="74"/>
    </row>
    <row r="8" spans="1:4" ht="12.75">
      <c r="A8" s="74" t="s">
        <v>138</v>
      </c>
      <c r="B8" s="74"/>
      <c r="C8" s="74"/>
      <c r="D8" s="74"/>
    </row>
    <row r="9" spans="1:4" ht="12.75">
      <c r="A9" s="3"/>
      <c r="B9" s="3"/>
      <c r="C9" s="3"/>
      <c r="D9" s="3"/>
    </row>
    <row r="10" spans="1:4" ht="12.75">
      <c r="A10" s="11" t="s">
        <v>7</v>
      </c>
      <c r="B10" s="11" t="s">
        <v>28</v>
      </c>
      <c r="C10" s="11" t="s">
        <v>131</v>
      </c>
      <c r="D10" s="11" t="s">
        <v>133</v>
      </c>
    </row>
    <row r="11" spans="1:4" ht="12.75">
      <c r="A11" s="25" t="s">
        <v>60</v>
      </c>
      <c r="B11" s="12">
        <v>26</v>
      </c>
      <c r="C11" s="19">
        <f>'[1]ФО+Кор-ки'!S53</f>
        <v>5648006</v>
      </c>
      <c r="D11" s="19">
        <f>'[1]ОСВ'!H51</f>
        <v>4845180</v>
      </c>
    </row>
    <row r="12" spans="1:4" ht="12.75">
      <c r="A12" s="28" t="s">
        <v>61</v>
      </c>
      <c r="B12" s="12">
        <v>27</v>
      </c>
      <c r="C12" s="19">
        <f>'[1]ФО+Кор-ки'!S54</f>
        <v>-2251996</v>
      </c>
      <c r="D12" s="19">
        <f>'[1]ОСВ'!H52</f>
        <v>-1707190</v>
      </c>
    </row>
    <row r="13" spans="1:4" ht="12.75">
      <c r="A13" s="9" t="s">
        <v>62</v>
      </c>
      <c r="B13" s="12"/>
      <c r="C13" s="20">
        <f>SUM(C11:C12)</f>
        <v>3396010</v>
      </c>
      <c r="D13" s="20">
        <f>SUM(D11:D12)</f>
        <v>3137990</v>
      </c>
    </row>
    <row r="14" spans="1:4" ht="12.75">
      <c r="A14" s="25" t="s">
        <v>63</v>
      </c>
      <c r="B14" s="12">
        <v>28</v>
      </c>
      <c r="C14" s="19">
        <f>'[1]ФО+Кор-ки'!S56</f>
        <v>-148616</v>
      </c>
      <c r="D14" s="19">
        <f>'[1]ОСВ'!H54</f>
        <v>-80177</v>
      </c>
    </row>
    <row r="15" spans="1:4" ht="12.75">
      <c r="A15" s="6" t="s">
        <v>64</v>
      </c>
      <c r="B15" s="12">
        <v>29</v>
      </c>
      <c r="C15" s="19">
        <f>'[1]ФО+Кор-ки'!S57</f>
        <v>-3822833</v>
      </c>
      <c r="D15" s="19">
        <f>'[1]ОСВ'!H55</f>
        <v>-2850271</v>
      </c>
    </row>
    <row r="16" spans="1:4" ht="12.75">
      <c r="A16" s="6" t="s">
        <v>21</v>
      </c>
      <c r="B16" s="12">
        <v>30</v>
      </c>
      <c r="C16" s="19">
        <f>'[1]ФО+Кор-ки'!S58+227</f>
        <v>-127199</v>
      </c>
      <c r="D16" s="19">
        <f>'[1]ОСВ'!H56</f>
        <v>-110635</v>
      </c>
    </row>
    <row r="17" spans="1:4" ht="12.75">
      <c r="A17" s="6" t="s">
        <v>20</v>
      </c>
      <c r="B17" s="12"/>
      <c r="C17" s="19">
        <f>'[1]ФО+Кор-ки'!S59</f>
        <v>93087</v>
      </c>
      <c r="D17" s="19">
        <f>'[1]ОСВ'!H57</f>
        <v>1040</v>
      </c>
    </row>
    <row r="18" spans="1:4" ht="12.75">
      <c r="A18" s="5" t="s">
        <v>65</v>
      </c>
      <c r="B18" s="29"/>
      <c r="C18" s="20">
        <f>SUM(C13:C17)</f>
        <v>-609551</v>
      </c>
      <c r="D18" s="20">
        <f>SUM(D13:D17)</f>
        <v>97947</v>
      </c>
    </row>
    <row r="19" spans="1:4" ht="12.75">
      <c r="A19" s="13" t="s">
        <v>66</v>
      </c>
      <c r="B19" s="12">
        <v>31</v>
      </c>
      <c r="C19" s="19">
        <f>'[1]ФО+Кор-ки'!S61</f>
        <v>1041</v>
      </c>
      <c r="D19" s="19">
        <f>'[1]ОСВ'!H59</f>
        <v>1966</v>
      </c>
    </row>
    <row r="20" spans="1:4" ht="12.75">
      <c r="A20" s="6" t="s">
        <v>67</v>
      </c>
      <c r="B20" s="12">
        <v>32</v>
      </c>
      <c r="C20" s="19">
        <f>'[1]ФО+Кор-ки'!S62</f>
        <v>-448181</v>
      </c>
      <c r="D20" s="19">
        <f>'[1]ОСВ'!H60</f>
        <v>-202440</v>
      </c>
    </row>
    <row r="21" spans="1:4" ht="12.75">
      <c r="A21" s="9" t="s">
        <v>68</v>
      </c>
      <c r="B21" s="12"/>
      <c r="C21" s="20">
        <f>SUM(C18:C20)</f>
        <v>-1056691</v>
      </c>
      <c r="D21" s="20">
        <f>SUM(D18:D20)</f>
        <v>-102527</v>
      </c>
    </row>
    <row r="22" spans="1:4" ht="12.75">
      <c r="A22" s="25" t="s">
        <v>22</v>
      </c>
      <c r="B22" s="12">
        <v>33</v>
      </c>
      <c r="C22" s="19">
        <f>'[1]ФО+Кор-ки'!S64</f>
        <v>0</v>
      </c>
      <c r="D22" s="19">
        <f>'[1]ОСВ'!H62</f>
        <v>0</v>
      </c>
    </row>
    <row r="23" spans="1:4" ht="12.75">
      <c r="A23" s="9" t="s">
        <v>69</v>
      </c>
      <c r="B23" s="12"/>
      <c r="C23" s="20">
        <f>SUM(C21:C22)</f>
        <v>-1056691</v>
      </c>
      <c r="D23" s="20">
        <f>SUM(D21:D22)</f>
        <v>-102527</v>
      </c>
    </row>
    <row r="24" spans="1:4" ht="12.75">
      <c r="A24" s="25" t="s">
        <v>70</v>
      </c>
      <c r="B24" s="12"/>
      <c r="C24" s="19">
        <v>0</v>
      </c>
      <c r="D24" s="19">
        <f>'[1]ОСВ'!C64</f>
        <v>0</v>
      </c>
    </row>
    <row r="25" spans="1:4" ht="12.75">
      <c r="A25" s="9" t="s">
        <v>71</v>
      </c>
      <c r="B25" s="12"/>
      <c r="C25" s="20">
        <f>C23+C24</f>
        <v>-1056691</v>
      </c>
      <c r="D25" s="20">
        <f>D23+D24</f>
        <v>-102527</v>
      </c>
    </row>
    <row r="28" spans="1:3" ht="12.75">
      <c r="A28" s="72" t="s">
        <v>136</v>
      </c>
      <c r="B28" s="73"/>
      <c r="C28" s="68"/>
    </row>
    <row r="29" spans="1:3" ht="12.75">
      <c r="A29" s="67" t="s">
        <v>121</v>
      </c>
      <c r="B29" s="68"/>
      <c r="C29" s="68"/>
    </row>
    <row r="30" spans="1:3" ht="12.75">
      <c r="A30" s="72" t="s">
        <v>135</v>
      </c>
      <c r="B30" s="73"/>
      <c r="C30" s="68"/>
    </row>
    <row r="31" spans="1:3" ht="12.75">
      <c r="A31" s="67" t="s">
        <v>122</v>
      </c>
      <c r="B31" s="68"/>
      <c r="C31" s="68"/>
    </row>
    <row r="32" spans="1:3" ht="12.75">
      <c r="A32" s="67" t="s">
        <v>123</v>
      </c>
      <c r="B32" s="68"/>
      <c r="C32" s="68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43">
      <selection activeCell="B39" sqref="B39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4" width="9.140625" style="32" customWidth="1"/>
    <col min="5" max="5" width="10.421875" style="32" bestFit="1" customWidth="1"/>
    <col min="6" max="16384" width="9.140625" style="32" customWidth="1"/>
  </cols>
  <sheetData>
    <row r="1" spans="1:3" ht="20.25" customHeight="1">
      <c r="A1" s="49"/>
      <c r="B1" s="80" t="s">
        <v>59</v>
      </c>
      <c r="C1" s="80"/>
    </row>
    <row r="2" spans="1:3" ht="12.75">
      <c r="A2" s="50" t="s">
        <v>1</v>
      </c>
      <c r="B2" s="78" t="s">
        <v>0</v>
      </c>
      <c r="C2" s="78"/>
    </row>
    <row r="3" spans="1:3" ht="12.75">
      <c r="A3" s="50" t="s">
        <v>2</v>
      </c>
      <c r="B3" s="79" t="s">
        <v>3</v>
      </c>
      <c r="C3" s="79"/>
    </row>
    <row r="4" spans="1:3" ht="12.75">
      <c r="A4" s="50" t="s">
        <v>4</v>
      </c>
      <c r="B4" s="75">
        <v>333</v>
      </c>
      <c r="C4" s="75"/>
    </row>
    <row r="5" spans="1:3" ht="40.5" customHeight="1">
      <c r="A5" s="33" t="s">
        <v>5</v>
      </c>
      <c r="B5" s="76" t="s">
        <v>6</v>
      </c>
      <c r="C5" s="76"/>
    </row>
    <row r="6" spans="1:3" ht="12.75">
      <c r="A6" s="33"/>
      <c r="B6" s="33"/>
      <c r="C6" s="33"/>
    </row>
    <row r="7" spans="1:3" ht="12.75">
      <c r="A7" s="81" t="s">
        <v>129</v>
      </c>
      <c r="B7" s="81"/>
      <c r="C7" s="81"/>
    </row>
    <row r="8" spans="1:3" ht="12.75">
      <c r="A8" s="81" t="s">
        <v>139</v>
      </c>
      <c r="B8" s="81"/>
      <c r="C8" s="81"/>
    </row>
    <row r="9" spans="1:3" ht="12.75">
      <c r="A9" s="51"/>
      <c r="B9" s="30"/>
      <c r="C9" s="30"/>
    </row>
    <row r="10" spans="1:3" ht="12.75">
      <c r="A10" s="52" t="s">
        <v>7</v>
      </c>
      <c r="B10" s="11" t="s">
        <v>131</v>
      </c>
      <c r="C10" s="11" t="s">
        <v>133</v>
      </c>
    </row>
    <row r="11" spans="1:3" ht="25.5">
      <c r="A11" s="41" t="s">
        <v>72</v>
      </c>
      <c r="B11" s="42"/>
      <c r="C11" s="42"/>
    </row>
    <row r="12" spans="1:3" ht="12.75">
      <c r="A12" s="43" t="s">
        <v>73</v>
      </c>
      <c r="B12" s="44">
        <f>'Ф 4'!D18</f>
        <v>-1056691</v>
      </c>
      <c r="C12" s="44">
        <f>'[1]ОСВ'!H61</f>
        <v>-102527</v>
      </c>
    </row>
    <row r="13" spans="1:3" ht="12.75">
      <c r="A13" s="43" t="s">
        <v>74</v>
      </c>
      <c r="B13" s="44"/>
      <c r="C13" s="44"/>
    </row>
    <row r="14" spans="1:3" ht="12.75">
      <c r="A14" s="43" t="s">
        <v>75</v>
      </c>
      <c r="B14" s="44">
        <v>150813</v>
      </c>
      <c r="C14" s="44">
        <v>46323</v>
      </c>
    </row>
    <row r="15" spans="1:3" ht="12.75">
      <c r="A15" s="43" t="s">
        <v>76</v>
      </c>
      <c r="B15" s="44">
        <v>9756</v>
      </c>
      <c r="C15" s="44">
        <v>5792</v>
      </c>
    </row>
    <row r="16" spans="1:3" ht="12.75">
      <c r="A16" s="43" t="s">
        <v>77</v>
      </c>
      <c r="B16" s="44">
        <v>24120</v>
      </c>
      <c r="C16" s="44">
        <v>-2683</v>
      </c>
    </row>
    <row r="17" spans="1:3" ht="12.75">
      <c r="A17" s="43" t="s">
        <v>78</v>
      </c>
      <c r="B17" s="44">
        <v>448181</v>
      </c>
      <c r="C17" s="44">
        <v>202440</v>
      </c>
    </row>
    <row r="18" spans="1:3" ht="12.75">
      <c r="A18" s="43" t="s">
        <v>19</v>
      </c>
      <c r="B18" s="44">
        <v>-1041</v>
      </c>
      <c r="C18" s="44">
        <v>-1966</v>
      </c>
    </row>
    <row r="19" spans="1:3" ht="24.75" customHeight="1">
      <c r="A19" s="41" t="s">
        <v>79</v>
      </c>
      <c r="B19" s="45">
        <f>SUM(B12:B18)</f>
        <v>-424862</v>
      </c>
      <c r="C19" s="45">
        <f>SUM(C12:C18)</f>
        <v>147379</v>
      </c>
    </row>
    <row r="20" spans="1:3" ht="25.5">
      <c r="A20" s="43" t="s">
        <v>80</v>
      </c>
      <c r="B20" s="44">
        <v>2033885</v>
      </c>
      <c r="C20" s="44">
        <v>577103</v>
      </c>
    </row>
    <row r="21" spans="1:3" ht="12.75">
      <c r="A21" s="43" t="s">
        <v>81</v>
      </c>
      <c r="B21" s="44">
        <v>725669</v>
      </c>
      <c r="C21" s="44">
        <v>-873538</v>
      </c>
    </row>
    <row r="22" spans="1:3" ht="15.75" customHeight="1">
      <c r="A22" s="43" t="s">
        <v>82</v>
      </c>
      <c r="B22" s="44">
        <v>-6578</v>
      </c>
      <c r="C22" s="44">
        <v>91</v>
      </c>
    </row>
    <row r="23" spans="1:3" ht="12.75">
      <c r="A23" s="43" t="s">
        <v>83</v>
      </c>
      <c r="B23" s="44">
        <v>-1615063</v>
      </c>
      <c r="C23" s="44">
        <v>-33035</v>
      </c>
    </row>
    <row r="24" spans="1:3" ht="12.75">
      <c r="A24" s="43" t="s">
        <v>84</v>
      </c>
      <c r="B24" s="44">
        <v>-17136</v>
      </c>
      <c r="C24" s="44">
        <v>-25879</v>
      </c>
    </row>
    <row r="25" spans="1:3" ht="25.5">
      <c r="A25" s="43" t="s">
        <v>85</v>
      </c>
      <c r="B25" s="44">
        <v>1421362</v>
      </c>
      <c r="C25" s="44">
        <v>196163</v>
      </c>
    </row>
    <row r="26" spans="1:3" ht="12.75">
      <c r="A26" s="43" t="s">
        <v>86</v>
      </c>
      <c r="B26" s="44">
        <v>-466923</v>
      </c>
      <c r="C26" s="44">
        <v>-229700</v>
      </c>
    </row>
    <row r="27" spans="1:3" ht="12.75">
      <c r="A27" s="43" t="s">
        <v>113</v>
      </c>
      <c r="B27" s="44"/>
      <c r="C27" s="44"/>
    </row>
    <row r="28" spans="1:3" ht="12.75">
      <c r="A28" s="43" t="s">
        <v>114</v>
      </c>
      <c r="B28" s="44">
        <v>-54209</v>
      </c>
      <c r="C28" s="44">
        <v>317819</v>
      </c>
    </row>
    <row r="29" spans="1:3" ht="25.5">
      <c r="A29" s="43" t="s">
        <v>87</v>
      </c>
      <c r="B29" s="44">
        <v>-177184</v>
      </c>
      <c r="C29" s="44">
        <v>58970</v>
      </c>
    </row>
    <row r="30" spans="1:3" ht="12.75">
      <c r="A30" s="43" t="s">
        <v>86</v>
      </c>
      <c r="B30" s="44">
        <v>-208781</v>
      </c>
      <c r="C30" s="44">
        <v>0</v>
      </c>
    </row>
    <row r="31" spans="1:3" ht="12.75">
      <c r="A31" s="43" t="s">
        <v>88</v>
      </c>
      <c r="B31" s="44">
        <v>-427</v>
      </c>
      <c r="C31" s="44">
        <v>296</v>
      </c>
    </row>
    <row r="32" spans="1:3" ht="38.25">
      <c r="A32" s="41" t="s">
        <v>89</v>
      </c>
      <c r="B32" s="45">
        <f>SUM(B19:B31)</f>
        <v>1209753</v>
      </c>
      <c r="C32" s="45">
        <f>SUM(C19:C31)</f>
        <v>135669</v>
      </c>
    </row>
    <row r="33" spans="1:3" ht="12.75">
      <c r="A33" s="43" t="s">
        <v>90</v>
      </c>
      <c r="B33" s="44">
        <v>0</v>
      </c>
      <c r="C33" s="44"/>
    </row>
    <row r="34" spans="1:3" ht="12.75">
      <c r="A34" s="43" t="s">
        <v>91</v>
      </c>
      <c r="B34" s="46">
        <v>905</v>
      </c>
      <c r="C34" s="44">
        <v>1671</v>
      </c>
    </row>
    <row r="35" spans="1:3" ht="25.5">
      <c r="A35" s="41" t="s">
        <v>92</v>
      </c>
      <c r="B35" s="47">
        <f>SUM(B32:B34)</f>
        <v>1210658</v>
      </c>
      <c r="C35" s="47">
        <f>SUM(C32:C34)</f>
        <v>137340</v>
      </c>
    </row>
    <row r="36" spans="1:3" ht="25.5">
      <c r="A36" s="41" t="s">
        <v>93</v>
      </c>
      <c r="B36" s="48"/>
      <c r="C36" s="42"/>
    </row>
    <row r="37" spans="1:3" ht="25.5">
      <c r="A37" s="41" t="s">
        <v>94</v>
      </c>
      <c r="B37" s="47">
        <f>B38</f>
        <v>3943210</v>
      </c>
      <c r="C37" s="47">
        <f>C38</f>
        <v>1514192</v>
      </c>
    </row>
    <row r="38" spans="1:3" ht="12.75">
      <c r="A38" s="43" t="s">
        <v>95</v>
      </c>
      <c r="B38" s="46">
        <v>3943210</v>
      </c>
      <c r="C38" s="44">
        <v>1514192</v>
      </c>
    </row>
    <row r="39" spans="1:3" ht="25.5">
      <c r="A39" s="41" t="s">
        <v>96</v>
      </c>
      <c r="B39" s="47">
        <f>SUM(B40:B44)</f>
        <v>-5293231</v>
      </c>
      <c r="C39" s="47">
        <f>SUM(C40:C44)</f>
        <v>-1612002</v>
      </c>
    </row>
    <row r="40" spans="1:3" ht="25.5">
      <c r="A40" s="43" t="s">
        <v>97</v>
      </c>
      <c r="B40" s="44">
        <f>-1278891-1189</f>
        <v>-1280080</v>
      </c>
      <c r="C40" s="44">
        <v>-50355</v>
      </c>
    </row>
    <row r="41" spans="1:3" ht="12.75">
      <c r="A41" s="43" t="s">
        <v>98</v>
      </c>
      <c r="B41" s="46">
        <v>0</v>
      </c>
      <c r="C41" s="44">
        <v>0</v>
      </c>
    </row>
    <row r="42" spans="1:3" ht="12.75">
      <c r="A42" s="36" t="s">
        <v>99</v>
      </c>
      <c r="B42" s="39">
        <v>0</v>
      </c>
      <c r="C42" s="37">
        <v>0</v>
      </c>
    </row>
    <row r="43" spans="1:3" ht="12.75">
      <c r="A43" s="36" t="s">
        <v>100</v>
      </c>
      <c r="B43" s="39">
        <v>-3953108</v>
      </c>
      <c r="C43" s="37">
        <v>-1561647</v>
      </c>
    </row>
    <row r="44" spans="1:3" ht="38.25">
      <c r="A44" s="36" t="s">
        <v>101</v>
      </c>
      <c r="B44" s="37">
        <v>-60043</v>
      </c>
      <c r="C44" s="37">
        <v>0</v>
      </c>
    </row>
    <row r="45" spans="1:3" ht="25.5">
      <c r="A45" s="34" t="s">
        <v>102</v>
      </c>
      <c r="B45" s="38">
        <f>B37+B39</f>
        <v>-1350021</v>
      </c>
      <c r="C45" s="38">
        <f>C37+C39</f>
        <v>-97810</v>
      </c>
    </row>
    <row r="46" spans="1:3" ht="25.5">
      <c r="A46" s="34" t="s">
        <v>103</v>
      </c>
      <c r="B46" s="35"/>
      <c r="C46" s="35"/>
    </row>
    <row r="47" spans="1:3" ht="25.5">
      <c r="A47" s="34" t="s">
        <v>104</v>
      </c>
      <c r="B47" s="38">
        <f>SUM(B48:B49)</f>
        <v>3405826</v>
      </c>
      <c r="C47" s="38">
        <f>SUM(C48:C49)</f>
        <v>0</v>
      </c>
    </row>
    <row r="48" spans="1:3" ht="12.75">
      <c r="A48" s="36" t="s">
        <v>105</v>
      </c>
      <c r="B48" s="40">
        <v>3405826</v>
      </c>
      <c r="C48" s="40">
        <v>0</v>
      </c>
    </row>
    <row r="49" spans="1:3" ht="12.75">
      <c r="A49" s="36" t="s">
        <v>106</v>
      </c>
      <c r="B49" s="40">
        <v>0</v>
      </c>
      <c r="C49" s="40">
        <v>0</v>
      </c>
    </row>
    <row r="50" spans="1:3" ht="25.5">
      <c r="A50" s="34" t="s">
        <v>107</v>
      </c>
      <c r="B50" s="38">
        <f>SUM(B51:B52)</f>
        <v>-3243394</v>
      </c>
      <c r="C50" s="38">
        <f>SUM(C51:C52)</f>
        <v>-307996</v>
      </c>
    </row>
    <row r="51" spans="1:3" ht="12.75">
      <c r="A51" s="36" t="s">
        <v>108</v>
      </c>
      <c r="B51" s="37">
        <v>-3243394</v>
      </c>
      <c r="C51" s="37">
        <v>-237996</v>
      </c>
    </row>
    <row r="52" spans="1:3" ht="12.75">
      <c r="A52" s="36" t="s">
        <v>109</v>
      </c>
      <c r="B52" s="37">
        <v>0</v>
      </c>
      <c r="C52" s="37">
        <v>-70000</v>
      </c>
    </row>
    <row r="53" spans="1:3" ht="25.5">
      <c r="A53" s="34" t="s">
        <v>110</v>
      </c>
      <c r="B53" s="38">
        <f>B47+B50</f>
        <v>162432</v>
      </c>
      <c r="C53" s="38">
        <f>C47+C50</f>
        <v>-307996</v>
      </c>
    </row>
    <row r="54" spans="1:3" ht="25.5">
      <c r="A54" s="34" t="s">
        <v>111</v>
      </c>
      <c r="B54" s="38">
        <f>B35+B45+B53</f>
        <v>23069</v>
      </c>
      <c r="C54" s="38">
        <f>C35+C45+C53</f>
        <v>-268466</v>
      </c>
    </row>
    <row r="55" spans="1:3" ht="25.5">
      <c r="A55" s="36" t="s">
        <v>112</v>
      </c>
      <c r="B55" s="37">
        <v>-24120</v>
      </c>
      <c r="C55" s="37">
        <v>2683</v>
      </c>
    </row>
    <row r="56" spans="1:3" ht="25.5">
      <c r="A56" s="34" t="s">
        <v>23</v>
      </c>
      <c r="B56" s="35">
        <f>'[1]5'!C8</f>
        <v>5899</v>
      </c>
      <c r="C56" s="35">
        <v>277529</v>
      </c>
    </row>
    <row r="57" spans="1:3" ht="25.5">
      <c r="A57" s="34" t="s">
        <v>24</v>
      </c>
      <c r="B57" s="35">
        <f>'[1]5'!B8</f>
        <v>4848</v>
      </c>
      <c r="C57" s="35">
        <v>11746</v>
      </c>
    </row>
    <row r="58" spans="1:3" ht="12.75">
      <c r="A58" s="53"/>
      <c r="B58" s="31"/>
      <c r="C58" s="31"/>
    </row>
    <row r="59" spans="1:3" ht="12.75">
      <c r="A59" s="53"/>
      <c r="B59" s="30"/>
      <c r="C59" s="31"/>
    </row>
    <row r="60" spans="1:3" ht="12.75">
      <c r="A60" s="72" t="s">
        <v>136</v>
      </c>
      <c r="B60" s="73"/>
      <c r="C60" s="68"/>
    </row>
    <row r="61" spans="1:3" ht="12.75">
      <c r="A61" s="67" t="s">
        <v>121</v>
      </c>
      <c r="B61" s="68"/>
      <c r="C61" s="68"/>
    </row>
    <row r="62" spans="1:3" ht="12.75">
      <c r="A62" s="72" t="s">
        <v>135</v>
      </c>
      <c r="B62" s="73"/>
      <c r="C62" s="68"/>
    </row>
    <row r="63" spans="1:3" ht="12.75">
      <c r="A63" s="67" t="s">
        <v>122</v>
      </c>
      <c r="B63" s="68"/>
      <c r="C63" s="68"/>
    </row>
    <row r="64" spans="1:3" ht="12.75">
      <c r="A64" s="67" t="s">
        <v>123</v>
      </c>
      <c r="B64" s="68"/>
      <c r="C64" s="68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54" customWidth="1"/>
    <col min="5" max="5" width="13.140625" style="3" customWidth="1"/>
    <col min="6" max="16384" width="9.140625" style="3" customWidth="1"/>
  </cols>
  <sheetData>
    <row r="1" spans="1:5" ht="15.75" customHeight="1">
      <c r="A1" s="49"/>
      <c r="B1" s="69"/>
      <c r="C1" s="69"/>
      <c r="D1" s="83" t="s">
        <v>137</v>
      </c>
      <c r="E1" s="83"/>
    </row>
    <row r="2" spans="1:4" ht="12.75" customHeight="1">
      <c r="A2" s="50" t="s">
        <v>1</v>
      </c>
      <c r="B2" s="84" t="s">
        <v>0</v>
      </c>
      <c r="C2" s="84"/>
      <c r="D2" s="84"/>
    </row>
    <row r="3" spans="1:4" ht="12.75">
      <c r="A3" s="50" t="s">
        <v>2</v>
      </c>
      <c r="B3" s="85" t="s">
        <v>3</v>
      </c>
      <c r="C3" s="85"/>
      <c r="D3" s="85"/>
    </row>
    <row r="4" spans="1:4" ht="12.75">
      <c r="A4" s="50" t="s">
        <v>4</v>
      </c>
      <c r="B4" s="86">
        <v>333</v>
      </c>
      <c r="C4" s="86"/>
      <c r="D4" s="86"/>
    </row>
    <row r="5" spans="1:4" ht="24" customHeight="1">
      <c r="A5" s="33" t="s">
        <v>5</v>
      </c>
      <c r="B5" s="82" t="s">
        <v>6</v>
      </c>
      <c r="C5" s="82"/>
      <c r="D5" s="82"/>
    </row>
    <row r="6" ht="12.75">
      <c r="A6" s="2"/>
    </row>
    <row r="8" spans="1:5" ht="12.75">
      <c r="A8" s="74" t="s">
        <v>130</v>
      </c>
      <c r="B8" s="74"/>
      <c r="C8" s="74"/>
      <c r="D8" s="74"/>
      <c r="E8" s="74"/>
    </row>
    <row r="9" spans="1:4" ht="12.75">
      <c r="A9" s="74" t="s">
        <v>138</v>
      </c>
      <c r="B9" s="74"/>
      <c r="C9" s="74"/>
      <c r="D9" s="74"/>
    </row>
    <row r="10" spans="1:5" ht="12.75">
      <c r="A10" s="4"/>
      <c r="B10" s="4"/>
      <c r="C10" s="4"/>
      <c r="D10" s="3"/>
      <c r="E10" s="54"/>
    </row>
    <row r="11" spans="1:5" ht="25.5">
      <c r="A11" s="56" t="s">
        <v>7</v>
      </c>
      <c r="B11" s="55" t="s">
        <v>18</v>
      </c>
      <c r="C11" s="55" t="s">
        <v>115</v>
      </c>
      <c r="D11" s="55" t="s">
        <v>26</v>
      </c>
      <c r="E11" s="56" t="s">
        <v>116</v>
      </c>
    </row>
    <row r="12" spans="1:5" ht="12.75">
      <c r="A12" s="23" t="s">
        <v>117</v>
      </c>
      <c r="B12" s="57">
        <v>40000</v>
      </c>
      <c r="C12" s="57">
        <v>0</v>
      </c>
      <c r="D12" s="57">
        <v>-1027402</v>
      </c>
      <c r="E12" s="57">
        <v>-987402</v>
      </c>
    </row>
    <row r="13" spans="1:5" ht="12.75">
      <c r="A13" s="13" t="s">
        <v>118</v>
      </c>
      <c r="B13" s="58">
        <v>0</v>
      </c>
      <c r="C13" s="58"/>
      <c r="D13" s="58">
        <f>'[1]ОСВ'!H65</f>
        <v>-102527</v>
      </c>
      <c r="E13" s="58">
        <f>SUM(B13:D13)</f>
        <v>-102527</v>
      </c>
    </row>
    <row r="14" spans="1:5" ht="12.75">
      <c r="A14" s="23" t="s">
        <v>119</v>
      </c>
      <c r="B14" s="57">
        <f>SUM(B12:B13)</f>
        <v>40000</v>
      </c>
      <c r="C14" s="57">
        <f>SUM(C12:C13)</f>
        <v>0</v>
      </c>
      <c r="D14" s="57">
        <f>SUM(D12:D13)</f>
        <v>-1129929</v>
      </c>
      <c r="E14" s="57">
        <f>SUM(E12:E13)</f>
        <v>-1089929</v>
      </c>
    </row>
    <row r="15" spans="1:5" ht="12.75">
      <c r="A15" s="23"/>
      <c r="B15" s="57"/>
      <c r="C15" s="57"/>
      <c r="D15" s="57"/>
      <c r="E15" s="57"/>
    </row>
    <row r="16" spans="1:5" ht="12.75">
      <c r="A16" s="23" t="s">
        <v>120</v>
      </c>
      <c r="B16" s="57">
        <v>222194</v>
      </c>
      <c r="C16" s="57">
        <v>-3313497</v>
      </c>
      <c r="D16" s="57">
        <v>-1457493</v>
      </c>
      <c r="E16" s="57">
        <f>SUM(B16:D16)</f>
        <v>-4548796</v>
      </c>
    </row>
    <row r="17" spans="1:5" ht="12.75">
      <c r="A17" s="24" t="s">
        <v>124</v>
      </c>
      <c r="B17" s="59"/>
      <c r="C17" s="59"/>
      <c r="D17" s="59">
        <v>0</v>
      </c>
      <c r="E17" s="58">
        <f>SUM(B17:D17)</f>
        <v>0</v>
      </c>
    </row>
    <row r="18" spans="1:5" ht="12.75">
      <c r="A18" s="13" t="s">
        <v>125</v>
      </c>
      <c r="B18" s="58">
        <v>0</v>
      </c>
      <c r="C18" s="58"/>
      <c r="D18" s="58">
        <f>'[1]ФО+Кор-ки'!S67+227</f>
        <v>-1056691</v>
      </c>
      <c r="E18" s="58">
        <f>SUM(B18:D18)</f>
        <v>-1056691</v>
      </c>
    </row>
    <row r="19" spans="1:7" ht="12.75">
      <c r="A19" s="23" t="s">
        <v>126</v>
      </c>
      <c r="B19" s="57">
        <f>SUM(B16:B18)</f>
        <v>222194</v>
      </c>
      <c r="C19" s="57">
        <f>SUM(C16:C18)</f>
        <v>-3313497</v>
      </c>
      <c r="D19" s="57">
        <f>SUM(D16:D18)</f>
        <v>-2514184</v>
      </c>
      <c r="E19" s="57">
        <f>SUM(E16:E18)</f>
        <v>-5605487</v>
      </c>
      <c r="G19" s="60"/>
    </row>
    <row r="20" spans="2:5" s="61" customFormat="1" ht="12.75">
      <c r="B20" s="62"/>
      <c r="C20" s="62"/>
      <c r="D20" s="62"/>
      <c r="E20" s="63"/>
    </row>
    <row r="21" spans="1:5" s="64" customFormat="1" ht="12.75">
      <c r="A21" s="61"/>
      <c r="D21" s="62"/>
      <c r="E21" s="65"/>
    </row>
    <row r="22" spans="1:5" s="10" customFormat="1" ht="12.75">
      <c r="A22" s="72" t="s">
        <v>136</v>
      </c>
      <c r="B22" s="73"/>
      <c r="C22" s="68"/>
      <c r="D22" s="68"/>
      <c r="E22" s="66"/>
    </row>
    <row r="23" spans="1:5" ht="12.75">
      <c r="A23" s="67" t="s">
        <v>121</v>
      </c>
      <c r="B23" s="68"/>
      <c r="C23" s="68"/>
      <c r="D23" s="68"/>
      <c r="E23" s="66"/>
    </row>
    <row r="24" spans="1:5" ht="12.75">
      <c r="A24" s="72" t="s">
        <v>135</v>
      </c>
      <c r="B24" s="73"/>
      <c r="C24" s="68"/>
      <c r="D24" s="68"/>
      <c r="E24" s="66"/>
    </row>
    <row r="25" spans="1:5" ht="12.75">
      <c r="A25" s="67" t="s">
        <v>122</v>
      </c>
      <c r="B25" s="68"/>
      <c r="C25" s="68"/>
      <c r="D25" s="68"/>
      <c r="E25" s="66"/>
    </row>
    <row r="26" spans="1:5" ht="12.75">
      <c r="A26" s="67" t="s">
        <v>123</v>
      </c>
      <c r="B26" s="68"/>
      <c r="C26" s="68"/>
      <c r="D26" s="68"/>
      <c r="E26" s="66"/>
    </row>
  </sheetData>
  <sheetProtection/>
  <mergeCells count="7">
    <mergeCell ref="A9:D9"/>
    <mergeCell ref="B5:D5"/>
    <mergeCell ref="D1:E1"/>
    <mergeCell ref="B2:D2"/>
    <mergeCell ref="B3:D3"/>
    <mergeCell ref="B4:D4"/>
    <mergeCell ref="A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User</cp:lastModifiedBy>
  <cp:lastPrinted>2018-05-25T09:13:41Z</cp:lastPrinted>
  <dcterms:created xsi:type="dcterms:W3CDTF">2017-09-13T13:31:32Z</dcterms:created>
  <dcterms:modified xsi:type="dcterms:W3CDTF">2018-05-25T09:15:25Z</dcterms:modified>
  <cp:category/>
  <cp:version/>
  <cp:contentType/>
  <cp:contentStatus/>
</cp:coreProperties>
</file>