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.karabekov\Desktop\АУДИТ 2020\1 квартал\Рабочие файлы\"/>
    </mc:Choice>
  </mc:AlternateContent>
  <bookViews>
    <workbookView xWindow="0" yWindow="0" windowWidth="28800" windowHeight="1230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Hlk507507363" localSheetId="3">Ф4!$A$25</definedName>
    <definedName name="OLE_LINK16" localSheetId="3">Ф4!$B$33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4" l="1"/>
  <c r="B33" i="4"/>
  <c r="C27" i="4"/>
  <c r="B27" i="4"/>
  <c r="C17" i="4"/>
  <c r="C34" i="4" s="1"/>
  <c r="C38" i="4" s="1"/>
  <c r="B17" i="4"/>
  <c r="B34" i="4" s="1"/>
  <c r="B38" i="4" s="1"/>
  <c r="F18" i="3" l="1"/>
  <c r="C18" i="3"/>
  <c r="F16" i="3"/>
  <c r="E16" i="3"/>
  <c r="E18" i="3" s="1"/>
  <c r="D16" i="3"/>
  <c r="D18" i="3" s="1"/>
  <c r="C16" i="3"/>
  <c r="B16" i="3"/>
  <c r="B18" i="3" s="1"/>
  <c r="G15" i="3"/>
  <c r="G14" i="3"/>
  <c r="G16" i="3" s="1"/>
  <c r="G13" i="3"/>
  <c r="G12" i="3"/>
  <c r="G10" i="3"/>
  <c r="F10" i="3"/>
  <c r="E10" i="3"/>
  <c r="D10" i="3"/>
  <c r="C10" i="3"/>
  <c r="B10" i="3"/>
  <c r="F8" i="3"/>
  <c r="E8" i="3"/>
  <c r="D8" i="3"/>
  <c r="C8" i="3"/>
  <c r="B8" i="3"/>
  <c r="G7" i="3"/>
  <c r="G6" i="3"/>
  <c r="G8" i="3" s="1"/>
  <c r="G4" i="3"/>
  <c r="C29" i="2"/>
  <c r="B29" i="2"/>
  <c r="C6" i="2"/>
  <c r="C11" i="2" s="1"/>
  <c r="C18" i="2" s="1"/>
  <c r="C21" i="2" s="1"/>
  <c r="B6" i="2"/>
  <c r="B11" i="2" s="1"/>
  <c r="B18" i="2" s="1"/>
  <c r="B21" i="2" s="1"/>
  <c r="C47" i="1"/>
  <c r="B47" i="1"/>
  <c r="C40" i="1"/>
  <c r="B40" i="1"/>
  <c r="C34" i="1"/>
  <c r="B34" i="1"/>
  <c r="C25" i="1"/>
  <c r="B25" i="1"/>
  <c r="C13" i="1"/>
  <c r="B13" i="1"/>
  <c r="B48" i="1" l="1"/>
  <c r="B49" i="1" s="1"/>
  <c r="C24" i="2"/>
  <c r="C25" i="2"/>
  <c r="C30" i="2" s="1"/>
  <c r="B24" i="2"/>
  <c r="B25" i="2"/>
  <c r="G18" i="3"/>
  <c r="B26" i="1"/>
  <c r="C26" i="1"/>
  <c r="C48" i="1"/>
  <c r="C49" i="1" s="1"/>
  <c r="B30" i="2" l="1"/>
</calcChain>
</file>

<file path=xl/sharedStrings.xml><?xml version="1.0" encoding="utf-8"?>
<sst xmlns="http://schemas.openxmlformats.org/spreadsheetml/2006/main" count="145" uniqueCount="118">
  <si>
    <t>В тысячах тенге</t>
  </si>
  <si>
    <t xml:space="preserve">31 марта </t>
  </si>
  <si>
    <t>31 декабря</t>
  </si>
  <si>
    <t xml:space="preserve"> </t>
  </si>
  <si>
    <t>Активы</t>
  </si>
  <si>
    <t>Внеоборотные активы</t>
  </si>
  <si>
    <t>Основные средства</t>
  </si>
  <si>
    <t>Инвестиционная недвижимость</t>
  </si>
  <si>
    <t>Авансы, выданные строительным компаниям</t>
  </si>
  <si>
    <t>Нематериальные активы</t>
  </si>
  <si>
    <t>Долгосрочные финансовые активы</t>
  </si>
  <si>
    <t>Средства в кредитных учреждениях</t>
  </si>
  <si>
    <t>Прочие внеоборотные активы</t>
  </si>
  <si>
    <t>Оборотные активы</t>
  </si>
  <si>
    <t>Товарно-материальные запасы</t>
  </si>
  <si>
    <t>Недвижимость для реализации</t>
  </si>
  <si>
    <t>Торговая дебиторская задолженность</t>
  </si>
  <si>
    <t>Займы выданные</t>
  </si>
  <si>
    <t>Предоплата по подоходному налогу</t>
  </si>
  <si>
    <t xml:space="preserve">Текущие финансовые активы </t>
  </si>
  <si>
    <t>Прочие оборотные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</si>
  <si>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</si>
  <si>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</si>
  <si>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</si>
  <si>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</si>
  <si>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</si>
  <si>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</si>
  <si>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Резерв справедливой стоимости финансовых активов, оцениваемых по справедливой стоимости через ПСД</t>
  </si>
  <si>
    <t>Нераспределённая прибыль</t>
  </si>
  <si>
    <t>Итого капитал</t>
  </si>
  <si>
    <t>Долгосрочные обязательства</t>
  </si>
  <si>
    <t>Прочие долгосрочные обязательства</t>
  </si>
  <si>
    <t>Доходы будущих периодов</t>
  </si>
  <si>
    <t>Отложенные налоговые обязательства</t>
  </si>
  <si>
    <t>Краткосрочные обязательства</t>
  </si>
  <si>
    <t>Займы от Материнской компании</t>
  </si>
  <si>
    <t>Кредиторская задолженность</t>
  </si>
  <si>
    <t>Прочие текущие обязательства</t>
  </si>
  <si>
    <t xml:space="preserve">Прочие краткосрочные финансовые обязательства </t>
  </si>
  <si>
    <t>Итого краткосрочные обязательства</t>
  </si>
  <si>
    <t>Итого обязательства</t>
  </si>
  <si>
    <t>Итого капитал и обязательства</t>
  </si>
  <si>
    <t>Балансовая стоимость одной акции (в тенге)</t>
  </si>
  <si>
    <t xml:space="preserve">3 месяца </t>
  </si>
  <si>
    <t>3 месяца</t>
  </si>
  <si>
    <t>Выручка</t>
  </si>
  <si>
    <t>Себестоимость</t>
  </si>
  <si>
    <t>Валовая прибыль</t>
  </si>
  <si>
    <t>Общие и административные расходы</t>
  </si>
  <si>
    <r>
      <t xml:space="preserve">(Начисление)/восстановление резерва под ожидаемые кредитные убытки </t>
    </r>
    <r>
      <rPr>
        <sz val="9"/>
        <color rgb="FF000000"/>
        <rFont val="Arial"/>
        <family val="2"/>
        <charset val="204"/>
      </rPr>
      <t>по финансовым активам</t>
    </r>
  </si>
  <si>
    <t>Операционные доходы</t>
  </si>
  <si>
    <t>Доходы от финансирования</t>
  </si>
  <si>
    <t>Расходы на финансирование</t>
  </si>
  <si>
    <t xml:space="preserve">Доля в доходах ассоциированной компании </t>
  </si>
  <si>
    <t>Прочие доходы</t>
  </si>
  <si>
    <t>Прочие расходы</t>
  </si>
  <si>
    <t>Прибыль до налогообложения</t>
  </si>
  <si>
    <t xml:space="preserve">Расходы по подоходному налогу </t>
  </si>
  <si>
    <t>Прибыль за отчётный год</t>
  </si>
  <si>
    <t xml:space="preserve">Прибыль акцию </t>
  </si>
  <si>
    <t>Базовая прибыль за год, приходящаяся на держателей простых акций (в тенге)</t>
  </si>
  <si>
    <t>Прочий совокупный доход, подлежащий переклассификации в состав прибыли или убытка в последующих периодах</t>
  </si>
  <si>
    <t>Чистые доходы по финансовым активам, оцениваемым по справедливой стоимости через прочий совокупный доход</t>
  </si>
  <si>
    <t>Прочий совокупный доход за отчётный год, за вычетом налогов</t>
  </si>
  <si>
    <t>Итого совокупный доход за отчётный год,</t>
  </si>
  <si>
    <t>за вычетом налогов</t>
  </si>
  <si>
    <t xml:space="preserve">В тысячах тенге </t>
  </si>
  <si>
    <t>Дополни-тельный оплаченный капитал</t>
  </si>
  <si>
    <t xml:space="preserve">Резерв переоценки инстру-ментов, имеющихся в наличии для продажи </t>
  </si>
  <si>
    <t>Резерв справед-ливой стоимости финансовых активов, оценивае-мых по справед-ливой стоимости через ПСД</t>
  </si>
  <si>
    <t>Нераспреде-лённая прибыль</t>
  </si>
  <si>
    <t>Итого</t>
  </si>
  <si>
    <t>Прибыль за отчётный период</t>
  </si>
  <si>
    <t>Прочий совокупный доход</t>
  </si>
  <si>
    <t>Итого совокупный доход</t>
  </si>
  <si>
    <t xml:space="preserve">Прибыль за отчётный период </t>
  </si>
  <si>
    <t>Денежные потоки от операционной деятельности</t>
  </si>
  <si>
    <t>Реализация продукции и товаров</t>
  </si>
  <si>
    <t>Проценты полученные</t>
  </si>
  <si>
    <t>Поступление по аренде</t>
  </si>
  <si>
    <t>Поступления по программе «Нұрлы жер»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</si>
  <si>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</si>
  <si>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</si>
  <si>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</si>
  <si>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</si>
  <si>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 полученным и облигациям</t>
  </si>
  <si>
    <t>Корпоративный подоходный налог</t>
  </si>
  <si>
    <t>Другие платежи в бюджет</t>
  </si>
  <si>
    <t>Прочие выплаты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</si>
  <si>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</si>
  <si>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</si>
  <si>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Предоплата на приобретение объектов недвижимости</t>
  </si>
  <si>
    <t>Приобретение основных средств и нематериальных активов</t>
  </si>
  <si>
    <t>Размещение банковских вкладов</t>
  </si>
  <si>
    <t xml:space="preserve">Снятие банковских вкладов </t>
  </si>
  <si>
    <t>Займы выданные третьим сторонам</t>
  </si>
  <si>
    <t>Возврат займов от третьих сторон</t>
  </si>
  <si>
    <t>Прочие поступления/(выплаты)</t>
  </si>
  <si>
    <t>Чистые денежные потоки, (использованные в) / полученные от инвестиционной деятельности</t>
  </si>
  <si>
    <t>Денежные потоки от финансовой деятельности</t>
  </si>
  <si>
    <t xml:space="preserve">Поступления по займам полученным </t>
  </si>
  <si>
    <t>Выплата основного долга по займам полученным</t>
  </si>
  <si>
    <t>Погашение выпущенных облигаций</t>
  </si>
  <si>
    <t>Чистые денежные потоки, использованные в финансовой деятельности</t>
  </si>
  <si>
    <t>Чистое изменение в денежных средствах и их эквивалентах</t>
  </si>
  <si>
    <t>Изменение в резерве по ожидаемым кредитным убыткам</t>
  </si>
  <si>
    <t>Денежные средства и их эквиваленты на 1 января</t>
  </si>
  <si>
    <t>Денежные средства и их эквиваленты на 31 марта</t>
  </si>
  <si>
    <t>2020 года (неаудировано)</t>
  </si>
  <si>
    <t>2019 года 
(аудировано)</t>
  </si>
  <si>
    <t>2020 года
(неаудировано)</t>
  </si>
  <si>
    <t>2019 года 
(неаудировано)</t>
  </si>
  <si>
    <t>На 31 декабря 2018 года (аудировано)</t>
  </si>
  <si>
    <t>На 31 декабря 2019 года (аудировано)</t>
  </si>
  <si>
    <t>На 31 марта 2019 года (неаудировано)</t>
  </si>
  <si>
    <t>На 31 марта 2020 года (неаудировано)</t>
  </si>
  <si>
    <t>Восстановление резерва под обесценение нефинансовых активов</t>
  </si>
  <si>
    <t>2019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</si>
</sst>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164" fontId="5" fillId="0" borderId="0" xfId="1" applyNumberFormat="1" applyFont="1" applyAlignment="1">
      <alignment horizontal="left" vertical="center"/>
    </xf>
    <xf numFmtId="164" fontId="6" fillId="0" borderId="2" xfId="1" applyNumberFormat="1" applyFont="1" applyBorder="1" applyAlignment="1">
      <alignment horizontal="left" vertical="center"/>
    </xf>
    <xf numFmtId="164" fontId="7" fillId="0" borderId="2" xfId="1" applyNumberFormat="1" applyFont="1" applyBorder="1" applyAlignment="1">
      <alignment horizontal="left" vertical="center"/>
    </xf>
    <xf numFmtId="164" fontId="6" fillId="0" borderId="0" xfId="1" applyNumberFormat="1" applyFont="1" applyAlignment="1">
      <alignment horizontal="left" vertical="center"/>
    </xf>
    <xf numFmtId="164" fontId="7" fillId="0" borderId="0" xfId="1" applyNumberFormat="1" applyFont="1" applyAlignment="1">
      <alignment horizontal="left" vertical="center"/>
    </xf>
    <xf numFmtId="164" fontId="4" fillId="0" borderId="1" xfId="1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left" vertical="center"/>
    </xf>
    <xf numFmtId="164" fontId="7" fillId="0" borderId="1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left" vertical="center"/>
    </xf>
    <xf numFmtId="164" fontId="7" fillId="0" borderId="3" xfId="1" applyNumberFormat="1" applyFont="1" applyBorder="1" applyAlignment="1">
      <alignment horizontal="left" vertical="center"/>
    </xf>
    <xf numFmtId="164" fontId="0" fillId="0" borderId="0" xfId="1" applyNumberFormat="1" applyFont="1"/>
    <xf numFmtId="0" fontId="4" fillId="0" borderId="2" xfId="0" applyFont="1" applyBorder="1" applyAlignment="1">
      <alignment horizontal="left" vertical="center"/>
    </xf>
    <xf numFmtId="164" fontId="4" fillId="0" borderId="2" xfId="1" applyNumberFormat="1" applyFont="1" applyBorder="1" applyAlignment="1">
      <alignment horizontal="left" vertical="center"/>
    </xf>
    <xf numFmtId="164" fontId="5" fillId="0" borderId="2" xfId="1" applyNumberFormat="1" applyFont="1" applyBorder="1" applyAlignment="1">
      <alignment horizontal="left" vertical="center"/>
    </xf>
    <xf numFmtId="164" fontId="4" fillId="0" borderId="3" xfId="1" applyNumberFormat="1" applyFont="1" applyBorder="1" applyAlignment="1">
      <alignment horizontal="left" vertical="center"/>
    </xf>
    <xf numFmtId="164" fontId="5" fillId="0" borderId="3" xfId="1" applyNumberFormat="1" applyFont="1" applyBorder="1" applyAlignment="1">
      <alignment horizontal="left" vertical="center"/>
    </xf>
    <xf numFmtId="43" fontId="4" fillId="0" borderId="3" xfId="1" applyNumberFormat="1" applyFont="1" applyBorder="1" applyAlignment="1">
      <alignment horizontal="right" vertical="center"/>
    </xf>
    <xf numFmtId="43" fontId="5" fillId="0" borderId="3" xfId="1" applyNumberFormat="1" applyFont="1" applyBorder="1" applyAlignment="1">
      <alignment horizontal="right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3" fontId="4" fillId="0" borderId="1" xfId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164" fontId="4" fillId="0" borderId="4" xfId="1" applyNumberFormat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left" vertical="center"/>
    </xf>
    <xf numFmtId="164" fontId="5" fillId="0" borderId="4" xfId="1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164" fontId="10" fillId="0" borderId="0" xfId="1" applyNumberFormat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 wrapText="1"/>
    </xf>
    <xf numFmtId="164" fontId="10" fillId="0" borderId="0" xfId="1" applyNumberFormat="1" applyFont="1" applyAlignment="1">
      <alignment horizontal="left" vertical="center" wrapText="1"/>
    </xf>
    <xf numFmtId="164" fontId="10" fillId="0" borderId="1" xfId="1" applyNumberFormat="1" applyFont="1" applyBorder="1" applyAlignment="1">
      <alignment horizontal="left" vertical="center"/>
    </xf>
    <xf numFmtId="164" fontId="11" fillId="0" borderId="1" xfId="1" applyNumberFormat="1" applyFont="1" applyBorder="1" applyAlignment="1">
      <alignment horizontal="left" vertical="center" wrapText="1"/>
    </xf>
    <xf numFmtId="164" fontId="11" fillId="0" borderId="1" xfId="1" applyNumberFormat="1" applyFont="1" applyBorder="1" applyAlignment="1">
      <alignment horizontal="left" vertical="center"/>
    </xf>
    <xf numFmtId="164" fontId="11" fillId="0" borderId="2" xfId="1" applyNumberFormat="1" applyFont="1" applyBorder="1" applyAlignment="1">
      <alignment horizontal="left" vertical="center"/>
    </xf>
    <xf numFmtId="164" fontId="12" fillId="0" borderId="0" xfId="1" applyNumberFormat="1" applyFont="1" applyAlignment="1">
      <alignment horizontal="left" vertical="center"/>
    </xf>
    <xf numFmtId="164" fontId="9" fillId="0" borderId="0" xfId="1" applyNumberFormat="1" applyFont="1" applyAlignment="1">
      <alignment horizontal="left" vertical="center"/>
    </xf>
    <xf numFmtId="164" fontId="12" fillId="0" borderId="0" xfId="1" applyNumberFormat="1" applyFont="1" applyAlignment="1">
      <alignment horizontal="left" vertical="center" wrapText="1"/>
    </xf>
    <xf numFmtId="164" fontId="9" fillId="0" borderId="0" xfId="1" applyNumberFormat="1" applyFont="1" applyAlignment="1">
      <alignment horizontal="left" vertical="center" wrapText="1"/>
    </xf>
    <xf numFmtId="164" fontId="9" fillId="0" borderId="2" xfId="1" applyNumberFormat="1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left" vertical="center" wrapText="1"/>
    </xf>
    <xf numFmtId="164" fontId="12" fillId="0" borderId="5" xfId="1" applyNumberFormat="1" applyFont="1" applyBorder="1" applyAlignment="1">
      <alignment horizontal="left" vertical="center"/>
    </xf>
    <xf numFmtId="164" fontId="9" fillId="0" borderId="5" xfId="1" applyNumberFormat="1" applyFont="1" applyBorder="1" applyAlignment="1">
      <alignment horizontal="left" vertical="center"/>
    </xf>
    <xf numFmtId="164" fontId="12" fillId="0" borderId="5" xfId="1" applyNumberFormat="1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164" fontId="0" fillId="0" borderId="0" xfId="0" applyNumberFormat="1" applyBorder="1"/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164" fontId="4" fillId="0" borderId="0" xfId="1" applyNumberFormat="1" applyFont="1" applyAlignment="1">
      <alignment horizontal="left" vertical="center" wrapText="1"/>
    </xf>
    <xf numFmtId="164" fontId="5" fillId="0" borderId="0" xfId="1" applyNumberFormat="1" applyFont="1" applyAlignment="1">
      <alignment horizontal="left" vertical="center" wrapText="1"/>
    </xf>
    <xf numFmtId="164" fontId="4" fillId="0" borderId="2" xfId="1" applyNumberFormat="1" applyFont="1" applyBorder="1" applyAlignment="1">
      <alignment horizontal="left" vertical="center" wrapText="1"/>
    </xf>
    <xf numFmtId="164" fontId="5" fillId="0" borderId="2" xfId="1" applyNumberFormat="1" applyFont="1" applyBorder="1" applyAlignment="1">
      <alignment horizontal="left" vertical="center" wrapText="1"/>
    </xf>
    <xf numFmtId="164" fontId="4" fillId="0" borderId="5" xfId="1" applyNumberFormat="1" applyFont="1" applyBorder="1" applyAlignment="1">
      <alignment horizontal="left" vertical="center" wrapText="1"/>
    </xf>
    <xf numFmtId="164" fontId="5" fillId="0" borderId="5" xfId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left" vertical="center"/>
    </xf>
    <xf numFmtId="164" fontId="4" fillId="0" borderId="4" xfId="1" applyNumberFormat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left" vertical="center"/>
    </xf>
    <xf numFmtId="164" fontId="7" fillId="0" borderId="1" xfId="1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9" workbookViewId="0">
      <selection activeCell="E48" sqref="E48"/>
    </sheetView>
  </sheetViews>
  <sheetFormatPr defaultRowHeight="15" x14ac:dyDescent="0.25"/>
  <cols>
    <col min="1" max="1" width="39.42578125" bestFit="1" customWidth="1"/>
    <col min="2" max="3" width="14.5703125" bestFit="1" customWidth="1"/>
    <col min="5" max="6" width="15" bestFit="1" customWidth="1"/>
  </cols>
  <sheetData>
    <row r="1" spans="1:6" x14ac:dyDescent="0.25">
      <c r="A1" s="80" t="s">
        <v>0</v>
      </c>
      <c r="B1" s="2" t="s">
        <v>1</v>
      </c>
      <c r="C1" s="3" t="s">
        <v>2</v>
      </c>
    </row>
    <row r="2" spans="1:6" ht="24.75" thickBot="1" x14ac:dyDescent="0.3">
      <c r="A2" s="81"/>
      <c r="B2" s="78" t="s">
        <v>108</v>
      </c>
      <c r="C2" s="79" t="s">
        <v>109</v>
      </c>
    </row>
    <row r="3" spans="1:6" x14ac:dyDescent="0.25">
      <c r="A3" s="1" t="s">
        <v>3</v>
      </c>
      <c r="B3" s="4"/>
      <c r="C3" s="5"/>
    </row>
    <row r="4" spans="1:6" x14ac:dyDescent="0.25">
      <c r="A4" s="4" t="s">
        <v>4</v>
      </c>
      <c r="B4" s="4"/>
      <c r="C4" s="5"/>
    </row>
    <row r="5" spans="1:6" x14ac:dyDescent="0.25">
      <c r="A5" s="4" t="s">
        <v>5</v>
      </c>
      <c r="B5" s="4"/>
      <c r="C5" s="5"/>
    </row>
    <row r="6" spans="1:6" x14ac:dyDescent="0.25">
      <c r="A6" s="5" t="s">
        <v>6</v>
      </c>
      <c r="B6" s="10">
        <v>235022</v>
      </c>
      <c r="C6" s="11">
        <v>244152</v>
      </c>
    </row>
    <row r="7" spans="1:6" x14ac:dyDescent="0.25">
      <c r="A7" s="5" t="s">
        <v>7</v>
      </c>
      <c r="B7" s="10">
        <v>3978136</v>
      </c>
      <c r="C7" s="11">
        <v>4004550</v>
      </c>
    </row>
    <row r="8" spans="1:6" x14ac:dyDescent="0.25">
      <c r="A8" s="5" t="s">
        <v>8</v>
      </c>
      <c r="B8" s="10">
        <v>6262942</v>
      </c>
      <c r="C8" s="11">
        <v>4439252</v>
      </c>
    </row>
    <row r="9" spans="1:6" x14ac:dyDescent="0.25">
      <c r="A9" s="5" t="s">
        <v>9</v>
      </c>
      <c r="B9" s="10">
        <v>48874</v>
      </c>
      <c r="C9" s="11">
        <v>52029</v>
      </c>
    </row>
    <row r="10" spans="1:6" x14ac:dyDescent="0.25">
      <c r="A10" s="5" t="s">
        <v>10</v>
      </c>
      <c r="B10" s="10">
        <v>56166859</v>
      </c>
      <c r="C10" s="11">
        <v>53436693</v>
      </c>
    </row>
    <row r="11" spans="1:6" x14ac:dyDescent="0.25">
      <c r="A11" s="5" t="s">
        <v>11</v>
      </c>
      <c r="B11" s="10">
        <v>36735477</v>
      </c>
      <c r="C11" s="11">
        <v>37629383</v>
      </c>
    </row>
    <row r="12" spans="1:6" ht="15.75" thickBot="1" x14ac:dyDescent="0.3">
      <c r="A12" s="5" t="s">
        <v>12</v>
      </c>
      <c r="B12" s="10">
        <v>6162155</v>
      </c>
      <c r="C12" s="11">
        <v>6754759</v>
      </c>
    </row>
    <row r="13" spans="1:6" ht="15.75" thickBot="1" x14ac:dyDescent="0.3">
      <c r="A13" s="6"/>
      <c r="B13" s="12">
        <f>SUM(B6:B12)</f>
        <v>109589465</v>
      </c>
      <c r="C13" s="13">
        <f>SUM(C6:C12)</f>
        <v>106560818</v>
      </c>
      <c r="E13" s="22"/>
      <c r="F13" s="22"/>
    </row>
    <row r="14" spans="1:6" x14ac:dyDescent="0.25">
      <c r="A14" s="5" t="s">
        <v>3</v>
      </c>
      <c r="B14" s="14"/>
      <c r="C14" s="15"/>
      <c r="E14" s="22"/>
      <c r="F14" s="22"/>
    </row>
    <row r="15" spans="1:6" x14ac:dyDescent="0.25">
      <c r="A15" s="4" t="s">
        <v>13</v>
      </c>
      <c r="B15" s="10"/>
      <c r="C15" s="11"/>
      <c r="E15" s="22"/>
      <c r="F15" s="22"/>
    </row>
    <row r="16" spans="1:6" x14ac:dyDescent="0.25">
      <c r="A16" s="5" t="s">
        <v>14</v>
      </c>
      <c r="B16" s="10">
        <v>5146</v>
      </c>
      <c r="C16" s="11">
        <v>4065</v>
      </c>
      <c r="E16" s="22"/>
      <c r="F16" s="22"/>
    </row>
    <row r="17" spans="1:6" x14ac:dyDescent="0.25">
      <c r="A17" s="5" t="s">
        <v>15</v>
      </c>
      <c r="B17" s="10">
        <v>1874656</v>
      </c>
      <c r="C17" s="11">
        <v>7151461</v>
      </c>
      <c r="E17" s="22"/>
      <c r="F17" s="22"/>
    </row>
    <row r="18" spans="1:6" x14ac:dyDescent="0.25">
      <c r="A18" s="5" t="s">
        <v>16</v>
      </c>
      <c r="B18" s="10">
        <v>6233849</v>
      </c>
      <c r="C18" s="11">
        <v>6164853</v>
      </c>
      <c r="E18" s="22"/>
      <c r="F18" s="22"/>
    </row>
    <row r="19" spans="1:6" x14ac:dyDescent="0.25">
      <c r="A19" s="5" t="s">
        <v>17</v>
      </c>
      <c r="B19" s="10">
        <v>9048419</v>
      </c>
      <c r="C19" s="11">
        <v>9549482</v>
      </c>
      <c r="E19" s="22"/>
      <c r="F19" s="22"/>
    </row>
    <row r="20" spans="1:6" x14ac:dyDescent="0.25">
      <c r="A20" s="5" t="s">
        <v>18</v>
      </c>
      <c r="B20" s="10">
        <v>233294</v>
      </c>
      <c r="C20" s="11">
        <v>379294</v>
      </c>
      <c r="E20" s="22"/>
      <c r="F20" s="22"/>
    </row>
    <row r="21" spans="1:6" x14ac:dyDescent="0.25">
      <c r="A21" s="5" t="s">
        <v>19</v>
      </c>
      <c r="B21" s="10">
        <v>9464766</v>
      </c>
      <c r="C21" s="11">
        <v>12372753</v>
      </c>
      <c r="E21" s="22"/>
      <c r="F21" s="22"/>
    </row>
    <row r="22" spans="1:6" x14ac:dyDescent="0.25">
      <c r="A22" s="5" t="s">
        <v>11</v>
      </c>
      <c r="B22" s="10">
        <v>135432</v>
      </c>
      <c r="C22" s="11">
        <v>139332</v>
      </c>
      <c r="E22" s="22"/>
      <c r="F22" s="22"/>
    </row>
    <row r="23" spans="1:6" x14ac:dyDescent="0.25">
      <c r="A23" s="5" t="s">
        <v>20</v>
      </c>
      <c r="B23" s="14">
        <v>357033</v>
      </c>
      <c r="C23" s="15">
        <v>394327</v>
      </c>
      <c r="E23" s="22"/>
      <c r="F23" s="22"/>
    </row>
    <row r="24" spans="1:6" ht="15.75" thickBot="1" x14ac:dyDescent="0.3">
      <c r="A24" s="7" t="s">
        <v>21</v>
      </c>
      <c r="B24" s="16">
        <v>28959890</v>
      </c>
      <c r="C24" s="17">
        <v>23347106</v>
      </c>
      <c r="E24" s="22"/>
      <c r="F24" s="22"/>
    </row>
    <row r="25" spans="1:6" ht="15.75" thickBot="1" x14ac:dyDescent="0.3">
      <c r="A25" s="8"/>
      <c r="B25" s="18">
        <f>SUM(B16:B24)</f>
        <v>56312485</v>
      </c>
      <c r="C25" s="19">
        <f>SUM(C16:C24)</f>
        <v>59502673</v>
      </c>
      <c r="E25" s="22"/>
      <c r="F25" s="22"/>
    </row>
    <row r="26" spans="1:6" ht="15.75" thickBot="1" x14ac:dyDescent="0.3">
      <c r="A26" s="9" t="s">
        <v>22</v>
      </c>
      <c r="B26" s="20">
        <f>B13+B25</f>
        <v>165901950</v>
      </c>
      <c r="C26" s="21">
        <f>C13+C25</f>
        <v>166063491</v>
      </c>
      <c r="E26" s="22"/>
      <c r="F26" s="22"/>
    </row>
    <row r="27" spans="1:6" ht="15.75" thickTop="1" x14ac:dyDescent="0.25">
      <c r="A27" s="4"/>
      <c r="B27" s="4"/>
      <c r="C27" s="5"/>
    </row>
    <row r="28" spans="1:6" x14ac:dyDescent="0.25">
      <c r="A28" s="4" t="s">
        <v>23</v>
      </c>
      <c r="B28" s="4"/>
      <c r="C28" s="5"/>
    </row>
    <row r="29" spans="1:6" x14ac:dyDescent="0.25">
      <c r="A29" s="4" t="s">
        <v>24</v>
      </c>
      <c r="B29" s="4"/>
      <c r="C29" s="5"/>
    </row>
    <row r="30" spans="1:6" x14ac:dyDescent="0.25">
      <c r="A30" s="5" t="s">
        <v>25</v>
      </c>
      <c r="B30" s="14">
        <v>19990162</v>
      </c>
      <c r="C30" s="15">
        <v>19990162</v>
      </c>
    </row>
    <row r="31" spans="1:6" x14ac:dyDescent="0.25">
      <c r="A31" s="5" t="s">
        <v>26</v>
      </c>
      <c r="B31" s="14">
        <v>3437245</v>
      </c>
      <c r="C31" s="15">
        <v>3437245</v>
      </c>
    </row>
    <row r="32" spans="1:6" x14ac:dyDescent="0.25">
      <c r="A32" s="5" t="s">
        <v>27</v>
      </c>
      <c r="B32" s="10">
        <v>74679</v>
      </c>
      <c r="C32" s="11">
        <v>103955</v>
      </c>
    </row>
    <row r="33" spans="1:4" ht="15.75" thickBot="1" x14ac:dyDescent="0.3">
      <c r="A33" s="7" t="s">
        <v>28</v>
      </c>
      <c r="B33" s="16">
        <v>24492087</v>
      </c>
      <c r="C33" s="17">
        <v>21527367</v>
      </c>
    </row>
    <row r="34" spans="1:4" ht="15.75" thickBot="1" x14ac:dyDescent="0.3">
      <c r="A34" s="8" t="s">
        <v>29</v>
      </c>
      <c r="B34" s="18">
        <f>SUM(B30:B33)</f>
        <v>47994173</v>
      </c>
      <c r="C34" s="19">
        <f>SUM(C30:C33)</f>
        <v>45058729</v>
      </c>
    </row>
    <row r="35" spans="1:4" x14ac:dyDescent="0.25">
      <c r="A35" s="4" t="s">
        <v>3</v>
      </c>
      <c r="B35" s="10"/>
      <c r="C35" s="11"/>
    </row>
    <row r="36" spans="1:4" x14ac:dyDescent="0.25">
      <c r="A36" s="4" t="s">
        <v>30</v>
      </c>
      <c r="B36" s="10"/>
      <c r="C36" s="11"/>
    </row>
    <row r="37" spans="1:4" x14ac:dyDescent="0.25">
      <c r="A37" s="5" t="s">
        <v>31</v>
      </c>
      <c r="B37" s="10">
        <v>2594612</v>
      </c>
      <c r="C37" s="11">
        <v>2531928</v>
      </c>
    </row>
    <row r="38" spans="1:4" x14ac:dyDescent="0.25">
      <c r="A38" s="5" t="s">
        <v>32</v>
      </c>
      <c r="B38" s="10">
        <v>137758</v>
      </c>
      <c r="C38" s="11">
        <v>137758</v>
      </c>
    </row>
    <row r="39" spans="1:4" ht="15.75" thickBot="1" x14ac:dyDescent="0.3">
      <c r="A39" s="5" t="s">
        <v>33</v>
      </c>
      <c r="B39" s="10">
        <v>45254</v>
      </c>
      <c r="C39" s="11">
        <v>23288</v>
      </c>
    </row>
    <row r="40" spans="1:4" ht="15.75" thickBot="1" x14ac:dyDescent="0.3">
      <c r="A40" s="6"/>
      <c r="B40" s="24">
        <f>SUM(B37:B39)</f>
        <v>2777624</v>
      </c>
      <c r="C40" s="25">
        <f>SUM(C37:C39)</f>
        <v>2692974</v>
      </c>
    </row>
    <row r="41" spans="1:4" x14ac:dyDescent="0.25">
      <c r="A41" s="5" t="s">
        <v>3</v>
      </c>
      <c r="B41" s="14"/>
      <c r="C41" s="15"/>
    </row>
    <row r="42" spans="1:4" x14ac:dyDescent="0.25">
      <c r="A42" s="4" t="s">
        <v>34</v>
      </c>
      <c r="B42" s="10"/>
      <c r="C42" s="11"/>
    </row>
    <row r="43" spans="1:4" x14ac:dyDescent="0.25">
      <c r="A43" s="5" t="s">
        <v>35</v>
      </c>
      <c r="B43" s="10">
        <v>106775111</v>
      </c>
      <c r="C43" s="11">
        <v>108657480</v>
      </c>
    </row>
    <row r="44" spans="1:4" x14ac:dyDescent="0.25">
      <c r="A44" s="5" t="s">
        <v>36</v>
      </c>
      <c r="B44" s="10">
        <v>83698</v>
      </c>
      <c r="C44" s="11">
        <v>198299</v>
      </c>
    </row>
    <row r="45" spans="1:4" x14ac:dyDescent="0.25">
      <c r="A45" s="5" t="s">
        <v>37</v>
      </c>
      <c r="B45" s="14">
        <v>2647507</v>
      </c>
      <c r="C45" s="15">
        <v>3968763</v>
      </c>
    </row>
    <row r="46" spans="1:4" ht="15.75" thickBot="1" x14ac:dyDescent="0.3">
      <c r="A46" s="7" t="s">
        <v>38</v>
      </c>
      <c r="B46" s="16">
        <v>5623837</v>
      </c>
      <c r="C46" s="17">
        <v>5487246</v>
      </c>
      <c r="D46" s="30"/>
    </row>
    <row r="47" spans="1:4" ht="15.75" thickBot="1" x14ac:dyDescent="0.3">
      <c r="A47" s="4" t="s">
        <v>39</v>
      </c>
      <c r="B47" s="10">
        <f>SUM(B43:B46)</f>
        <v>115130153</v>
      </c>
      <c r="C47" s="11">
        <f>SUM(C43:C46)</f>
        <v>118311788</v>
      </c>
    </row>
    <row r="48" spans="1:4" ht="15.75" thickBot="1" x14ac:dyDescent="0.3">
      <c r="A48" s="23" t="s">
        <v>40</v>
      </c>
      <c r="B48" s="24">
        <f>B40+B47</f>
        <v>117907777</v>
      </c>
      <c r="C48" s="25">
        <f>C40+C47</f>
        <v>121004762</v>
      </c>
    </row>
    <row r="49" spans="1:3" ht="15.75" thickBot="1" x14ac:dyDescent="0.3">
      <c r="A49" s="9" t="s">
        <v>41</v>
      </c>
      <c r="B49" s="26">
        <f>B48+B34</f>
        <v>165901950</v>
      </c>
      <c r="C49" s="27">
        <f>C48+C34</f>
        <v>166063491</v>
      </c>
    </row>
    <row r="50" spans="1:3" ht="15.75" thickTop="1" x14ac:dyDescent="0.25">
      <c r="A50" s="4" t="s">
        <v>3</v>
      </c>
      <c r="B50" s="10"/>
      <c r="C50" s="10"/>
    </row>
    <row r="51" spans="1:3" ht="15.75" thickBot="1" x14ac:dyDescent="0.3">
      <c r="A51" s="9" t="s">
        <v>42</v>
      </c>
      <c r="B51" s="28">
        <v>2950.93</v>
      </c>
      <c r="C51" s="29">
        <v>2788.92</v>
      </c>
    </row>
    <row r="52" spans="1:3" ht="15.75" thickTop="1" x14ac:dyDescent="0.25"/>
  </sheetData>
  <mergeCells count="1">
    <mergeCell ref="A1:A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28" sqref="B28"/>
    </sheetView>
  </sheetViews>
  <sheetFormatPr defaultRowHeight="15" x14ac:dyDescent="0.25"/>
  <cols>
    <col min="1" max="1" width="104" bestFit="1" customWidth="1"/>
    <col min="2" max="2" width="19.5703125" customWidth="1"/>
    <col min="3" max="3" width="18.28515625" customWidth="1"/>
  </cols>
  <sheetData>
    <row r="1" spans="1:3" x14ac:dyDescent="0.25">
      <c r="A1" s="80" t="s">
        <v>0</v>
      </c>
      <c r="B1" s="2" t="s">
        <v>43</v>
      </c>
      <c r="C1" s="3" t="s">
        <v>44</v>
      </c>
    </row>
    <row r="2" spans="1:3" ht="24.75" thickBot="1" x14ac:dyDescent="0.3">
      <c r="A2" s="81"/>
      <c r="B2" s="78" t="s">
        <v>110</v>
      </c>
      <c r="C2" s="79" t="s">
        <v>111</v>
      </c>
    </row>
    <row r="3" spans="1:3" x14ac:dyDescent="0.25">
      <c r="A3" s="31" t="s">
        <v>3</v>
      </c>
      <c r="B3" s="4"/>
      <c r="C3" s="5"/>
    </row>
    <row r="4" spans="1:3" x14ac:dyDescent="0.25">
      <c r="A4" s="5" t="s">
        <v>45</v>
      </c>
      <c r="B4" s="10">
        <v>9062405</v>
      </c>
      <c r="C4" s="15">
        <v>2608045</v>
      </c>
    </row>
    <row r="5" spans="1:3" ht="15.75" thickBot="1" x14ac:dyDescent="0.3">
      <c r="A5" s="5" t="s">
        <v>46</v>
      </c>
      <c r="B5" s="10">
        <v>-5373551</v>
      </c>
      <c r="C5" s="15">
        <v>-407913</v>
      </c>
    </row>
    <row r="6" spans="1:3" x14ac:dyDescent="0.25">
      <c r="A6" s="32" t="s">
        <v>47</v>
      </c>
      <c r="B6" s="35">
        <f>SUM(B4:B5)</f>
        <v>3688854</v>
      </c>
      <c r="C6" s="36">
        <f>SUM(C4:C5)</f>
        <v>2200132</v>
      </c>
    </row>
    <row r="7" spans="1:3" x14ac:dyDescent="0.25">
      <c r="A7" s="5"/>
      <c r="B7" s="10"/>
      <c r="C7" s="11"/>
    </row>
    <row r="8" spans="1:3" x14ac:dyDescent="0.25">
      <c r="A8" s="5" t="s">
        <v>48</v>
      </c>
      <c r="B8" s="10">
        <v>-319285</v>
      </c>
      <c r="C8" s="11">
        <v>-446102</v>
      </c>
    </row>
    <row r="9" spans="1:3" x14ac:dyDescent="0.25">
      <c r="A9" s="92" t="s">
        <v>49</v>
      </c>
      <c r="B9" s="93">
        <v>76154</v>
      </c>
      <c r="C9" s="94">
        <v>-950228</v>
      </c>
    </row>
    <row r="10" spans="1:3" ht="15.75" thickBot="1" x14ac:dyDescent="0.3">
      <c r="A10" s="95" t="s">
        <v>116</v>
      </c>
      <c r="B10" s="96">
        <v>20000</v>
      </c>
      <c r="C10" s="97">
        <v>0</v>
      </c>
    </row>
    <row r="11" spans="1:3" x14ac:dyDescent="0.25">
      <c r="A11" s="32" t="s">
        <v>50</v>
      </c>
      <c r="B11" s="35">
        <f>SUM(B6:B10)</f>
        <v>3465723</v>
      </c>
      <c r="C11" s="37">
        <f>SUM(C6:C10)</f>
        <v>803802</v>
      </c>
    </row>
    <row r="12" spans="1:3" x14ac:dyDescent="0.25">
      <c r="A12" s="5" t="s">
        <v>3</v>
      </c>
      <c r="B12" s="10"/>
      <c r="C12" s="11"/>
    </row>
    <row r="13" spans="1:3" x14ac:dyDescent="0.25">
      <c r="A13" s="5" t="s">
        <v>51</v>
      </c>
      <c r="B13" s="10">
        <v>592716</v>
      </c>
      <c r="C13" s="11">
        <v>247350</v>
      </c>
    </row>
    <row r="14" spans="1:3" x14ac:dyDescent="0.25">
      <c r="A14" s="5" t="s">
        <v>52</v>
      </c>
      <c r="B14" s="10">
        <v>-521418</v>
      </c>
      <c r="C14" s="11">
        <v>-841547</v>
      </c>
    </row>
    <row r="15" spans="1:3" x14ac:dyDescent="0.25">
      <c r="A15" s="5" t="s">
        <v>53</v>
      </c>
      <c r="B15" s="10">
        <v>0</v>
      </c>
      <c r="C15" s="11">
        <v>1548</v>
      </c>
    </row>
    <row r="16" spans="1:3" x14ac:dyDescent="0.25">
      <c r="A16" s="5" t="s">
        <v>54</v>
      </c>
      <c r="B16" s="10">
        <v>55356</v>
      </c>
      <c r="C16" s="11">
        <v>485410</v>
      </c>
    </row>
    <row r="17" spans="1:3" ht="15.75" thickBot="1" x14ac:dyDescent="0.3">
      <c r="A17" s="7" t="s">
        <v>55</v>
      </c>
      <c r="B17" s="16">
        <v>0</v>
      </c>
      <c r="C17" s="17">
        <v>-59</v>
      </c>
    </row>
    <row r="18" spans="1:3" x14ac:dyDescent="0.25">
      <c r="A18" s="4" t="s">
        <v>56</v>
      </c>
      <c r="B18" s="10">
        <f>SUM(B11:B17)</f>
        <v>3592377</v>
      </c>
      <c r="C18" s="11">
        <f>SUM(C11:C17)</f>
        <v>696504</v>
      </c>
    </row>
    <row r="19" spans="1:3" x14ac:dyDescent="0.25">
      <c r="A19" s="5" t="s">
        <v>3</v>
      </c>
      <c r="B19" s="10"/>
      <c r="C19" s="11"/>
    </row>
    <row r="20" spans="1:3" ht="15.75" thickBot="1" x14ac:dyDescent="0.3">
      <c r="A20" s="7" t="s">
        <v>57</v>
      </c>
      <c r="B20" s="16">
        <v>-627657</v>
      </c>
      <c r="C20" s="17">
        <v>-264241</v>
      </c>
    </row>
    <row r="21" spans="1:3" ht="15.75" thickBot="1" x14ac:dyDescent="0.3">
      <c r="A21" s="8" t="s">
        <v>58</v>
      </c>
      <c r="B21" s="16">
        <f>SUM(B18:B20)</f>
        <v>2964720</v>
      </c>
      <c r="C21" s="17">
        <f>SUM(C18:C20)</f>
        <v>432263</v>
      </c>
    </row>
    <row r="22" spans="1:3" x14ac:dyDescent="0.25">
      <c r="A22" s="4" t="s">
        <v>3</v>
      </c>
      <c r="B22" s="10"/>
      <c r="C22" s="11"/>
    </row>
    <row r="23" spans="1:3" x14ac:dyDescent="0.25">
      <c r="A23" s="4" t="s">
        <v>59</v>
      </c>
      <c r="B23" s="10"/>
      <c r="C23" s="11"/>
    </row>
    <row r="24" spans="1:3" ht="15.75" thickBot="1" x14ac:dyDescent="0.3">
      <c r="A24" s="7" t="s">
        <v>60</v>
      </c>
      <c r="B24" s="33">
        <f>B21*1000/16247541</f>
        <v>182.47191990467974</v>
      </c>
      <c r="C24" s="34">
        <f>C21*1000/16247541</f>
        <v>26.60482592411984</v>
      </c>
    </row>
    <row r="25" spans="1:3" ht="15.75" thickBot="1" x14ac:dyDescent="0.3">
      <c r="A25" s="8" t="s">
        <v>58</v>
      </c>
      <c r="B25" s="16">
        <f>B21</f>
        <v>2964720</v>
      </c>
      <c r="C25" s="17">
        <f>C21</f>
        <v>432263</v>
      </c>
    </row>
    <row r="26" spans="1:3" x14ac:dyDescent="0.25">
      <c r="A26" s="5" t="s">
        <v>3</v>
      </c>
      <c r="B26" s="10"/>
      <c r="C26" s="11"/>
    </row>
    <row r="27" spans="1:3" x14ac:dyDescent="0.25">
      <c r="A27" s="4" t="s">
        <v>61</v>
      </c>
      <c r="B27" s="10"/>
      <c r="C27" s="11"/>
    </row>
    <row r="28" spans="1:3" ht="15.75" thickBot="1" x14ac:dyDescent="0.3">
      <c r="A28" s="5" t="s">
        <v>62</v>
      </c>
      <c r="B28" s="10">
        <v>-29276</v>
      </c>
      <c r="C28" s="15">
        <v>-6997</v>
      </c>
    </row>
    <row r="29" spans="1:3" ht="15.75" thickBot="1" x14ac:dyDescent="0.3">
      <c r="A29" s="23" t="s">
        <v>63</v>
      </c>
      <c r="B29" s="24">
        <f>B28</f>
        <v>-29276</v>
      </c>
      <c r="C29" s="13">
        <f>C28</f>
        <v>-6997</v>
      </c>
    </row>
    <row r="30" spans="1:3" x14ac:dyDescent="0.25">
      <c r="A30" s="4" t="s">
        <v>64</v>
      </c>
      <c r="B30" s="83">
        <f>B25+B28</f>
        <v>2935444</v>
      </c>
      <c r="C30" s="84">
        <f>C25+C28</f>
        <v>425266</v>
      </c>
    </row>
    <row r="31" spans="1:3" ht="15.75" thickBot="1" x14ac:dyDescent="0.3">
      <c r="A31" s="8" t="s">
        <v>65</v>
      </c>
      <c r="B31" s="82"/>
      <c r="C31" s="85"/>
    </row>
  </sheetData>
  <mergeCells count="3">
    <mergeCell ref="B30:B31"/>
    <mergeCell ref="C30:C31"/>
    <mergeCell ref="A1:A2"/>
  </mergeCells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18" sqref="G18"/>
    </sheetView>
  </sheetViews>
  <sheetFormatPr defaultRowHeight="15" x14ac:dyDescent="0.25"/>
  <cols>
    <col min="1" max="1" width="35.28515625" customWidth="1"/>
    <col min="2" max="2" width="13.5703125" bestFit="1" customWidth="1"/>
    <col min="3" max="3" width="12.42578125" bestFit="1" customWidth="1"/>
    <col min="4" max="4" width="10" bestFit="1" customWidth="1"/>
    <col min="5" max="6" width="13.5703125" bestFit="1" customWidth="1"/>
    <col min="7" max="7" width="12" bestFit="1" customWidth="1"/>
  </cols>
  <sheetData>
    <row r="1" spans="1:8" ht="130.5" customHeight="1" x14ac:dyDescent="0.25">
      <c r="A1" s="86" t="s">
        <v>66</v>
      </c>
      <c r="B1" s="90" t="s">
        <v>25</v>
      </c>
      <c r="C1" s="88" t="s">
        <v>67</v>
      </c>
      <c r="D1" s="88" t="s">
        <v>68</v>
      </c>
      <c r="E1" s="88" t="s">
        <v>69</v>
      </c>
      <c r="F1" s="88" t="s">
        <v>70</v>
      </c>
      <c r="G1" s="88" t="s">
        <v>71</v>
      </c>
    </row>
    <row r="2" spans="1:8" ht="15.75" thickBot="1" x14ac:dyDescent="0.3">
      <c r="A2" s="87"/>
      <c r="B2" s="91"/>
      <c r="C2" s="89"/>
      <c r="D2" s="89"/>
      <c r="E2" s="89"/>
      <c r="F2" s="89"/>
      <c r="G2" s="89"/>
    </row>
    <row r="3" spans="1:8" x14ac:dyDescent="0.25">
      <c r="A3" s="38" t="s">
        <v>3</v>
      </c>
      <c r="B3" s="38"/>
      <c r="C3" s="38"/>
      <c r="D3" s="38"/>
      <c r="E3" s="39"/>
      <c r="F3" s="38"/>
      <c r="G3" s="38"/>
    </row>
    <row r="4" spans="1:8" x14ac:dyDescent="0.25">
      <c r="A4" s="40" t="s">
        <v>112</v>
      </c>
      <c r="B4" s="45">
        <v>19990162</v>
      </c>
      <c r="C4" s="45">
        <v>3437245</v>
      </c>
      <c r="D4" s="46">
        <v>0</v>
      </c>
      <c r="E4" s="47">
        <v>72401</v>
      </c>
      <c r="F4" s="45">
        <v>16068014</v>
      </c>
      <c r="G4" s="45">
        <f>SUM(B4:F4)</f>
        <v>39567822</v>
      </c>
    </row>
    <row r="5" spans="1:8" x14ac:dyDescent="0.25">
      <c r="A5" s="40" t="s">
        <v>3</v>
      </c>
      <c r="B5" s="46"/>
      <c r="C5" s="46"/>
      <c r="D5" s="46"/>
      <c r="E5" s="48"/>
      <c r="F5" s="46"/>
      <c r="G5" s="46"/>
    </row>
    <row r="6" spans="1:8" x14ac:dyDescent="0.25">
      <c r="A6" s="38" t="s">
        <v>72</v>
      </c>
      <c r="B6" s="46">
        <v>0</v>
      </c>
      <c r="C6" s="46">
        <v>0</v>
      </c>
      <c r="D6" s="46">
        <v>0</v>
      </c>
      <c r="E6" s="48">
        <v>0</v>
      </c>
      <c r="F6" s="45">
        <v>432263</v>
      </c>
      <c r="G6" s="45">
        <f>SUM(B6:F6)</f>
        <v>432263</v>
      </c>
      <c r="H6" s="30"/>
    </row>
    <row r="7" spans="1:8" ht="15.75" thickBot="1" x14ac:dyDescent="0.3">
      <c r="A7" s="41" t="s">
        <v>73</v>
      </c>
      <c r="B7" s="49">
        <v>0</v>
      </c>
      <c r="C7" s="49">
        <v>0</v>
      </c>
      <c r="D7" s="49">
        <v>0</v>
      </c>
      <c r="E7" s="50">
        <v>-6997</v>
      </c>
      <c r="F7" s="49">
        <v>0</v>
      </c>
      <c r="G7" s="51">
        <f>SUM(B7:F7)</f>
        <v>-6997</v>
      </c>
      <c r="H7" s="30"/>
    </row>
    <row r="8" spans="1:8" ht="15.75" thickBot="1" x14ac:dyDescent="0.3">
      <c r="A8" s="42" t="s">
        <v>74</v>
      </c>
      <c r="B8" s="49">
        <f>SUM(B6:B7)</f>
        <v>0</v>
      </c>
      <c r="C8" s="49">
        <f t="shared" ref="C8:G8" si="0">SUM(C6:C7)</f>
        <v>0</v>
      </c>
      <c r="D8" s="49">
        <f t="shared" si="0"/>
        <v>0</v>
      </c>
      <c r="E8" s="50">
        <f t="shared" si="0"/>
        <v>-6997</v>
      </c>
      <c r="F8" s="51">
        <f t="shared" si="0"/>
        <v>432263</v>
      </c>
      <c r="G8" s="51">
        <f t="shared" si="0"/>
        <v>425266</v>
      </c>
    </row>
    <row r="9" spans="1:8" ht="15.75" thickBot="1" x14ac:dyDescent="0.3">
      <c r="A9" s="40" t="s">
        <v>3</v>
      </c>
      <c r="B9" s="46"/>
      <c r="C9" s="46"/>
      <c r="D9" s="46"/>
      <c r="E9" s="48"/>
      <c r="F9" s="46"/>
      <c r="G9" s="46"/>
    </row>
    <row r="10" spans="1:8" ht="15.75" thickBot="1" x14ac:dyDescent="0.3">
      <c r="A10" s="43" t="s">
        <v>114</v>
      </c>
      <c r="B10" s="52">
        <f>B4+B8</f>
        <v>19990162</v>
      </c>
      <c r="C10" s="52">
        <f t="shared" ref="C10:G10" si="1">C4+C8</f>
        <v>3437245</v>
      </c>
      <c r="D10" s="52">
        <f t="shared" si="1"/>
        <v>0</v>
      </c>
      <c r="E10" s="52">
        <f t="shared" si="1"/>
        <v>65404</v>
      </c>
      <c r="F10" s="52">
        <f t="shared" si="1"/>
        <v>16500277</v>
      </c>
      <c r="G10" s="52">
        <f t="shared" si="1"/>
        <v>39993088</v>
      </c>
    </row>
    <row r="11" spans="1:8" x14ac:dyDescent="0.25">
      <c r="A11" s="40" t="s">
        <v>3</v>
      </c>
      <c r="B11" s="46"/>
      <c r="C11" s="46"/>
      <c r="D11" s="46"/>
      <c r="E11" s="48"/>
      <c r="F11" s="46"/>
      <c r="G11" s="46"/>
    </row>
    <row r="12" spans="1:8" x14ac:dyDescent="0.25">
      <c r="A12" s="40" t="s">
        <v>113</v>
      </c>
      <c r="B12" s="53">
        <v>19990162</v>
      </c>
      <c r="C12" s="53">
        <v>3437245</v>
      </c>
      <c r="D12" s="54">
        <v>0</v>
      </c>
      <c r="E12" s="55">
        <v>103955</v>
      </c>
      <c r="F12" s="54">
        <v>21527367</v>
      </c>
      <c r="G12" s="54">
        <f t="shared" ref="G12:G15" si="2">SUM(B12:F12)</f>
        <v>45058729</v>
      </c>
    </row>
    <row r="13" spans="1:8" x14ac:dyDescent="0.25">
      <c r="A13" s="38"/>
      <c r="B13" s="54"/>
      <c r="C13" s="54"/>
      <c r="D13" s="54"/>
      <c r="E13" s="56"/>
      <c r="F13" s="54"/>
      <c r="G13" s="54">
        <f t="shared" si="2"/>
        <v>0</v>
      </c>
    </row>
    <row r="14" spans="1:8" x14ac:dyDescent="0.25">
      <c r="A14" s="38" t="s">
        <v>75</v>
      </c>
      <c r="B14" s="54">
        <v>0</v>
      </c>
      <c r="C14" s="54">
        <v>0</v>
      </c>
      <c r="D14" s="54">
        <v>0</v>
      </c>
      <c r="E14" s="56">
        <v>0</v>
      </c>
      <c r="F14" s="54">
        <v>2964720</v>
      </c>
      <c r="G14" s="54">
        <f t="shared" si="2"/>
        <v>2964720</v>
      </c>
      <c r="H14" s="30"/>
    </row>
    <row r="15" spans="1:8" ht="15.75" thickBot="1" x14ac:dyDescent="0.3">
      <c r="A15" s="38" t="s">
        <v>73</v>
      </c>
      <c r="B15" s="54">
        <v>0</v>
      </c>
      <c r="C15" s="54">
        <v>0</v>
      </c>
      <c r="D15" s="54">
        <v>0</v>
      </c>
      <c r="E15" s="56">
        <v>-29276</v>
      </c>
      <c r="F15" s="54">
        <v>0</v>
      </c>
      <c r="G15" s="54">
        <f t="shared" si="2"/>
        <v>-29276</v>
      </c>
      <c r="H15" s="30"/>
    </row>
    <row r="16" spans="1:8" ht="15.75" thickBot="1" x14ac:dyDescent="0.3">
      <c r="A16" s="43" t="s">
        <v>74</v>
      </c>
      <c r="B16" s="57">
        <f t="shared" ref="B16:G16" si="3">SUM(B14:B15)</f>
        <v>0</v>
      </c>
      <c r="C16" s="57">
        <f t="shared" si="3"/>
        <v>0</v>
      </c>
      <c r="D16" s="57">
        <f t="shared" si="3"/>
        <v>0</v>
      </c>
      <c r="E16" s="58">
        <f t="shared" si="3"/>
        <v>-29276</v>
      </c>
      <c r="F16" s="57">
        <f t="shared" si="3"/>
        <v>2964720</v>
      </c>
      <c r="G16" s="57">
        <f t="shared" si="3"/>
        <v>2935444</v>
      </c>
    </row>
    <row r="17" spans="1:7" ht="15.75" thickBot="1" x14ac:dyDescent="0.3">
      <c r="A17" s="38" t="s">
        <v>3</v>
      </c>
      <c r="B17" s="54"/>
      <c r="C17" s="54"/>
      <c r="D17" s="54"/>
      <c r="E17" s="56"/>
      <c r="F17" s="54"/>
      <c r="G17" s="54"/>
    </row>
    <row r="18" spans="1:7" ht="15.75" thickBot="1" x14ac:dyDescent="0.3">
      <c r="A18" s="44" t="s">
        <v>115</v>
      </c>
      <c r="B18" s="59">
        <f t="shared" ref="B18:G18" si="4">B12+B16</f>
        <v>19990162</v>
      </c>
      <c r="C18" s="59">
        <f t="shared" si="4"/>
        <v>3437245</v>
      </c>
      <c r="D18" s="60">
        <f t="shared" si="4"/>
        <v>0</v>
      </c>
      <c r="E18" s="61">
        <f t="shared" si="4"/>
        <v>74679</v>
      </c>
      <c r="F18" s="61">
        <f t="shared" si="4"/>
        <v>24492087</v>
      </c>
      <c r="G18" s="61">
        <f t="shared" si="4"/>
        <v>47994173</v>
      </c>
    </row>
    <row r="19" spans="1:7" ht="15.75" thickTop="1" x14ac:dyDescent="0.25">
      <c r="A19" s="38"/>
      <c r="B19" s="14"/>
      <c r="C19" s="14"/>
      <c r="E19" s="10"/>
      <c r="F19" s="62"/>
      <c r="G19" s="63"/>
    </row>
    <row r="20" spans="1:7" x14ac:dyDescent="0.25">
      <c r="B20" s="30"/>
      <c r="C20" s="30"/>
      <c r="E20" s="30"/>
      <c r="F20" s="64"/>
      <c r="G20" s="64"/>
    </row>
  </sheetData>
  <mergeCells count="7">
    <mergeCell ref="G1:G2"/>
    <mergeCell ref="B1:B2"/>
    <mergeCell ref="A1:A2"/>
    <mergeCell ref="C1:C2"/>
    <mergeCell ref="D1:D2"/>
    <mergeCell ref="E1:E2"/>
    <mergeCell ref="F1:F2"/>
  </mergeCells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D22" sqref="D22"/>
    </sheetView>
  </sheetViews>
  <sheetFormatPr defaultRowHeight="15" x14ac:dyDescent="0.25"/>
  <cols>
    <col min="1" max="1" width="83" bestFit="1" customWidth="1"/>
    <col min="2" max="2" width="19.28515625" customWidth="1"/>
    <col min="3" max="4" width="21.5703125" customWidth="1"/>
  </cols>
  <sheetData>
    <row r="1" spans="1:3" x14ac:dyDescent="0.25">
      <c r="A1" s="80" t="s">
        <v>0</v>
      </c>
      <c r="B1" s="65" t="s">
        <v>43</v>
      </c>
      <c r="C1" s="67" t="s">
        <v>44</v>
      </c>
    </row>
    <row r="2" spans="1:3" ht="24.75" thickBot="1" x14ac:dyDescent="0.3">
      <c r="A2" s="81"/>
      <c r="B2" s="66" t="s">
        <v>108</v>
      </c>
      <c r="C2" s="68" t="s">
        <v>117</v>
      </c>
    </row>
    <row r="3" spans="1:3" x14ac:dyDescent="0.25">
      <c r="A3" s="31" t="s">
        <v>3</v>
      </c>
      <c r="B3" s="69"/>
      <c r="C3" s="70"/>
    </row>
    <row r="4" spans="1:3" x14ac:dyDescent="0.25">
      <c r="A4" s="4" t="s">
        <v>76</v>
      </c>
      <c r="B4" s="69"/>
      <c r="C4" s="70"/>
    </row>
    <row r="5" spans="1:3" x14ac:dyDescent="0.25">
      <c r="A5" s="5" t="s">
        <v>77</v>
      </c>
      <c r="B5" s="72">
        <v>6993172</v>
      </c>
      <c r="C5" s="73">
        <v>99036</v>
      </c>
    </row>
    <row r="6" spans="1:3" x14ac:dyDescent="0.25">
      <c r="A6" s="5" t="s">
        <v>78</v>
      </c>
      <c r="B6" s="72">
        <v>749670</v>
      </c>
      <c r="C6" s="73">
        <v>799261</v>
      </c>
    </row>
    <row r="7" spans="1:3" x14ac:dyDescent="0.25">
      <c r="A7" s="5" t="s">
        <v>79</v>
      </c>
      <c r="B7" s="72">
        <v>2769643</v>
      </c>
      <c r="C7" s="73">
        <v>2497635</v>
      </c>
    </row>
    <row r="8" spans="1:3" x14ac:dyDescent="0.25">
      <c r="A8" s="5" t="s">
        <v>80</v>
      </c>
      <c r="B8" s="72">
        <v>0</v>
      </c>
      <c r="C8" s="73">
        <v>891614</v>
      </c>
    </row>
    <row r="9" spans="1:3" x14ac:dyDescent="0.25">
      <c r="A9" s="5" t="s">
        <v>81</v>
      </c>
      <c r="B9" s="72">
        <v>95486</v>
      </c>
      <c r="C9" s="73">
        <v>169587</v>
      </c>
    </row>
    <row r="10" spans="1:3" x14ac:dyDescent="0.25">
      <c r="A10" s="5" t="s">
        <v>82</v>
      </c>
      <c r="B10" s="72">
        <v>-169574</v>
      </c>
      <c r="C10" s="73">
        <v>-174898</v>
      </c>
    </row>
    <row r="11" spans="1:3" x14ac:dyDescent="0.25">
      <c r="A11" s="5" t="s">
        <v>83</v>
      </c>
      <c r="B11" s="72">
        <v>-4771</v>
      </c>
      <c r="C11" s="73">
        <v>-4397</v>
      </c>
    </row>
    <row r="12" spans="1:3" x14ac:dyDescent="0.25">
      <c r="A12" s="5" t="s">
        <v>84</v>
      </c>
      <c r="B12" s="72">
        <v>-301009</v>
      </c>
      <c r="C12" s="73">
        <v>-204812</v>
      </c>
    </row>
    <row r="13" spans="1:3" x14ac:dyDescent="0.25">
      <c r="A13" s="5" t="s">
        <v>85</v>
      </c>
      <c r="B13" s="72">
        <v>0</v>
      </c>
      <c r="C13" s="73">
        <v>-81075</v>
      </c>
    </row>
    <row r="14" spans="1:3" x14ac:dyDescent="0.25">
      <c r="A14" s="5" t="s">
        <v>86</v>
      </c>
      <c r="B14" s="72">
        <v>-459691</v>
      </c>
      <c r="C14" s="73">
        <v>-400968</v>
      </c>
    </row>
    <row r="15" spans="1:3" x14ac:dyDescent="0.25">
      <c r="A15" s="5" t="s">
        <v>87</v>
      </c>
      <c r="B15" s="72">
        <v>-155824</v>
      </c>
      <c r="C15" s="73">
        <v>-95094</v>
      </c>
    </row>
    <row r="16" spans="1:3" ht="15.75" thickBot="1" x14ac:dyDescent="0.3">
      <c r="A16" s="5" t="s">
        <v>88</v>
      </c>
      <c r="B16" s="72">
        <v>-1040166</v>
      </c>
      <c r="C16" s="73">
        <v>-152886</v>
      </c>
    </row>
    <row r="17" spans="1:3" ht="15.75" thickBot="1" x14ac:dyDescent="0.3">
      <c r="A17" s="23" t="s">
        <v>89</v>
      </c>
      <c r="B17" s="74">
        <f>SUM(B5:B16)</f>
        <v>8476936</v>
      </c>
      <c r="C17" s="75">
        <f>SUM(C5:C16)</f>
        <v>3343003</v>
      </c>
    </row>
    <row r="18" spans="1:3" x14ac:dyDescent="0.25">
      <c r="A18" s="5" t="s">
        <v>3</v>
      </c>
      <c r="B18" s="72"/>
      <c r="C18" s="73"/>
    </row>
    <row r="19" spans="1:3" x14ac:dyDescent="0.25">
      <c r="A19" s="4" t="s">
        <v>90</v>
      </c>
      <c r="B19" s="72"/>
      <c r="C19" s="73"/>
    </row>
    <row r="20" spans="1:3" x14ac:dyDescent="0.25">
      <c r="A20" s="5" t="s">
        <v>91</v>
      </c>
      <c r="B20" s="72">
        <v>-1914561</v>
      </c>
      <c r="C20" s="73">
        <v>-524212</v>
      </c>
    </row>
    <row r="21" spans="1:3" x14ac:dyDescent="0.25">
      <c r="A21" s="5" t="s">
        <v>92</v>
      </c>
      <c r="B21" s="72">
        <v>-83</v>
      </c>
      <c r="C21" s="73">
        <v>-36629</v>
      </c>
    </row>
    <row r="22" spans="1:3" x14ac:dyDescent="0.25">
      <c r="A22" s="5" t="s">
        <v>93</v>
      </c>
      <c r="B22" s="72">
        <v>0</v>
      </c>
      <c r="C22" s="73">
        <v>0</v>
      </c>
    </row>
    <row r="23" spans="1:3" x14ac:dyDescent="0.25">
      <c r="A23" s="5" t="s">
        <v>94</v>
      </c>
      <c r="B23" s="72">
        <v>952575</v>
      </c>
      <c r="C23" s="73">
        <v>442509</v>
      </c>
    </row>
    <row r="24" spans="1:3" x14ac:dyDescent="0.25">
      <c r="A24" s="5" t="s">
        <v>95</v>
      </c>
      <c r="B24" s="72">
        <v>0</v>
      </c>
      <c r="C24" s="73">
        <v>-1081888</v>
      </c>
    </row>
    <row r="25" spans="1:3" x14ac:dyDescent="0.25">
      <c r="A25" s="5" t="s">
        <v>96</v>
      </c>
      <c r="B25" s="72">
        <v>0</v>
      </c>
      <c r="C25" s="73">
        <v>10509805</v>
      </c>
    </row>
    <row r="26" spans="1:3" ht="15.75" thickBot="1" x14ac:dyDescent="0.3">
      <c r="A26" s="5" t="s">
        <v>97</v>
      </c>
      <c r="B26" s="72">
        <v>526300</v>
      </c>
      <c r="C26" s="73">
        <v>634994</v>
      </c>
    </row>
    <row r="27" spans="1:3" ht="15.75" thickBot="1" x14ac:dyDescent="0.3">
      <c r="A27" s="23" t="s">
        <v>98</v>
      </c>
      <c r="B27" s="74">
        <f>SUM(B20:B26)</f>
        <v>-435769</v>
      </c>
      <c r="C27" s="75">
        <f>SUM(C20:C26)</f>
        <v>9944579</v>
      </c>
    </row>
    <row r="28" spans="1:3" x14ac:dyDescent="0.25">
      <c r="A28" s="5"/>
      <c r="B28" s="72"/>
      <c r="C28" s="73"/>
    </row>
    <row r="29" spans="1:3" x14ac:dyDescent="0.25">
      <c r="A29" s="4" t="s">
        <v>99</v>
      </c>
      <c r="B29" s="72"/>
      <c r="C29" s="73"/>
    </row>
    <row r="30" spans="1:3" x14ac:dyDescent="0.25">
      <c r="A30" s="5" t="s">
        <v>100</v>
      </c>
      <c r="B30" s="72">
        <v>2536506</v>
      </c>
      <c r="C30" s="73">
        <v>0</v>
      </c>
    </row>
    <row r="31" spans="1:3" x14ac:dyDescent="0.25">
      <c r="A31" s="5" t="s">
        <v>101</v>
      </c>
      <c r="B31" s="72">
        <v>-4965311</v>
      </c>
      <c r="C31" s="73">
        <v>-4173323</v>
      </c>
    </row>
    <row r="32" spans="1:3" ht="15.75" thickBot="1" x14ac:dyDescent="0.3">
      <c r="A32" s="5" t="s">
        <v>102</v>
      </c>
      <c r="B32" s="72">
        <v>0</v>
      </c>
      <c r="C32" s="73">
        <v>-4184592</v>
      </c>
    </row>
    <row r="33" spans="1:4" ht="15.75" thickBot="1" x14ac:dyDescent="0.3">
      <c r="A33" s="23" t="s">
        <v>103</v>
      </c>
      <c r="B33" s="74">
        <f>SUM(B30:B32)</f>
        <v>-2428805</v>
      </c>
      <c r="C33" s="75">
        <f>SUM(C30:C32)</f>
        <v>-8357915</v>
      </c>
    </row>
    <row r="34" spans="1:4" x14ac:dyDescent="0.25">
      <c r="A34" s="4" t="s">
        <v>104</v>
      </c>
      <c r="B34" s="72">
        <f>B17+B27+B33</f>
        <v>5612362</v>
      </c>
      <c r="C34" s="72">
        <f>C17+C27+C33</f>
        <v>4929667</v>
      </c>
    </row>
    <row r="35" spans="1:4" x14ac:dyDescent="0.25">
      <c r="A35" s="4" t="s">
        <v>3</v>
      </c>
      <c r="B35" s="72"/>
      <c r="C35" s="73"/>
    </row>
    <row r="36" spans="1:4" x14ac:dyDescent="0.25">
      <c r="A36" s="5" t="s">
        <v>105</v>
      </c>
      <c r="B36" s="72">
        <v>422</v>
      </c>
      <c r="C36" s="73">
        <v>-735</v>
      </c>
    </row>
    <row r="37" spans="1:4" ht="15.75" thickBot="1" x14ac:dyDescent="0.3">
      <c r="A37" s="5" t="s">
        <v>106</v>
      </c>
      <c r="B37" s="72">
        <v>23347106</v>
      </c>
      <c r="C37" s="73">
        <v>11305249</v>
      </c>
      <c r="D37" s="30"/>
    </row>
    <row r="38" spans="1:4" ht="15.75" thickBot="1" x14ac:dyDescent="0.3">
      <c r="A38" s="71" t="s">
        <v>107</v>
      </c>
      <c r="B38" s="76">
        <f>B34+B36+B37</f>
        <v>28959890</v>
      </c>
      <c r="C38" s="77">
        <f>C34+C36+C37</f>
        <v>16234181</v>
      </c>
      <c r="D38" s="30"/>
    </row>
    <row r="39" spans="1:4" ht="15.75" thickTop="1" x14ac:dyDescent="0.25"/>
  </sheetData>
  <mergeCells count="1">
    <mergeCell ref="A1:A2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Ф4!_Hlk507507363</vt:lpstr>
      <vt:lpstr>Ф4!OLE_LINK16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Карабеков Олжас</dc:creator>
  <cp:lastModifiedBy>Карабеков Олжас</cp:lastModifiedBy>
  <dcterms:created xsi:type="dcterms:W3CDTF">2020-05-19T08:31:05Z</dcterms:created>
  <dcterms:modified xsi:type="dcterms:W3CDTF">2020-05-21T06:09:35Z</dcterms:modified>
</cp:coreProperties>
</file>