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7 Управление бухгалтерского учета\АУДИТ 2019\9 мес 2019\"/>
    </mc:Choice>
  </mc:AlternateContent>
  <bookViews>
    <workbookView xWindow="0" yWindow="0" windowWidth="28800" windowHeight="12300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Hlk507507363" localSheetId="3">Ф4!$A$28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4" l="1"/>
  <c r="C41" i="4"/>
  <c r="C38" i="4"/>
  <c r="G14" i="3"/>
  <c r="D30" i="2"/>
  <c r="C30" i="2"/>
  <c r="D31" i="1"/>
  <c r="C31" i="1"/>
  <c r="C17" i="1"/>
  <c r="D38" i="4" l="1"/>
  <c r="D30" i="4"/>
  <c r="C30" i="4"/>
  <c r="D20" i="4"/>
  <c r="C20" i="4"/>
  <c r="D22" i="3"/>
  <c r="D25" i="3" s="1"/>
  <c r="C22" i="3"/>
  <c r="B22" i="3"/>
  <c r="B25" i="3"/>
  <c r="G21" i="3"/>
  <c r="G20" i="3"/>
  <c r="G18" i="3"/>
  <c r="F22" i="3"/>
  <c r="F25" i="3" s="1"/>
  <c r="E22" i="3"/>
  <c r="E25" i="3" s="1"/>
  <c r="E15" i="3"/>
  <c r="G11" i="3"/>
  <c r="G10" i="3"/>
  <c r="G9" i="3"/>
  <c r="F12" i="3"/>
  <c r="F15" i="3" s="1"/>
  <c r="D12" i="3"/>
  <c r="D15" i="3" s="1"/>
  <c r="C12" i="3"/>
  <c r="C15" i="3" s="1"/>
  <c r="B12" i="3"/>
  <c r="B15" i="3" s="1"/>
  <c r="G7" i="3"/>
  <c r="D10" i="2"/>
  <c r="D15" i="2" s="1"/>
  <c r="D23" i="2" s="1"/>
  <c r="D26" i="2" s="1"/>
  <c r="C10" i="2"/>
  <c r="C15" i="2" s="1"/>
  <c r="C23" i="2" s="1"/>
  <c r="C26" i="2" s="1"/>
  <c r="D53" i="1"/>
  <c r="C53" i="1"/>
  <c r="D46" i="1"/>
  <c r="C46" i="1"/>
  <c r="D40" i="1"/>
  <c r="C40" i="1"/>
  <c r="D17" i="1"/>
  <c r="G12" i="3" l="1"/>
  <c r="G15" i="3" s="1"/>
  <c r="D35" i="2"/>
  <c r="D31" i="2"/>
  <c r="C31" i="2"/>
  <c r="C35" i="2"/>
  <c r="C44" i="4"/>
  <c r="D44" i="4"/>
  <c r="C32" i="1"/>
  <c r="D32" i="1"/>
  <c r="C54" i="1"/>
  <c r="C55" i="1" s="1"/>
  <c r="G22" i="3"/>
  <c r="G25" i="3" s="1"/>
  <c r="C25" i="3"/>
  <c r="D54" i="1"/>
  <c r="D55" i="1" s="1"/>
  <c r="D56" i="1" l="1"/>
  <c r="C56" i="1"/>
  <c r="C59" i="1"/>
  <c r="C61" i="1" s="1"/>
  <c r="D59" i="1"/>
  <c r="D61" i="1" s="1"/>
</calcChain>
</file>

<file path=xl/sharedStrings.xml><?xml version="1.0" encoding="utf-8"?>
<sst xmlns="http://schemas.openxmlformats.org/spreadsheetml/2006/main" count="159" uniqueCount="129">
  <si>
    <t>В тысячах тенге</t>
  </si>
  <si>
    <t>Прим.</t>
  </si>
  <si>
    <t xml:space="preserve"> </t>
  </si>
  <si>
    <t>Активы</t>
  </si>
  <si>
    <t>Внеоборотные активы</t>
  </si>
  <si>
    <t>Основные средства</t>
  </si>
  <si>
    <t>Инвестиционная недвижимость</t>
  </si>
  <si>
    <t>Инвестиция в ассоциированную компанию</t>
  </si>
  <si>
    <t>Авансы, выданные строительным компаниям</t>
  </si>
  <si>
    <t>Нематериальные активы</t>
  </si>
  <si>
    <t>Долгосрочные финансовые активы</t>
  </si>
  <si>
    <t>Средства в кредитных учреждениях</t>
  </si>
  <si>
    <t>Прочие внеоборотные активы</t>
  </si>
  <si>
    <t>Оборотные активы</t>
  </si>
  <si>
    <t>Товарно-материальные запасы</t>
  </si>
  <si>
    <t>Недвижимость для реализации</t>
  </si>
  <si>
    <t>Торговая дебиторская задолженность</t>
  </si>
  <si>
    <t>Займы выданные</t>
  </si>
  <si>
    <t>Предоплата по подоходному налогу</t>
  </si>
  <si>
    <t xml:space="preserve">Текущие финансовые активы </t>
  </si>
  <si>
    <t>Прочие оборотные активы</t>
  </si>
  <si>
    <t>Денежные средства и их эквиваленты</t>
  </si>
  <si>
    <t>Итого активы</t>
  </si>
  <si>
    <t>Капитал и обязательства</t>
  </si>
  <si>
    <t>Капитал</t>
  </si>
  <si>
    <t>Уставный капитал</t>
  </si>
  <si>
    <t>Дополнительный оплаченный капитал</t>
  </si>
  <si>
    <t>18, 19</t>
  </si>
  <si>
    <t>Резерв справедливой стоимости финансовых активов, оцениваемых по справедливой стоимости через ПСД</t>
  </si>
  <si>
    <t>Нераспределённая прибыль</t>
  </si>
  <si>
    <t>Итого капитал</t>
  </si>
  <si>
    <t>Долгосрочные обязательства</t>
  </si>
  <si>
    <t>Прочие долгосрочные обязательства</t>
  </si>
  <si>
    <t>Доходы будущих периодов</t>
  </si>
  <si>
    <t>Отложенные налоговые обязательства</t>
  </si>
  <si>
    <t>Краткосрочные обязательства</t>
  </si>
  <si>
    <t>Краткосрочная часть займов от Материнской компании</t>
  </si>
  <si>
    <t>Кредиторская задолженность</t>
  </si>
  <si>
    <t>Прочие текущие обязательства</t>
  </si>
  <si>
    <t xml:space="preserve">Прочие краткосрочные финансовые обязательства </t>
  </si>
  <si>
    <t>Итого краткосрочные обязательства</t>
  </si>
  <si>
    <t>Итого обязательства</t>
  </si>
  <si>
    <t>Итого капитал и обязательства</t>
  </si>
  <si>
    <t>Расчет балансовой стоимости одной акции</t>
  </si>
  <si>
    <t>Чистые активы (за вычетом нематериальных активов), тыс. тенге</t>
  </si>
  <si>
    <t>Количество простых акций, штук</t>
  </si>
  <si>
    <t>Балансовая стоимость одной акции, тенге</t>
  </si>
  <si>
    <t>31 декабря 2018 года (аудировано)</t>
  </si>
  <si>
    <t>СОКРАЩЕННЫЙ КОНСОЛИДИРОВАННЫЙ ОТЧЁТ О ФИНАНСОВОМ ПОЛОЖЕНИИ</t>
  </si>
  <si>
    <r>
      <t>Прим</t>
    </r>
    <r>
      <rPr>
        <sz val="9"/>
        <color theme="1"/>
        <rFont val="Arial"/>
        <family val="2"/>
        <charset val="204"/>
      </rPr>
      <t>.</t>
    </r>
  </si>
  <si>
    <t>Доходы</t>
  </si>
  <si>
    <t>Себестоимость</t>
  </si>
  <si>
    <t xml:space="preserve">Государственная субсидия </t>
  </si>
  <si>
    <t>Валовая прибыль</t>
  </si>
  <si>
    <t>Общие и административные расходы</t>
  </si>
  <si>
    <t>Операционные доходы</t>
  </si>
  <si>
    <t>Доходы от финансирования</t>
  </si>
  <si>
    <t>Расходы на финансирование</t>
  </si>
  <si>
    <t xml:space="preserve">Доля в доходах ассоциированной организации </t>
  </si>
  <si>
    <t>Прочие доходы</t>
  </si>
  <si>
    <t>Прочие расходы</t>
  </si>
  <si>
    <t>Прибыль до налогообложения</t>
  </si>
  <si>
    <t xml:space="preserve">Расходы по подоходному налогу </t>
  </si>
  <si>
    <t>Прибыль за отчётный год</t>
  </si>
  <si>
    <t>Прочий совокупный доход, подлежащий переклассификации в состав прибыли или убытка в последующих периодах</t>
  </si>
  <si>
    <t>Чистые доходы по финансовым активам, оцениваемым по справедливой стоимости через прочий совокупный доход</t>
  </si>
  <si>
    <t>Прочий совокупный доход за отчётный год, за вычетом налогов</t>
  </si>
  <si>
    <t>Итого совокупный доход за отчётный год,</t>
  </si>
  <si>
    <t>за вычетом налогов</t>
  </si>
  <si>
    <t>Базовая прибыль на одну простую акцию, тенге</t>
  </si>
  <si>
    <t>СОКРАЩЕННЫЙ КОНСОЛИДИРОВАННЫЙ ОТЧЁТ О СОВОКУПНОМ ДОХОДЕ</t>
  </si>
  <si>
    <t xml:space="preserve">В тысячах тенге </t>
  </si>
  <si>
    <t>Итого</t>
  </si>
  <si>
    <t>На 31 декабря 2017 года (аудировано)</t>
  </si>
  <si>
    <t>Корректировка входящего сальдо (МСФО 9)</t>
  </si>
  <si>
    <t>Прибыль за отчётный период</t>
  </si>
  <si>
    <t>Прочий совокупный доход</t>
  </si>
  <si>
    <t>Итого совокупный доход</t>
  </si>
  <si>
    <t>На 31 декабря 2018 года (аудировано)</t>
  </si>
  <si>
    <t xml:space="preserve">Прибыль за отчётный период </t>
  </si>
  <si>
    <t>Прочий совокупный убыток</t>
  </si>
  <si>
    <r>
      <t xml:space="preserve">Дивиденды </t>
    </r>
    <r>
      <rPr>
        <i/>
        <sz val="8.5"/>
        <color theme="1"/>
        <rFont val="Arial"/>
        <family val="2"/>
        <charset val="204"/>
      </rPr>
      <t>(Примечание 18)</t>
    </r>
  </si>
  <si>
    <t xml:space="preserve">Резерв переоценки инструментов, имеющихся в наличии для продажи </t>
  </si>
  <si>
    <t>СОКРАЩЕННЫЙ КОНСОЛИДИРОВАННЫЙ ОТЧЁТ ОБ ИЗМЕНЕНИЯХ В КАПИТАЛЕ</t>
  </si>
  <si>
    <t>Денежные потоки от операционной деятельности</t>
  </si>
  <si>
    <t>Реализация продукции и товаров</t>
  </si>
  <si>
    <t>Проценты полученные</t>
  </si>
  <si>
    <t>Поступление по аренде</t>
  </si>
  <si>
    <t>Поступления по программе «Нұрлы жер»</t>
  </si>
  <si>
    <t>Прочие поступления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</si>
  <si>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</si>
  <si>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</si>
  <si>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</si>
  <si>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 полученным</t>
  </si>
  <si>
    <t>Корпоративный подоходный налог</t>
  </si>
  <si>
    <t>Другие платежи в бюджет</t>
  </si>
  <si>
    <t>Прочие выплаты</t>
  </si>
  <si>
    <t>Чистые денежные потоки, полученные от операционной деятельности</t>
  </si>
  <si>
    <t>Денежные потоки от инвестиционной деятельности</t>
  </si>
  <si>
    <t>Предоплата на приобретение объектов недвижимости</t>
  </si>
  <si>
    <t>Приобретение основных средств и нематериальных активов</t>
  </si>
  <si>
    <t>Размещение депозитов в банках</t>
  </si>
  <si>
    <t xml:space="preserve">Возврат банковских вкладов </t>
  </si>
  <si>
    <t>Займы выданные третьим сторонам</t>
  </si>
  <si>
    <t>Возврат займов от третьих сторон</t>
  </si>
  <si>
    <t>Прочие выплаты/поступления</t>
  </si>
  <si>
    <t>Чистые денежные потоки, полученные от / (использованные в) инвестиционной деятельности</t>
  </si>
  <si>
    <t>Денежные потоки от финансовой деятельности</t>
  </si>
  <si>
    <t xml:space="preserve">Поступления по займам полученным </t>
  </si>
  <si>
    <t>Выпуск облигаций</t>
  </si>
  <si>
    <t>Выплата основного долга по займам полученным</t>
  </si>
  <si>
    <t>Выплата основного долга по выпущенным облигациям</t>
  </si>
  <si>
    <t>Чистые денежные потоки использованные в финансовой деятельности</t>
  </si>
  <si>
    <t>Чистое изменение в денежных средствах и их эквивалентах</t>
  </si>
  <si>
    <t>Денежные средства и их эквиваленты на 1 января</t>
  </si>
  <si>
    <t>СОКРАЩЕННЫЙ КОНСОЛИДИРОВАННЫЙ ОТЧЁТ О ДВИЖЕНИИ ДЕНЕЖНЫХ СРЕДСТВ</t>
  </si>
  <si>
    <t>(Расходы по обесценению)/доходы от восстановления обесценения финансовых активов</t>
  </si>
  <si>
    <t>Расходы по обесценению нефинансовых активов</t>
  </si>
  <si>
    <t>Доход/убыток от курсовой разницы</t>
  </si>
  <si>
    <t>30 сентября 2019 года (неаудировано)</t>
  </si>
  <si>
    <t>30 сентября 2019 года (неаудированно)</t>
  </si>
  <si>
    <t>30 сентября 2018 года (неаудировано)</t>
  </si>
  <si>
    <t>На 30 сентября 2018 года (наудировано)</t>
  </si>
  <si>
    <t>На 30 сентября 2019 года (неаудировано)</t>
  </si>
  <si>
    <t>За 9 месяцев , закончившихся 30 сентября 2019 года</t>
  </si>
  <si>
    <t>На 30 сентября 2019 года</t>
  </si>
  <si>
    <t>Выплата дивидендов</t>
  </si>
  <si>
    <t>Изменение в резерве на ожидаемые кредитные убытки</t>
  </si>
  <si>
    <t>Денежные средства и их эквиваленты на 30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</si>
</sst>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5" formatCode="_-* #,##0_-;\-* #,##0_-;_-* &quot;-&quot;??_-;_-@_-"/>
    <numFmt numFmtId="171" formatCode="_-* #,##0.0000_-;\-* #,##0.0000_-;_-* &quot;-&quot;??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8.5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7.5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sz val="8.5"/>
      <color rgb="FF000000"/>
      <name val="Arial"/>
      <family val="2"/>
      <charset val="204"/>
    </font>
    <font>
      <b/>
      <sz val="8.5"/>
      <color rgb="FF000000"/>
      <name val="Arial"/>
      <family val="2"/>
      <charset val="204"/>
    </font>
    <font>
      <i/>
      <sz val="8.5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165" fontId="4" fillId="0" borderId="0" xfId="1" applyNumberFormat="1" applyFont="1" applyAlignment="1">
      <alignment horizontal="left" vertical="center"/>
    </xf>
    <xf numFmtId="165" fontId="5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left" vertical="center"/>
    </xf>
    <xf numFmtId="165" fontId="7" fillId="0" borderId="2" xfId="1" applyNumberFormat="1" applyFont="1" applyBorder="1" applyAlignment="1">
      <alignment horizontal="left" vertical="center"/>
    </xf>
    <xf numFmtId="165" fontId="6" fillId="0" borderId="2" xfId="1" applyNumberFormat="1" applyFont="1" applyBorder="1" applyAlignment="1">
      <alignment horizontal="left" vertical="center"/>
    </xf>
    <xf numFmtId="165" fontId="7" fillId="0" borderId="0" xfId="1" applyNumberFormat="1" applyFont="1" applyAlignment="1">
      <alignment horizontal="left" vertical="center"/>
    </xf>
    <xf numFmtId="165" fontId="4" fillId="0" borderId="1" xfId="1" applyNumberFormat="1" applyFont="1" applyBorder="1" applyAlignment="1">
      <alignment horizontal="left" vertical="center"/>
    </xf>
    <xf numFmtId="165" fontId="6" fillId="0" borderId="1" xfId="1" applyNumberFormat="1" applyFont="1" applyBorder="1" applyAlignment="1">
      <alignment horizontal="left" vertical="center"/>
    </xf>
    <xf numFmtId="165" fontId="8" fillId="0" borderId="0" xfId="1" applyNumberFormat="1" applyFont="1" applyAlignment="1">
      <alignment horizontal="left" vertical="center"/>
    </xf>
    <xf numFmtId="165" fontId="5" fillId="0" borderId="2" xfId="1" applyNumberFormat="1" applyFont="1" applyBorder="1" applyAlignment="1">
      <alignment horizontal="left" vertical="center"/>
    </xf>
    <xf numFmtId="165" fontId="7" fillId="0" borderId="3" xfId="1" applyNumberFormat="1" applyFont="1" applyBorder="1" applyAlignment="1">
      <alignment horizontal="left" vertical="center"/>
    </xf>
    <xf numFmtId="165" fontId="6" fillId="0" borderId="3" xfId="1" applyNumberFormat="1" applyFont="1" applyBorder="1" applyAlignment="1">
      <alignment horizontal="left" vertical="center"/>
    </xf>
    <xf numFmtId="165" fontId="7" fillId="0" borderId="1" xfId="1" applyNumberFormat="1" applyFont="1" applyBorder="1" applyAlignment="1">
      <alignment horizontal="left" vertical="center"/>
    </xf>
    <xf numFmtId="165" fontId="4" fillId="0" borderId="2" xfId="1" applyNumberFormat="1" applyFont="1" applyBorder="1" applyAlignment="1">
      <alignment horizontal="left" vertical="center"/>
    </xf>
    <xf numFmtId="165" fontId="4" fillId="0" borderId="3" xfId="1" applyNumberFormat="1" applyFont="1" applyBorder="1" applyAlignment="1">
      <alignment horizontal="left" vertical="center"/>
    </xf>
    <xf numFmtId="165" fontId="0" fillId="0" borderId="0" xfId="0" applyNumberFormat="1"/>
    <xf numFmtId="165" fontId="4" fillId="0" borderId="0" xfId="0" applyNumberFormat="1" applyFont="1" applyAlignment="1">
      <alignment horizontal="left" vertical="center"/>
    </xf>
    <xf numFmtId="165" fontId="5" fillId="0" borderId="1" xfId="1" applyNumberFormat="1" applyFont="1" applyBorder="1" applyAlignment="1">
      <alignment horizontal="left" vertical="center"/>
    </xf>
    <xf numFmtId="0" fontId="9" fillId="0" borderId="0" xfId="0" applyFont="1"/>
    <xf numFmtId="0" fontId="4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165" fontId="4" fillId="0" borderId="4" xfId="1" applyNumberFormat="1" applyFont="1" applyBorder="1" applyAlignment="1">
      <alignment horizontal="left" vertical="center"/>
    </xf>
    <xf numFmtId="165" fontId="5" fillId="0" borderId="4" xfId="1" applyNumberFormat="1" applyFont="1" applyBorder="1" applyAlignment="1">
      <alignment horizontal="left" vertical="center"/>
    </xf>
    <xf numFmtId="165" fontId="0" fillId="0" borderId="0" xfId="1" applyNumberFormat="1" applyFont="1"/>
    <xf numFmtId="0" fontId="8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165" fontId="8" fillId="0" borderId="1" xfId="1" applyNumberFormat="1" applyFont="1" applyBorder="1" applyAlignment="1">
      <alignment horizontal="left" vertical="center"/>
    </xf>
    <xf numFmtId="165" fontId="8" fillId="0" borderId="1" xfId="1" applyNumberFormat="1" applyFont="1" applyBorder="1" applyAlignment="1">
      <alignment horizontal="left" vertical="center" wrapText="1"/>
    </xf>
    <xf numFmtId="165" fontId="8" fillId="0" borderId="0" xfId="1" applyNumberFormat="1" applyFont="1" applyAlignment="1">
      <alignment horizontal="left" vertical="center" wrapText="1"/>
    </xf>
    <xf numFmtId="165" fontId="13" fillId="0" borderId="1" xfId="1" applyNumberFormat="1" applyFont="1" applyBorder="1" applyAlignment="1">
      <alignment horizontal="left" vertical="center"/>
    </xf>
    <xf numFmtId="165" fontId="13" fillId="0" borderId="1" xfId="1" applyNumberFormat="1" applyFont="1" applyBorder="1" applyAlignment="1">
      <alignment horizontal="left" vertical="center" wrapText="1"/>
    </xf>
    <xf numFmtId="165" fontId="12" fillId="0" borderId="0" xfId="1" applyNumberFormat="1" applyFont="1" applyAlignment="1">
      <alignment horizontal="left" vertical="center"/>
    </xf>
    <xf numFmtId="165" fontId="12" fillId="0" borderId="0" xfId="1" applyNumberFormat="1" applyFont="1" applyAlignment="1">
      <alignment horizontal="left" vertical="center" wrapText="1"/>
    </xf>
    <xf numFmtId="165" fontId="14" fillId="0" borderId="0" xfId="1" applyNumberFormat="1" applyFont="1" applyAlignment="1">
      <alignment horizontal="left" vertical="center"/>
    </xf>
    <xf numFmtId="165" fontId="14" fillId="0" borderId="0" xfId="1" applyNumberFormat="1" applyFont="1" applyAlignment="1">
      <alignment horizontal="left" vertical="center" wrapText="1"/>
    </xf>
    <xf numFmtId="165" fontId="14" fillId="0" borderId="2" xfId="1" applyNumberFormat="1" applyFont="1" applyBorder="1" applyAlignment="1">
      <alignment horizontal="left" vertical="center" wrapText="1"/>
    </xf>
    <xf numFmtId="165" fontId="12" fillId="0" borderId="1" xfId="1" applyNumberFormat="1" applyFont="1" applyBorder="1" applyAlignment="1">
      <alignment horizontal="left" vertical="center"/>
    </xf>
    <xf numFmtId="165" fontId="14" fillId="0" borderId="1" xfId="1" applyNumberFormat="1" applyFont="1" applyBorder="1" applyAlignment="1">
      <alignment horizontal="left" vertical="center"/>
    </xf>
    <xf numFmtId="165" fontId="14" fillId="0" borderId="3" xfId="1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5" fontId="4" fillId="0" borderId="0" xfId="1" applyNumberFormat="1" applyFont="1" applyAlignment="1">
      <alignment horizontal="left" vertical="center" wrapText="1"/>
    </xf>
    <xf numFmtId="165" fontId="5" fillId="0" borderId="0" xfId="1" applyNumberFormat="1" applyFont="1" applyAlignment="1">
      <alignment horizontal="left" vertical="center" wrapText="1"/>
    </xf>
    <xf numFmtId="165" fontId="4" fillId="0" borderId="2" xfId="1" applyNumberFormat="1" applyFont="1" applyBorder="1" applyAlignment="1">
      <alignment horizontal="left" vertical="center" wrapText="1"/>
    </xf>
    <xf numFmtId="165" fontId="5" fillId="0" borderId="2" xfId="1" applyNumberFormat="1" applyFont="1" applyBorder="1" applyAlignment="1">
      <alignment horizontal="left" vertical="center" wrapText="1"/>
    </xf>
    <xf numFmtId="165" fontId="4" fillId="0" borderId="5" xfId="1" applyNumberFormat="1" applyFont="1" applyBorder="1" applyAlignment="1">
      <alignment horizontal="left" vertical="center" wrapText="1"/>
    </xf>
    <xf numFmtId="165" fontId="5" fillId="0" borderId="5" xfId="1" applyNumberFormat="1" applyFont="1" applyBorder="1" applyAlignment="1">
      <alignment horizontal="left" vertical="center" wrapText="1"/>
    </xf>
    <xf numFmtId="0" fontId="11" fillId="0" borderId="0" xfId="0" applyFont="1"/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4" fillId="0" borderId="4" xfId="1" applyNumberFormat="1" applyFont="1" applyBorder="1" applyAlignment="1">
      <alignment horizontal="left" vertical="center"/>
    </xf>
    <xf numFmtId="165" fontId="4" fillId="0" borderId="3" xfId="1" applyNumberFormat="1" applyFont="1" applyBorder="1" applyAlignment="1">
      <alignment horizontal="left" vertical="center"/>
    </xf>
    <xf numFmtId="165" fontId="5" fillId="0" borderId="4" xfId="1" applyNumberFormat="1" applyFont="1" applyBorder="1" applyAlignment="1">
      <alignment horizontal="left" vertical="center"/>
    </xf>
    <xf numFmtId="165" fontId="5" fillId="0" borderId="3" xfId="1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171" fontId="4" fillId="0" borderId="3" xfId="1" applyNumberFormat="1" applyFont="1" applyBorder="1" applyAlignment="1">
      <alignment horizontal="left" vertical="center"/>
    </xf>
    <xf numFmtId="171" fontId="5" fillId="0" borderId="3" xfId="1" applyNumberFormat="1" applyFont="1" applyBorder="1" applyAlignment="1">
      <alignment horizontal="left" vertical="center"/>
    </xf>
    <xf numFmtId="0" fontId="16" fillId="0" borderId="0" xfId="0" applyFont="1"/>
    <xf numFmtId="171" fontId="4" fillId="0" borderId="5" xfId="1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65" fontId="8" fillId="0" borderId="0" xfId="1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165" fontId="4" fillId="0" borderId="0" xfId="1" applyNumberFormat="1" applyFont="1" applyBorder="1" applyAlignment="1">
      <alignment horizontal="left" vertical="center" wrapText="1"/>
    </xf>
    <xf numFmtId="165" fontId="5" fillId="0" borderId="0" xfId="1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A4" sqref="A4:A5"/>
    </sheetView>
  </sheetViews>
  <sheetFormatPr defaultRowHeight="15" x14ac:dyDescent="0.25"/>
  <cols>
    <col min="1" max="1" width="92.28515625" bestFit="1" customWidth="1"/>
    <col min="2" max="2" width="5.85546875" bestFit="1" customWidth="1"/>
    <col min="3" max="3" width="34.28515625" bestFit="1" customWidth="1"/>
    <col min="4" max="4" width="30.5703125" bestFit="1" customWidth="1"/>
  </cols>
  <sheetData>
    <row r="1" spans="1:4" ht="15.75" x14ac:dyDescent="0.25">
      <c r="A1" s="39" t="s">
        <v>48</v>
      </c>
    </row>
    <row r="2" spans="1:4" ht="15.75" x14ac:dyDescent="0.25">
      <c r="A2" s="39"/>
    </row>
    <row r="3" spans="1:4" x14ac:dyDescent="0.25">
      <c r="A3" s="78" t="s">
        <v>125</v>
      </c>
    </row>
    <row r="4" spans="1:4" x14ac:dyDescent="0.25">
      <c r="A4" s="81" t="s">
        <v>0</v>
      </c>
      <c r="B4" s="83" t="s">
        <v>1</v>
      </c>
      <c r="C4" s="85" t="s">
        <v>119</v>
      </c>
      <c r="D4" s="79" t="s">
        <v>47</v>
      </c>
    </row>
    <row r="5" spans="1:4" ht="15.75" thickBot="1" x14ac:dyDescent="0.3">
      <c r="A5" s="82"/>
      <c r="B5" s="84"/>
      <c r="C5" s="86"/>
      <c r="D5" s="80"/>
    </row>
    <row r="6" spans="1:4" x14ac:dyDescent="0.25">
      <c r="A6" s="1" t="s">
        <v>2</v>
      </c>
      <c r="B6" s="2"/>
      <c r="C6" s="3"/>
      <c r="D6" s="4"/>
    </row>
    <row r="7" spans="1:4" x14ac:dyDescent="0.25">
      <c r="A7" s="5" t="s">
        <v>3</v>
      </c>
      <c r="B7" s="6"/>
      <c r="C7" s="5"/>
      <c r="D7" s="7"/>
    </row>
    <row r="8" spans="1:4" x14ac:dyDescent="0.25">
      <c r="A8" s="5" t="s">
        <v>4</v>
      </c>
      <c r="B8" s="2"/>
      <c r="C8" s="5"/>
      <c r="D8" s="7"/>
    </row>
    <row r="9" spans="1:4" x14ac:dyDescent="0.25">
      <c r="A9" s="7" t="s">
        <v>5</v>
      </c>
      <c r="B9" s="6">
        <v>5</v>
      </c>
      <c r="C9" s="21">
        <v>244725</v>
      </c>
      <c r="D9" s="22">
        <v>246479</v>
      </c>
    </row>
    <row r="10" spans="1:4" x14ac:dyDescent="0.25">
      <c r="A10" s="7" t="s">
        <v>6</v>
      </c>
      <c r="B10" s="6">
        <v>6</v>
      </c>
      <c r="C10" s="21">
        <v>4075283</v>
      </c>
      <c r="D10" s="22">
        <v>4653092</v>
      </c>
    </row>
    <row r="11" spans="1:4" x14ac:dyDescent="0.25">
      <c r="A11" s="7" t="s">
        <v>7</v>
      </c>
      <c r="B11" s="6">
        <v>12</v>
      </c>
      <c r="C11" s="21">
        <v>77226</v>
      </c>
      <c r="D11" s="22">
        <v>59437</v>
      </c>
    </row>
    <row r="12" spans="1:4" x14ac:dyDescent="0.25">
      <c r="A12" s="7" t="s">
        <v>8</v>
      </c>
      <c r="B12" s="6">
        <v>8</v>
      </c>
      <c r="C12" s="21">
        <v>4819410</v>
      </c>
      <c r="D12" s="22">
        <v>18954990</v>
      </c>
    </row>
    <row r="13" spans="1:4" x14ac:dyDescent="0.25">
      <c r="A13" s="7" t="s">
        <v>9</v>
      </c>
      <c r="B13" s="6"/>
      <c r="C13" s="21">
        <v>55185</v>
      </c>
      <c r="D13" s="22">
        <v>38081</v>
      </c>
    </row>
    <row r="14" spans="1:4" x14ac:dyDescent="0.25">
      <c r="A14" s="7" t="s">
        <v>10</v>
      </c>
      <c r="B14" s="6">
        <v>9</v>
      </c>
      <c r="C14" s="26">
        <v>53585094</v>
      </c>
      <c r="D14" s="23">
        <v>38836344</v>
      </c>
    </row>
    <row r="15" spans="1:4" x14ac:dyDescent="0.25">
      <c r="A15" s="7" t="s">
        <v>11</v>
      </c>
      <c r="B15" s="6">
        <v>10</v>
      </c>
      <c r="C15" s="21">
        <v>38532222</v>
      </c>
      <c r="D15" s="22">
        <v>41802336</v>
      </c>
    </row>
    <row r="16" spans="1:4" ht="15.75" thickBot="1" x14ac:dyDescent="0.3">
      <c r="A16" s="7" t="s">
        <v>12</v>
      </c>
      <c r="B16" s="6">
        <v>13</v>
      </c>
      <c r="C16" s="21">
        <v>16994355</v>
      </c>
      <c r="D16" s="22">
        <v>21388544</v>
      </c>
    </row>
    <row r="17" spans="1:4" ht="15.75" thickBot="1" x14ac:dyDescent="0.3">
      <c r="A17" s="8"/>
      <c r="B17" s="9"/>
      <c r="C17" s="24">
        <f>SUM(C9:C16)</f>
        <v>118383500</v>
      </c>
      <c r="D17" s="25">
        <f>SUM(D9:D16)</f>
        <v>125979303</v>
      </c>
    </row>
    <row r="18" spans="1:4" x14ac:dyDescent="0.25">
      <c r="A18" s="7" t="s">
        <v>2</v>
      </c>
      <c r="B18" s="6"/>
      <c r="C18" s="26"/>
      <c r="D18" s="22"/>
    </row>
    <row r="19" spans="1:4" x14ac:dyDescent="0.25">
      <c r="A19" s="5" t="s">
        <v>13</v>
      </c>
      <c r="B19" s="6"/>
      <c r="C19" s="21"/>
      <c r="D19" s="22"/>
    </row>
    <row r="20" spans="1:4" x14ac:dyDescent="0.25">
      <c r="A20" s="7" t="s">
        <v>14</v>
      </c>
      <c r="B20" s="6"/>
      <c r="C20" s="21">
        <v>6310</v>
      </c>
      <c r="D20" s="23">
        <v>4776</v>
      </c>
    </row>
    <row r="21" spans="1:4" x14ac:dyDescent="0.25">
      <c r="A21" s="7" t="s">
        <v>15</v>
      </c>
      <c r="B21" s="6">
        <v>7</v>
      </c>
      <c r="C21" s="21">
        <v>10138962</v>
      </c>
      <c r="D21" s="23">
        <v>20340</v>
      </c>
    </row>
    <row r="22" spans="1:4" x14ac:dyDescent="0.25">
      <c r="A22" s="7" t="s">
        <v>8</v>
      </c>
      <c r="B22" s="6">
        <v>8</v>
      </c>
      <c r="C22" s="21">
        <v>6374</v>
      </c>
      <c r="D22" s="23">
        <v>4868</v>
      </c>
    </row>
    <row r="23" spans="1:4" x14ac:dyDescent="0.25">
      <c r="A23" s="7" t="s">
        <v>16</v>
      </c>
      <c r="B23" s="6">
        <v>14</v>
      </c>
      <c r="C23" s="21">
        <v>6121639</v>
      </c>
      <c r="D23" s="23">
        <v>53040</v>
      </c>
    </row>
    <row r="24" spans="1:4" x14ac:dyDescent="0.25">
      <c r="A24" s="7" t="s">
        <v>17</v>
      </c>
      <c r="B24" s="6">
        <v>15</v>
      </c>
      <c r="C24" s="21">
        <v>9537446</v>
      </c>
      <c r="D24" s="23">
        <v>42314338</v>
      </c>
    </row>
    <row r="25" spans="1:4" x14ac:dyDescent="0.25">
      <c r="A25" s="7" t="s">
        <v>18</v>
      </c>
      <c r="B25" s="6"/>
      <c r="C25" s="21">
        <v>492729</v>
      </c>
      <c r="D25" s="23">
        <v>147984</v>
      </c>
    </row>
    <row r="26" spans="1:4" x14ac:dyDescent="0.25">
      <c r="A26" s="7" t="s">
        <v>19</v>
      </c>
      <c r="B26" s="6">
        <v>16</v>
      </c>
      <c r="C26" s="21">
        <v>5223168</v>
      </c>
      <c r="D26" s="22">
        <v>9508664</v>
      </c>
    </row>
    <row r="27" spans="1:4" x14ac:dyDescent="0.25">
      <c r="A27" s="7" t="s">
        <v>11</v>
      </c>
      <c r="B27" s="6">
        <v>10</v>
      </c>
      <c r="C27" s="21">
        <v>136418</v>
      </c>
      <c r="D27" s="23">
        <v>134583</v>
      </c>
    </row>
    <row r="28" spans="1:4" x14ac:dyDescent="0.25">
      <c r="A28" s="7" t="s">
        <v>20</v>
      </c>
      <c r="B28" s="6">
        <v>11</v>
      </c>
      <c r="C28" s="26">
        <v>379545</v>
      </c>
      <c r="D28" s="23">
        <v>15454</v>
      </c>
    </row>
    <row r="29" spans="1:4" ht="15.75" thickBot="1" x14ac:dyDescent="0.3">
      <c r="A29" s="11" t="s">
        <v>21</v>
      </c>
      <c r="B29" s="12">
        <v>17</v>
      </c>
      <c r="C29" s="27">
        <v>19084764</v>
      </c>
      <c r="D29" s="28">
        <v>11305249</v>
      </c>
    </row>
    <row r="30" spans="1:4" ht="15.75" thickBot="1" x14ac:dyDescent="0.3">
      <c r="A30" s="7"/>
      <c r="B30" s="6"/>
      <c r="C30" s="26"/>
      <c r="D30" s="22"/>
    </row>
    <row r="31" spans="1:4" ht="15.75" thickBot="1" x14ac:dyDescent="0.3">
      <c r="A31" s="15"/>
      <c r="B31" s="9"/>
      <c r="C31" s="24">
        <f>SUM(C20:C29)</f>
        <v>51127355</v>
      </c>
      <c r="D31" s="24">
        <f>SUM(D20:D29)</f>
        <v>63509296</v>
      </c>
    </row>
    <row r="32" spans="1:4" ht="15.75" thickBot="1" x14ac:dyDescent="0.3">
      <c r="A32" s="16" t="s">
        <v>22</v>
      </c>
      <c r="B32" s="17"/>
      <c r="C32" s="31">
        <f>C31+C17</f>
        <v>169510855</v>
      </c>
      <c r="D32" s="32">
        <f>D31+D17</f>
        <v>189488599</v>
      </c>
    </row>
    <row r="33" spans="1:4" ht="15.75" thickTop="1" x14ac:dyDescent="0.25">
      <c r="A33" s="5"/>
      <c r="B33" s="6"/>
      <c r="C33" s="5"/>
      <c r="D33" s="7"/>
    </row>
    <row r="34" spans="1:4" x14ac:dyDescent="0.25">
      <c r="A34" s="5" t="s">
        <v>23</v>
      </c>
      <c r="B34" s="6"/>
      <c r="C34" s="5"/>
      <c r="D34" s="7"/>
    </row>
    <row r="35" spans="1:4" x14ac:dyDescent="0.25">
      <c r="A35" s="5" t="s">
        <v>24</v>
      </c>
      <c r="B35" s="6"/>
      <c r="C35" s="5"/>
      <c r="D35" s="7"/>
    </row>
    <row r="36" spans="1:4" x14ac:dyDescent="0.25">
      <c r="A36" s="7" t="s">
        <v>25</v>
      </c>
      <c r="B36" s="6">
        <v>18</v>
      </c>
      <c r="C36" s="26">
        <v>19990162</v>
      </c>
      <c r="D36" s="23">
        <v>19990162</v>
      </c>
    </row>
    <row r="37" spans="1:4" x14ac:dyDescent="0.25">
      <c r="A37" s="7" t="s">
        <v>26</v>
      </c>
      <c r="B37" s="6" t="s">
        <v>27</v>
      </c>
      <c r="C37" s="26">
        <v>3437245</v>
      </c>
      <c r="D37" s="23">
        <v>3437245</v>
      </c>
    </row>
    <row r="38" spans="1:4" x14ac:dyDescent="0.25">
      <c r="A38" s="7" t="s">
        <v>28</v>
      </c>
      <c r="B38" s="6"/>
      <c r="C38" s="21">
        <v>78391</v>
      </c>
      <c r="D38" s="22">
        <v>72401</v>
      </c>
    </row>
    <row r="39" spans="1:4" ht="15.75" thickBot="1" x14ac:dyDescent="0.3">
      <c r="A39" s="11" t="s">
        <v>29</v>
      </c>
      <c r="B39" s="12"/>
      <c r="C39" s="27">
        <v>18212917</v>
      </c>
      <c r="D39" s="28">
        <v>16068014</v>
      </c>
    </row>
    <row r="40" spans="1:4" ht="15.75" thickBot="1" x14ac:dyDescent="0.3">
      <c r="A40" s="13" t="s">
        <v>30</v>
      </c>
      <c r="B40" s="12"/>
      <c r="C40" s="33">
        <f>SUM(C36:C39)</f>
        <v>41718715</v>
      </c>
      <c r="D40" s="28">
        <f>SUM(D36:D39)</f>
        <v>39567822</v>
      </c>
    </row>
    <row r="41" spans="1:4" x14ac:dyDescent="0.25">
      <c r="A41" s="5" t="s">
        <v>2</v>
      </c>
      <c r="B41" s="6"/>
      <c r="C41" s="5"/>
      <c r="D41" s="7"/>
    </row>
    <row r="42" spans="1:4" x14ac:dyDescent="0.25">
      <c r="A42" s="5" t="s">
        <v>31</v>
      </c>
      <c r="B42" s="6"/>
      <c r="C42" s="5"/>
      <c r="D42" s="7"/>
    </row>
    <row r="43" spans="1:4" x14ac:dyDescent="0.25">
      <c r="A43" s="7" t="s">
        <v>32</v>
      </c>
      <c r="B43" s="6">
        <v>20</v>
      </c>
      <c r="C43" s="26">
        <v>2121794</v>
      </c>
      <c r="D43" s="23">
        <v>1811358</v>
      </c>
    </row>
    <row r="44" spans="1:4" x14ac:dyDescent="0.25">
      <c r="A44" s="7" t="s">
        <v>33</v>
      </c>
      <c r="B44" s="6"/>
      <c r="C44" s="26">
        <v>153064</v>
      </c>
      <c r="D44" s="23">
        <v>153064</v>
      </c>
    </row>
    <row r="45" spans="1:4" ht="15.75" thickBot="1" x14ac:dyDescent="0.3">
      <c r="A45" s="7" t="s">
        <v>34</v>
      </c>
      <c r="B45" s="6">
        <v>28</v>
      </c>
      <c r="C45" s="21">
        <v>166479</v>
      </c>
      <c r="D45" s="23">
        <v>362948</v>
      </c>
    </row>
    <row r="46" spans="1:4" ht="15.75" thickBot="1" x14ac:dyDescent="0.3">
      <c r="A46" s="8"/>
      <c r="B46" s="9"/>
      <c r="C46" s="34">
        <f>SUM(C43:C45)</f>
        <v>2441337</v>
      </c>
      <c r="D46" s="25">
        <f>SUM(D43:D45)</f>
        <v>2327370</v>
      </c>
    </row>
    <row r="47" spans="1:4" x14ac:dyDescent="0.25">
      <c r="A47" s="7" t="s">
        <v>2</v>
      </c>
      <c r="B47" s="6"/>
      <c r="C47" s="10"/>
      <c r="D47" s="7"/>
    </row>
    <row r="48" spans="1:4" x14ac:dyDescent="0.25">
      <c r="A48" s="5" t="s">
        <v>35</v>
      </c>
      <c r="B48" s="6"/>
      <c r="C48" s="5"/>
      <c r="D48" s="7"/>
    </row>
    <row r="49" spans="1:4" x14ac:dyDescent="0.25">
      <c r="A49" s="7" t="s">
        <v>36</v>
      </c>
      <c r="B49" s="6">
        <v>19</v>
      </c>
      <c r="C49" s="21">
        <v>114775988</v>
      </c>
      <c r="D49" s="23">
        <v>121376545</v>
      </c>
    </row>
    <row r="50" spans="1:4" x14ac:dyDescent="0.25">
      <c r="A50" s="7" t="s">
        <v>37</v>
      </c>
      <c r="B50" s="6">
        <v>21</v>
      </c>
      <c r="C50" s="21">
        <v>123695</v>
      </c>
      <c r="D50" s="23">
        <v>135044</v>
      </c>
    </row>
    <row r="51" spans="1:4" x14ac:dyDescent="0.25">
      <c r="A51" s="7" t="s">
        <v>38</v>
      </c>
      <c r="B51" s="6">
        <v>22</v>
      </c>
      <c r="C51" s="21">
        <v>5100464</v>
      </c>
      <c r="D51" s="23">
        <v>6059596</v>
      </c>
    </row>
    <row r="52" spans="1:4" ht="15.75" thickBot="1" x14ac:dyDescent="0.3">
      <c r="A52" s="11" t="s">
        <v>39</v>
      </c>
      <c r="B52" s="12">
        <v>23</v>
      </c>
      <c r="C52" s="27">
        <v>5350656</v>
      </c>
      <c r="D52" s="28">
        <v>20022222</v>
      </c>
    </row>
    <row r="53" spans="1:4" ht="15.75" thickBot="1" x14ac:dyDescent="0.3">
      <c r="A53" s="5" t="s">
        <v>40</v>
      </c>
      <c r="B53" s="6"/>
      <c r="C53" s="21">
        <f>SUM(C49:C52)</f>
        <v>125350803</v>
      </c>
      <c r="D53" s="23">
        <f>SUM(D49:D52)</f>
        <v>147593407</v>
      </c>
    </row>
    <row r="54" spans="1:4" ht="15.75" thickBot="1" x14ac:dyDescent="0.3">
      <c r="A54" s="15" t="s">
        <v>41</v>
      </c>
      <c r="B54" s="18"/>
      <c r="C54" s="34">
        <f>C53+C46</f>
        <v>127792140</v>
      </c>
      <c r="D54" s="25">
        <f>D53+D46</f>
        <v>149920777</v>
      </c>
    </row>
    <row r="55" spans="1:4" ht="15.75" thickBot="1" x14ac:dyDescent="0.3">
      <c r="A55" s="16" t="s">
        <v>42</v>
      </c>
      <c r="B55" s="19"/>
      <c r="C55" s="35">
        <f>C40+C54</f>
        <v>169510855</v>
      </c>
      <c r="D55" s="32">
        <f>D40+D54</f>
        <v>189488599</v>
      </c>
    </row>
    <row r="56" spans="1:4" ht="15.75" thickTop="1" x14ac:dyDescent="0.25">
      <c r="A56" s="20"/>
      <c r="C56" s="36">
        <f>C55-C32</f>
        <v>0</v>
      </c>
      <c r="D56" s="36">
        <f>D55-D32</f>
        <v>0</v>
      </c>
    </row>
    <row r="57" spans="1:4" x14ac:dyDescent="0.25">
      <c r="A57" s="20"/>
    </row>
    <row r="58" spans="1:4" x14ac:dyDescent="0.25">
      <c r="A58" s="5" t="s">
        <v>43</v>
      </c>
      <c r="B58" s="6"/>
      <c r="C58" s="5"/>
      <c r="D58" s="7"/>
    </row>
    <row r="59" spans="1:4" x14ac:dyDescent="0.25">
      <c r="A59" s="7" t="s">
        <v>44</v>
      </c>
      <c r="B59" s="6"/>
      <c r="C59" s="37">
        <f>C32-C13-C54</f>
        <v>41663530</v>
      </c>
      <c r="D59" s="23">
        <f>D32-D13-D54</f>
        <v>39529741</v>
      </c>
    </row>
    <row r="60" spans="1:4" ht="15.75" thickBot="1" x14ac:dyDescent="0.3">
      <c r="A60" s="11" t="s">
        <v>45</v>
      </c>
      <c r="B60" s="12"/>
      <c r="C60" s="27">
        <v>16247541</v>
      </c>
      <c r="D60" s="38">
        <v>16247541</v>
      </c>
    </row>
    <row r="61" spans="1:4" ht="15.75" thickBot="1" x14ac:dyDescent="0.3">
      <c r="A61" s="16" t="s">
        <v>46</v>
      </c>
      <c r="B61" s="19"/>
      <c r="C61" s="101">
        <f>C59/C60*1000</f>
        <v>2564.2975758608641</v>
      </c>
      <c r="D61" s="102">
        <f>D59/D60*1000</f>
        <v>2432.9676102986909</v>
      </c>
    </row>
    <row r="62" spans="1:4" ht="15.75" thickTop="1" x14ac:dyDescent="0.25"/>
  </sheetData>
  <mergeCells count="4">
    <mergeCell ref="D4:D5"/>
    <mergeCell ref="A4:A5"/>
    <mergeCell ref="B4:B5"/>
    <mergeCell ref="C4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A3" sqref="A3"/>
    </sheetView>
  </sheetViews>
  <sheetFormatPr defaultRowHeight="15" x14ac:dyDescent="0.25"/>
  <cols>
    <col min="1" max="1" width="104" bestFit="1" customWidth="1"/>
    <col min="2" max="2" width="5.85546875" bestFit="1" customWidth="1"/>
    <col min="3" max="3" width="24.28515625" bestFit="1" customWidth="1"/>
    <col min="4" max="4" width="22.5703125" bestFit="1" customWidth="1"/>
  </cols>
  <sheetData>
    <row r="1" spans="1:4" ht="15.75" x14ac:dyDescent="0.25">
      <c r="A1" s="39" t="s">
        <v>70</v>
      </c>
    </row>
    <row r="2" spans="1:4" ht="15.75" x14ac:dyDescent="0.25">
      <c r="A2" s="39"/>
    </row>
    <row r="3" spans="1:4" x14ac:dyDescent="0.25">
      <c r="A3" s="78" t="s">
        <v>124</v>
      </c>
    </row>
    <row r="4" spans="1:4" x14ac:dyDescent="0.25">
      <c r="A4" s="81" t="s">
        <v>0</v>
      </c>
      <c r="B4" s="83" t="s">
        <v>49</v>
      </c>
      <c r="C4" s="93" t="s">
        <v>120</v>
      </c>
      <c r="D4" s="95" t="s">
        <v>121</v>
      </c>
    </row>
    <row r="5" spans="1:4" ht="15.75" thickBot="1" x14ac:dyDescent="0.3">
      <c r="A5" s="82"/>
      <c r="B5" s="84"/>
      <c r="C5" s="94"/>
      <c r="D5" s="96"/>
    </row>
    <row r="6" spans="1:4" x14ac:dyDescent="0.25">
      <c r="A6" s="1" t="s">
        <v>2</v>
      </c>
      <c r="B6" s="2"/>
      <c r="C6" s="5"/>
      <c r="D6" s="7"/>
    </row>
    <row r="7" spans="1:4" x14ac:dyDescent="0.25">
      <c r="A7" s="7" t="s">
        <v>50</v>
      </c>
      <c r="B7" s="6">
        <v>24</v>
      </c>
      <c r="C7" s="21">
        <v>13611228</v>
      </c>
      <c r="D7" s="22">
        <v>12416333</v>
      </c>
    </row>
    <row r="8" spans="1:4" x14ac:dyDescent="0.25">
      <c r="A8" s="7" t="s">
        <v>51</v>
      </c>
      <c r="B8" s="6">
        <v>25</v>
      </c>
      <c r="C8" s="21">
        <v>-7311642</v>
      </c>
      <c r="D8" s="22">
        <v>-7184708</v>
      </c>
    </row>
    <row r="9" spans="1:4" ht="15.75" thickBot="1" x14ac:dyDescent="0.3">
      <c r="A9" s="7" t="s">
        <v>52</v>
      </c>
      <c r="B9" s="6"/>
      <c r="C9" s="21">
        <v>1341</v>
      </c>
      <c r="D9" s="22">
        <v>1989236</v>
      </c>
    </row>
    <row r="10" spans="1:4" x14ac:dyDescent="0.25">
      <c r="A10" s="40" t="s">
        <v>53</v>
      </c>
      <c r="B10" s="41"/>
      <c r="C10" s="44">
        <f>SUM(C7:C9)</f>
        <v>6300927</v>
      </c>
      <c r="D10" s="45">
        <f>SUM(D7:D9)</f>
        <v>7220861</v>
      </c>
    </row>
    <row r="11" spans="1:4" x14ac:dyDescent="0.25">
      <c r="A11" s="7"/>
      <c r="B11" s="6"/>
      <c r="C11" s="21"/>
      <c r="D11" s="22"/>
    </row>
    <row r="12" spans="1:4" x14ac:dyDescent="0.25">
      <c r="A12" s="7" t="s">
        <v>54</v>
      </c>
      <c r="B12" s="6">
        <v>26</v>
      </c>
      <c r="C12" s="21">
        <v>-1559545</v>
      </c>
      <c r="D12" s="22">
        <v>-1177308</v>
      </c>
    </row>
    <row r="13" spans="1:4" x14ac:dyDescent="0.25">
      <c r="A13" s="7" t="s">
        <v>116</v>
      </c>
      <c r="B13" s="6"/>
      <c r="C13" s="21">
        <v>-1881311</v>
      </c>
      <c r="D13" s="22">
        <v>-1213593</v>
      </c>
    </row>
    <row r="14" spans="1:4" ht="15.75" thickBot="1" x14ac:dyDescent="0.3">
      <c r="A14" s="7" t="s">
        <v>117</v>
      </c>
      <c r="B14" s="6">
        <v>3</v>
      </c>
      <c r="C14" s="21">
        <v>-233279</v>
      </c>
      <c r="D14" s="21">
        <v>0</v>
      </c>
    </row>
    <row r="15" spans="1:4" x14ac:dyDescent="0.25">
      <c r="A15" s="40" t="s">
        <v>55</v>
      </c>
      <c r="B15" s="41"/>
      <c r="C15" s="44">
        <f>SUM(C10:C14)</f>
        <v>2626792</v>
      </c>
      <c r="D15" s="45">
        <f>SUM(D10:D14)</f>
        <v>4829960</v>
      </c>
    </row>
    <row r="16" spans="1:4" x14ac:dyDescent="0.25">
      <c r="A16" s="7" t="s">
        <v>2</v>
      </c>
      <c r="B16" s="6"/>
      <c r="C16" s="21"/>
      <c r="D16" s="22"/>
    </row>
    <row r="17" spans="1:4" x14ac:dyDescent="0.25">
      <c r="A17" s="7" t="s">
        <v>56</v>
      </c>
      <c r="B17" s="6">
        <v>27</v>
      </c>
      <c r="C17" s="21">
        <v>919875</v>
      </c>
      <c r="D17" s="22">
        <v>1395339</v>
      </c>
    </row>
    <row r="18" spans="1:4" x14ac:dyDescent="0.25">
      <c r="A18" s="7" t="s">
        <v>57</v>
      </c>
      <c r="B18" s="6">
        <v>27</v>
      </c>
      <c r="C18" s="21">
        <v>-2126964</v>
      </c>
      <c r="D18" s="22">
        <v>-1093127</v>
      </c>
    </row>
    <row r="19" spans="1:4" x14ac:dyDescent="0.25">
      <c r="A19" s="103" t="s">
        <v>118</v>
      </c>
      <c r="B19" s="6"/>
      <c r="C19" s="21">
        <v>0</v>
      </c>
      <c r="D19" s="22">
        <v>-452</v>
      </c>
    </row>
    <row r="20" spans="1:4" x14ac:dyDescent="0.25">
      <c r="A20" s="7" t="s">
        <v>58</v>
      </c>
      <c r="B20" s="6">
        <v>12</v>
      </c>
      <c r="C20" s="26">
        <v>17789</v>
      </c>
      <c r="D20" s="22">
        <v>18170</v>
      </c>
    </row>
    <row r="21" spans="1:4" x14ac:dyDescent="0.25">
      <c r="A21" s="7" t="s">
        <v>59</v>
      </c>
      <c r="B21" s="6"/>
      <c r="C21" s="21">
        <v>2774221</v>
      </c>
      <c r="D21" s="22">
        <v>1727182</v>
      </c>
    </row>
    <row r="22" spans="1:4" ht="15.75" thickBot="1" x14ac:dyDescent="0.3">
      <c r="A22" s="11" t="s">
        <v>60</v>
      </c>
      <c r="B22" s="12"/>
      <c r="C22" s="27">
        <v>-3922</v>
      </c>
      <c r="D22" s="38">
        <v>-4176</v>
      </c>
    </row>
    <row r="23" spans="1:4" x14ac:dyDescent="0.25">
      <c r="A23" s="5" t="s">
        <v>61</v>
      </c>
      <c r="B23" s="6"/>
      <c r="C23" s="21">
        <f>SUM(C15:C22)</f>
        <v>4207791</v>
      </c>
      <c r="D23" s="22">
        <f>SUM(D15:D22)</f>
        <v>6872896</v>
      </c>
    </row>
    <row r="24" spans="1:4" x14ac:dyDescent="0.25">
      <c r="A24" s="7" t="s">
        <v>2</v>
      </c>
      <c r="B24" s="6"/>
      <c r="C24" s="21"/>
      <c r="D24" s="22"/>
    </row>
    <row r="25" spans="1:4" ht="15.75" thickBot="1" x14ac:dyDescent="0.3">
      <c r="A25" s="11" t="s">
        <v>62</v>
      </c>
      <c r="B25" s="12">
        <v>28</v>
      </c>
      <c r="C25" s="27">
        <v>-731652</v>
      </c>
      <c r="D25" s="38">
        <v>-1458223</v>
      </c>
    </row>
    <row r="26" spans="1:4" ht="15.75" thickBot="1" x14ac:dyDescent="0.3">
      <c r="A26" s="13" t="s">
        <v>63</v>
      </c>
      <c r="B26" s="12"/>
      <c r="C26" s="27">
        <f>SUM(C23:C25)</f>
        <v>3476139</v>
      </c>
      <c r="D26" s="38">
        <f>SUM(D23:D25)</f>
        <v>5414673</v>
      </c>
    </row>
    <row r="27" spans="1:4" x14ac:dyDescent="0.25">
      <c r="A27" s="7" t="s">
        <v>2</v>
      </c>
      <c r="B27" s="6"/>
      <c r="C27" s="21"/>
      <c r="D27" s="22"/>
    </row>
    <row r="28" spans="1:4" x14ac:dyDescent="0.25">
      <c r="A28" s="5" t="s">
        <v>64</v>
      </c>
      <c r="B28" s="6"/>
      <c r="C28" s="21"/>
      <c r="D28" s="22"/>
    </row>
    <row r="29" spans="1:4" ht="15.75" thickBot="1" x14ac:dyDescent="0.3">
      <c r="A29" s="7" t="s">
        <v>65</v>
      </c>
      <c r="B29" s="6">
        <v>16</v>
      </c>
      <c r="C29" s="21">
        <v>5990</v>
      </c>
      <c r="D29" s="22">
        <v>36544</v>
      </c>
    </row>
    <row r="30" spans="1:4" ht="15.75" thickBot="1" x14ac:dyDescent="0.3">
      <c r="A30" s="15" t="s">
        <v>66</v>
      </c>
      <c r="B30" s="9"/>
      <c r="C30" s="34">
        <f>SUM(C29)</f>
        <v>5990</v>
      </c>
      <c r="D30" s="30">
        <f>SUM(D29)</f>
        <v>36544</v>
      </c>
    </row>
    <row r="31" spans="1:4" x14ac:dyDescent="0.25">
      <c r="A31" s="5" t="s">
        <v>67</v>
      </c>
      <c r="B31" s="87"/>
      <c r="C31" s="89">
        <f>C26+C30</f>
        <v>3482129</v>
      </c>
      <c r="D31" s="91">
        <f>D26+D30</f>
        <v>5451217</v>
      </c>
    </row>
    <row r="32" spans="1:4" ht="15.75" thickBot="1" x14ac:dyDescent="0.3">
      <c r="A32" s="16" t="s">
        <v>68</v>
      </c>
      <c r="B32" s="88"/>
      <c r="C32" s="90"/>
      <c r="D32" s="92"/>
    </row>
    <row r="33" spans="1:4" ht="15.75" thickTop="1" x14ac:dyDescent="0.25">
      <c r="A33" s="20"/>
      <c r="C33" s="46"/>
      <c r="D33" s="46"/>
    </row>
    <row r="34" spans="1:4" ht="15.75" thickBot="1" x14ac:dyDescent="0.3">
      <c r="A34" s="20"/>
      <c r="C34" s="46"/>
      <c r="D34" s="46"/>
    </row>
    <row r="35" spans="1:4" ht="15.75" thickBot="1" x14ac:dyDescent="0.3">
      <c r="A35" s="42" t="s">
        <v>69</v>
      </c>
      <c r="B35" s="43"/>
      <c r="C35" s="104">
        <f>C26/Ф1!C60*1000</f>
        <v>213.94862151755765</v>
      </c>
      <c r="D35" s="104">
        <f>D26/Ф1!D60*1000</f>
        <v>333.26107624532233</v>
      </c>
    </row>
    <row r="36" spans="1:4" ht="15.75" thickTop="1" x14ac:dyDescent="0.25"/>
  </sheetData>
  <mergeCells count="7">
    <mergeCell ref="A4:A5"/>
    <mergeCell ref="B4:B5"/>
    <mergeCell ref="B31:B32"/>
    <mergeCell ref="C31:C32"/>
    <mergeCell ref="D31:D32"/>
    <mergeCell ref="C4:C5"/>
    <mergeCell ref="D4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A3" sqref="A3"/>
    </sheetView>
  </sheetViews>
  <sheetFormatPr defaultRowHeight="15" x14ac:dyDescent="0.25"/>
  <cols>
    <col min="1" max="1" width="41.7109375" customWidth="1"/>
    <col min="2" max="2" width="16.7109375" customWidth="1"/>
    <col min="3" max="3" width="23" customWidth="1"/>
    <col min="4" max="4" width="18" customWidth="1"/>
    <col min="5" max="5" width="22.140625" customWidth="1"/>
    <col min="6" max="6" width="17.5703125" customWidth="1"/>
    <col min="7" max="7" width="11.28515625" customWidth="1"/>
  </cols>
  <sheetData>
    <row r="1" spans="1:7" ht="15.75" x14ac:dyDescent="0.25">
      <c r="A1" s="39" t="s">
        <v>83</v>
      </c>
    </row>
    <row r="2" spans="1:7" ht="15.75" x14ac:dyDescent="0.25">
      <c r="A2" s="39"/>
    </row>
    <row r="3" spans="1:7" x14ac:dyDescent="0.25">
      <c r="A3" s="78" t="s">
        <v>124</v>
      </c>
    </row>
    <row r="4" spans="1:7" ht="130.5" customHeight="1" x14ac:dyDescent="0.25">
      <c r="A4" s="97" t="s">
        <v>71</v>
      </c>
      <c r="B4" s="99" t="s">
        <v>25</v>
      </c>
      <c r="C4" s="99" t="s">
        <v>26</v>
      </c>
      <c r="D4" s="99" t="s">
        <v>82</v>
      </c>
      <c r="E4" s="99" t="s">
        <v>28</v>
      </c>
      <c r="F4" s="99" t="s">
        <v>29</v>
      </c>
      <c r="G4" s="99" t="s">
        <v>72</v>
      </c>
    </row>
    <row r="5" spans="1:7" ht="15.75" thickBot="1" x14ac:dyDescent="0.3">
      <c r="A5" s="98"/>
      <c r="B5" s="100"/>
      <c r="C5" s="100"/>
      <c r="D5" s="100"/>
      <c r="E5" s="100"/>
      <c r="F5" s="100"/>
      <c r="G5" s="100"/>
    </row>
    <row r="6" spans="1:7" x14ac:dyDescent="0.25">
      <c r="A6" s="14" t="s">
        <v>2</v>
      </c>
      <c r="B6" s="14"/>
      <c r="C6" s="14"/>
      <c r="D6" s="14"/>
      <c r="E6" s="47"/>
      <c r="F6" s="14"/>
      <c r="G6" s="14"/>
    </row>
    <row r="7" spans="1:7" ht="15.75" thickBot="1" x14ac:dyDescent="0.3">
      <c r="A7" s="48" t="s">
        <v>73</v>
      </c>
      <c r="B7" s="53">
        <v>19990162</v>
      </c>
      <c r="C7" s="53">
        <v>3437245</v>
      </c>
      <c r="D7" s="53">
        <v>-289241</v>
      </c>
      <c r="E7" s="54">
        <v>0</v>
      </c>
      <c r="F7" s="53">
        <v>16857119</v>
      </c>
      <c r="G7" s="53">
        <f>SUM(B7:F7)</f>
        <v>39995285</v>
      </c>
    </row>
    <row r="8" spans="1:7" x14ac:dyDescent="0.25">
      <c r="A8" s="50" t="s">
        <v>2</v>
      </c>
      <c r="B8" s="29"/>
      <c r="C8" s="29"/>
      <c r="D8" s="29"/>
      <c r="E8" s="55"/>
      <c r="F8" s="29"/>
      <c r="G8" s="29"/>
    </row>
    <row r="9" spans="1:7" x14ac:dyDescent="0.25">
      <c r="A9" s="14" t="s">
        <v>74</v>
      </c>
      <c r="B9" s="29"/>
      <c r="C9" s="29"/>
      <c r="D9" s="29"/>
      <c r="E9" s="55"/>
      <c r="F9" s="29">
        <v>-4786146</v>
      </c>
      <c r="G9" s="29">
        <f t="shared" ref="G9:G11" si="0">SUM(B9:F9)</f>
        <v>-4786146</v>
      </c>
    </row>
    <row r="10" spans="1:7" x14ac:dyDescent="0.25">
      <c r="A10" s="14" t="s">
        <v>75</v>
      </c>
      <c r="B10" s="29">
        <v>0</v>
      </c>
      <c r="C10" s="29">
        <v>0</v>
      </c>
      <c r="D10" s="29">
        <v>0</v>
      </c>
      <c r="E10" s="55">
        <v>0</v>
      </c>
      <c r="F10" s="29">
        <v>5414673</v>
      </c>
      <c r="G10" s="29">
        <f t="shared" si="0"/>
        <v>5414673</v>
      </c>
    </row>
    <row r="11" spans="1:7" ht="15.75" thickBot="1" x14ac:dyDescent="0.3">
      <c r="A11" s="49" t="s">
        <v>76</v>
      </c>
      <c r="B11" s="53">
        <v>0</v>
      </c>
      <c r="C11" s="53">
        <v>0</v>
      </c>
      <c r="D11" s="53">
        <v>36544</v>
      </c>
      <c r="E11" s="54">
        <v>0</v>
      </c>
      <c r="F11" s="53">
        <v>0</v>
      </c>
      <c r="G11" s="53">
        <f t="shared" si="0"/>
        <v>36544</v>
      </c>
    </row>
    <row r="12" spans="1:7" ht="15.75" thickBot="1" x14ac:dyDescent="0.3">
      <c r="A12" s="48" t="s">
        <v>77</v>
      </c>
      <c r="B12" s="53">
        <f>SUM(B9:B11)</f>
        <v>0</v>
      </c>
      <c r="C12" s="53">
        <f>SUM(C9:C11)</f>
        <v>0</v>
      </c>
      <c r="D12" s="53">
        <f>SUM(D9:D11)</f>
        <v>36544</v>
      </c>
      <c r="E12" s="53">
        <v>0</v>
      </c>
      <c r="F12" s="53">
        <f>SUM(F9:F11)</f>
        <v>628527</v>
      </c>
      <c r="G12" s="53">
        <f>SUM(G9:G11)</f>
        <v>665071</v>
      </c>
    </row>
    <row r="13" spans="1:7" x14ac:dyDescent="0.25">
      <c r="A13" s="105"/>
      <c r="B13" s="106"/>
      <c r="C13" s="106"/>
      <c r="D13" s="106"/>
      <c r="E13" s="106"/>
      <c r="F13" s="106"/>
      <c r="G13" s="106"/>
    </row>
    <row r="14" spans="1:7" ht="15.75" thickBot="1" x14ac:dyDescent="0.3">
      <c r="A14" s="49" t="s">
        <v>81</v>
      </c>
      <c r="B14" s="63">
        <v>0</v>
      </c>
      <c r="C14" s="63">
        <v>0</v>
      </c>
      <c r="D14" s="63">
        <v>0</v>
      </c>
      <c r="E14" s="63">
        <v>0</v>
      </c>
      <c r="F14" s="64">
        <v>-1151138</v>
      </c>
      <c r="G14" s="64">
        <f t="shared" ref="G14" si="1">SUM(B14:F14)</f>
        <v>-1151138</v>
      </c>
    </row>
    <row r="15" spans="1:7" ht="15.75" thickBot="1" x14ac:dyDescent="0.3">
      <c r="A15" s="48" t="s">
        <v>122</v>
      </c>
      <c r="B15" s="53">
        <f>B7+B12</f>
        <v>19990162</v>
      </c>
      <c r="C15" s="53">
        <f t="shared" ref="C15:G15" si="2">C7+C12</f>
        <v>3437245</v>
      </c>
      <c r="D15" s="53">
        <f t="shared" si="2"/>
        <v>-252697</v>
      </c>
      <c r="E15" s="53">
        <f t="shared" si="2"/>
        <v>0</v>
      </c>
      <c r="F15" s="53">
        <f>F7+F12+F14</f>
        <v>16334508</v>
      </c>
      <c r="G15" s="53">
        <f>G7+G12+G14</f>
        <v>39509218</v>
      </c>
    </row>
    <row r="16" spans="1:7" x14ac:dyDescent="0.25">
      <c r="A16" s="50" t="s">
        <v>2</v>
      </c>
      <c r="B16" s="29"/>
      <c r="C16" s="29"/>
      <c r="D16" s="29"/>
      <c r="E16" s="55"/>
      <c r="F16" s="29"/>
      <c r="G16" s="29"/>
    </row>
    <row r="17" spans="1:7" x14ac:dyDescent="0.25">
      <c r="A17" s="50"/>
      <c r="B17" s="29"/>
      <c r="C17" s="29"/>
      <c r="D17" s="29"/>
      <c r="E17" s="55"/>
      <c r="F17" s="29"/>
      <c r="G17" s="29"/>
    </row>
    <row r="18" spans="1:7" ht="15.75" thickBot="1" x14ac:dyDescent="0.3">
      <c r="A18" s="48" t="s">
        <v>78</v>
      </c>
      <c r="B18" s="56">
        <v>19990162</v>
      </c>
      <c r="C18" s="56">
        <v>3437245</v>
      </c>
      <c r="D18" s="53">
        <v>0</v>
      </c>
      <c r="E18" s="57">
        <v>72401</v>
      </c>
      <c r="F18" s="56">
        <v>16068014</v>
      </c>
      <c r="G18" s="56">
        <f>SUM(B18:F18)</f>
        <v>39567822</v>
      </c>
    </row>
    <row r="19" spans="1:7" x14ac:dyDescent="0.25">
      <c r="A19" s="50" t="s">
        <v>2</v>
      </c>
      <c r="B19" s="29"/>
      <c r="C19" s="29"/>
      <c r="D19" s="29"/>
      <c r="E19" s="55"/>
      <c r="F19" s="29"/>
      <c r="G19" s="29"/>
    </row>
    <row r="20" spans="1:7" x14ac:dyDescent="0.25">
      <c r="A20" s="14" t="s">
        <v>79</v>
      </c>
      <c r="B20" s="58">
        <v>0</v>
      </c>
      <c r="C20" s="58">
        <v>0</v>
      </c>
      <c r="D20" s="58">
        <v>0</v>
      </c>
      <c r="E20" s="58">
        <v>0</v>
      </c>
      <c r="F20" s="60">
        <v>3476139</v>
      </c>
      <c r="G20" s="60">
        <f t="shared" ref="G20:G22" si="3">SUM(B20:F20)</f>
        <v>3476139</v>
      </c>
    </row>
    <row r="21" spans="1:7" ht="15.75" thickBot="1" x14ac:dyDescent="0.3">
      <c r="A21" s="14" t="s">
        <v>80</v>
      </c>
      <c r="B21" s="58">
        <v>0</v>
      </c>
      <c r="C21" s="58">
        <v>0</v>
      </c>
      <c r="D21" s="58">
        <v>0</v>
      </c>
      <c r="E21" s="61">
        <v>5990</v>
      </c>
      <c r="F21" s="58">
        <v>0</v>
      </c>
      <c r="G21" s="60">
        <f t="shared" si="3"/>
        <v>5990</v>
      </c>
    </row>
    <row r="22" spans="1:7" ht="15.75" thickBot="1" x14ac:dyDescent="0.3">
      <c r="A22" s="51" t="s">
        <v>77</v>
      </c>
      <c r="B22" s="62">
        <f t="shared" ref="B22:D22" si="4">SUM(B20:B21)</f>
        <v>0</v>
      </c>
      <c r="C22" s="62">
        <f t="shared" si="4"/>
        <v>0</v>
      </c>
      <c r="D22" s="62">
        <f t="shared" si="4"/>
        <v>0</v>
      </c>
      <c r="E22" s="62">
        <f>SUM(E20:E21)</f>
        <v>5990</v>
      </c>
      <c r="F22" s="62">
        <f>SUM(F20:F21)</f>
        <v>3476139</v>
      </c>
      <c r="G22" s="62">
        <f t="shared" si="3"/>
        <v>3482129</v>
      </c>
    </row>
    <row r="23" spans="1:7" x14ac:dyDescent="0.25">
      <c r="A23" s="14" t="s">
        <v>2</v>
      </c>
      <c r="B23" s="58"/>
      <c r="C23" s="58"/>
      <c r="D23" s="58"/>
      <c r="E23" s="59"/>
      <c r="F23" s="58"/>
      <c r="G23" s="58"/>
    </row>
    <row r="24" spans="1:7" ht="15.75" thickBot="1" x14ac:dyDescent="0.3">
      <c r="A24" s="49" t="s">
        <v>81</v>
      </c>
      <c r="B24" s="63">
        <v>0</v>
      </c>
      <c r="C24" s="63">
        <v>0</v>
      </c>
      <c r="D24" s="63">
        <v>0</v>
      </c>
      <c r="E24" s="63">
        <v>0</v>
      </c>
      <c r="F24" s="64">
        <v>-1331236</v>
      </c>
      <c r="G24" s="64">
        <v>-1331236</v>
      </c>
    </row>
    <row r="25" spans="1:7" ht="15.75" thickBot="1" x14ac:dyDescent="0.3">
      <c r="A25" s="52" t="s">
        <v>123</v>
      </c>
      <c r="B25" s="65">
        <f t="shared" ref="B25:G25" si="5">B18+B22+B24</f>
        <v>19990162</v>
      </c>
      <c r="C25" s="65">
        <f t="shared" si="5"/>
        <v>3437245</v>
      </c>
      <c r="D25" s="65">
        <f t="shared" si="5"/>
        <v>0</v>
      </c>
      <c r="E25" s="65">
        <f t="shared" si="5"/>
        <v>78391</v>
      </c>
      <c r="F25" s="65">
        <f t="shared" si="5"/>
        <v>18212917</v>
      </c>
      <c r="G25" s="65">
        <f t="shared" si="5"/>
        <v>41718715</v>
      </c>
    </row>
    <row r="26" spans="1:7" ht="15.75" thickTop="1" x14ac:dyDescent="0.25"/>
  </sheetData>
  <mergeCells count="7">
    <mergeCell ref="G4:G5"/>
    <mergeCell ref="B4:B5"/>
    <mergeCell ref="A4:A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A48" sqref="A48"/>
    </sheetView>
  </sheetViews>
  <sheetFormatPr defaultRowHeight="15" x14ac:dyDescent="0.25"/>
  <cols>
    <col min="1" max="1" width="83" bestFit="1" customWidth="1"/>
    <col min="2" max="2" width="5.85546875" bestFit="1" customWidth="1"/>
    <col min="3" max="3" width="17" customWidth="1"/>
    <col min="4" max="4" width="15.85546875" customWidth="1"/>
  </cols>
  <sheetData>
    <row r="1" spans="1:4" ht="15.75" x14ac:dyDescent="0.25">
      <c r="A1" s="39" t="s">
        <v>115</v>
      </c>
    </row>
    <row r="2" spans="1:4" ht="15.75" x14ac:dyDescent="0.25">
      <c r="A2" s="39"/>
    </row>
    <row r="3" spans="1:4" x14ac:dyDescent="0.25">
      <c r="A3" s="78" t="s">
        <v>124</v>
      </c>
    </row>
    <row r="4" spans="1:4" ht="24" customHeight="1" x14ac:dyDescent="0.25">
      <c r="A4" s="81" t="s">
        <v>0</v>
      </c>
      <c r="B4" s="93" t="s">
        <v>1</v>
      </c>
      <c r="C4" s="93" t="s">
        <v>120</v>
      </c>
      <c r="D4" s="95" t="s">
        <v>121</v>
      </c>
    </row>
    <row r="5" spans="1:4" ht="15.75" thickBot="1" x14ac:dyDescent="0.3">
      <c r="A5" s="82"/>
      <c r="B5" s="94"/>
      <c r="C5" s="94"/>
      <c r="D5" s="96"/>
    </row>
    <row r="6" spans="1:4" x14ac:dyDescent="0.25">
      <c r="A6" s="1" t="s">
        <v>2</v>
      </c>
      <c r="B6" s="66"/>
      <c r="C6" s="68"/>
      <c r="D6" s="69"/>
    </row>
    <row r="7" spans="1:4" x14ac:dyDescent="0.25">
      <c r="A7" s="5" t="s">
        <v>84</v>
      </c>
      <c r="B7" s="67"/>
      <c r="C7" s="68"/>
      <c r="D7" s="69"/>
    </row>
    <row r="8" spans="1:4" x14ac:dyDescent="0.25">
      <c r="A8" s="7" t="s">
        <v>85</v>
      </c>
      <c r="B8" s="67"/>
      <c r="C8" s="72">
        <v>562477</v>
      </c>
      <c r="D8" s="73">
        <v>284894</v>
      </c>
    </row>
    <row r="9" spans="1:4" x14ac:dyDescent="0.25">
      <c r="A9" s="7" t="s">
        <v>86</v>
      </c>
      <c r="B9" s="67"/>
      <c r="C9" s="72">
        <v>2969457</v>
      </c>
      <c r="D9" s="73">
        <v>2430553</v>
      </c>
    </row>
    <row r="10" spans="1:4" x14ac:dyDescent="0.25">
      <c r="A10" s="7" t="s">
        <v>87</v>
      </c>
      <c r="B10" s="67"/>
      <c r="C10" s="72">
        <v>7803064</v>
      </c>
      <c r="D10" s="73">
        <v>5954262</v>
      </c>
    </row>
    <row r="11" spans="1:4" x14ac:dyDescent="0.25">
      <c r="A11" s="7" t="s">
        <v>88</v>
      </c>
      <c r="B11" s="67"/>
      <c r="C11" s="72">
        <v>1963312</v>
      </c>
      <c r="D11" s="73">
        <v>0</v>
      </c>
    </row>
    <row r="12" spans="1:4" x14ac:dyDescent="0.25">
      <c r="A12" s="7" t="s">
        <v>89</v>
      </c>
      <c r="B12" s="67"/>
      <c r="C12" s="72">
        <v>4107623</v>
      </c>
      <c r="D12" s="73">
        <v>27628516</v>
      </c>
    </row>
    <row r="13" spans="1:4" x14ac:dyDescent="0.25">
      <c r="A13" s="7" t="s">
        <v>90</v>
      </c>
      <c r="B13" s="67"/>
      <c r="C13" s="72">
        <v>-966099</v>
      </c>
      <c r="D13" s="73">
        <v>-760478</v>
      </c>
    </row>
    <row r="14" spans="1:4" x14ac:dyDescent="0.25">
      <c r="A14" s="7" t="s">
        <v>91</v>
      </c>
      <c r="B14" s="67"/>
      <c r="C14" s="72">
        <v>-37093</v>
      </c>
      <c r="D14" s="73">
        <v>-20251</v>
      </c>
    </row>
    <row r="15" spans="1:4" x14ac:dyDescent="0.25">
      <c r="A15" s="7" t="s">
        <v>92</v>
      </c>
      <c r="B15" s="67"/>
      <c r="C15" s="72">
        <v>-766293</v>
      </c>
      <c r="D15" s="73">
        <v>-567692</v>
      </c>
    </row>
    <row r="16" spans="1:4" x14ac:dyDescent="0.25">
      <c r="A16" s="7" t="s">
        <v>93</v>
      </c>
      <c r="B16" s="67"/>
      <c r="C16" s="72">
        <v>-1865300</v>
      </c>
      <c r="D16" s="73">
        <v>-1044417</v>
      </c>
    </row>
    <row r="17" spans="1:4" x14ac:dyDescent="0.25">
      <c r="A17" s="7" t="s">
        <v>94</v>
      </c>
      <c r="B17" s="67"/>
      <c r="C17" s="72">
        <v>-1137363</v>
      </c>
      <c r="D17" s="73">
        <v>-776970</v>
      </c>
    </row>
    <row r="18" spans="1:4" x14ac:dyDescent="0.25">
      <c r="A18" s="7" t="s">
        <v>95</v>
      </c>
      <c r="B18" s="67"/>
      <c r="C18" s="72">
        <v>-341097</v>
      </c>
      <c r="D18" s="73">
        <v>-417682</v>
      </c>
    </row>
    <row r="19" spans="1:4" ht="15.75" thickBot="1" x14ac:dyDescent="0.3">
      <c r="A19" s="7" t="s">
        <v>96</v>
      </c>
      <c r="B19" s="67"/>
      <c r="C19" s="72">
        <v>-3338449</v>
      </c>
      <c r="D19" s="73">
        <v>-1799506</v>
      </c>
    </row>
    <row r="20" spans="1:4" ht="15.75" thickBot="1" x14ac:dyDescent="0.3">
      <c r="A20" s="15" t="s">
        <v>97</v>
      </c>
      <c r="B20" s="70"/>
      <c r="C20" s="74">
        <f>SUM(C8:C19)</f>
        <v>8954239</v>
      </c>
      <c r="D20" s="75">
        <f>SUM(D8:D19)</f>
        <v>30911229</v>
      </c>
    </row>
    <row r="21" spans="1:4" x14ac:dyDescent="0.25">
      <c r="A21" s="7" t="s">
        <v>2</v>
      </c>
      <c r="B21" s="67"/>
      <c r="C21" s="72"/>
      <c r="D21" s="73"/>
    </row>
    <row r="22" spans="1:4" x14ac:dyDescent="0.25">
      <c r="A22" s="5" t="s">
        <v>98</v>
      </c>
      <c r="B22" s="67"/>
      <c r="C22" s="72"/>
      <c r="D22" s="73"/>
    </row>
    <row r="23" spans="1:4" x14ac:dyDescent="0.25">
      <c r="A23" s="7" t="s">
        <v>99</v>
      </c>
      <c r="B23" s="67"/>
      <c r="C23" s="72">
        <v>-2678946</v>
      </c>
      <c r="D23" s="73">
        <v>-13279723</v>
      </c>
    </row>
    <row r="24" spans="1:4" x14ac:dyDescent="0.25">
      <c r="A24" s="7" t="s">
        <v>100</v>
      </c>
      <c r="B24" s="67"/>
      <c r="C24" s="72">
        <v>-87438</v>
      </c>
      <c r="D24" s="73">
        <v>-50804</v>
      </c>
    </row>
    <row r="25" spans="1:4" x14ac:dyDescent="0.25">
      <c r="A25" s="7" t="s">
        <v>101</v>
      </c>
      <c r="B25" s="67"/>
      <c r="C25" s="72">
        <v>0</v>
      </c>
      <c r="D25" s="73">
        <v>-2549463</v>
      </c>
    </row>
    <row r="26" spans="1:4" x14ac:dyDescent="0.25">
      <c r="A26" s="7" t="s">
        <v>102</v>
      </c>
      <c r="B26" s="67"/>
      <c r="C26" s="72">
        <v>1780704</v>
      </c>
      <c r="D26" s="73">
        <v>995858</v>
      </c>
    </row>
    <row r="27" spans="1:4" x14ac:dyDescent="0.25">
      <c r="A27" s="7" t="s">
        <v>103</v>
      </c>
      <c r="B27" s="67"/>
      <c r="C27" s="72">
        <v>-282210</v>
      </c>
      <c r="D27" s="73">
        <v>-17706502</v>
      </c>
    </row>
    <row r="28" spans="1:4" x14ac:dyDescent="0.25">
      <c r="A28" s="7" t="s">
        <v>104</v>
      </c>
      <c r="B28" s="67"/>
      <c r="C28" s="72">
        <v>23453916</v>
      </c>
      <c r="D28" s="73">
        <v>877440</v>
      </c>
    </row>
    <row r="29" spans="1:4" ht="15.75" thickBot="1" x14ac:dyDescent="0.3">
      <c r="A29" s="7" t="s">
        <v>105</v>
      </c>
      <c r="B29" s="67"/>
      <c r="C29" s="72">
        <v>0</v>
      </c>
      <c r="D29" s="73">
        <v>16006</v>
      </c>
    </row>
    <row r="30" spans="1:4" ht="15.75" thickBot="1" x14ac:dyDescent="0.3">
      <c r="A30" s="15" t="s">
        <v>106</v>
      </c>
      <c r="B30" s="70"/>
      <c r="C30" s="74">
        <f>SUM(C23:C29)</f>
        <v>22186026</v>
      </c>
      <c r="D30" s="75">
        <f>SUM(D23:D29)</f>
        <v>-31697188</v>
      </c>
    </row>
    <row r="31" spans="1:4" x14ac:dyDescent="0.25">
      <c r="A31" s="7"/>
      <c r="B31" s="67"/>
      <c r="C31" s="72"/>
      <c r="D31" s="73"/>
    </row>
    <row r="32" spans="1:4" x14ac:dyDescent="0.25">
      <c r="A32" s="5" t="s">
        <v>107</v>
      </c>
      <c r="B32" s="67"/>
      <c r="C32" s="72"/>
      <c r="D32" s="73"/>
    </row>
    <row r="33" spans="1:4" x14ac:dyDescent="0.25">
      <c r="A33" s="7" t="s">
        <v>108</v>
      </c>
      <c r="B33" s="67">
        <v>19</v>
      </c>
      <c r="C33" s="72">
        <v>1781930</v>
      </c>
      <c r="D33" s="73">
        <v>29661708</v>
      </c>
    </row>
    <row r="34" spans="1:4" x14ac:dyDescent="0.25">
      <c r="A34" s="7" t="s">
        <v>109</v>
      </c>
      <c r="B34" s="67">
        <v>23</v>
      </c>
      <c r="C34" s="72">
        <v>5203442</v>
      </c>
      <c r="D34" s="73">
        <v>0</v>
      </c>
    </row>
    <row r="35" spans="1:4" x14ac:dyDescent="0.25">
      <c r="A35" s="7" t="s">
        <v>110</v>
      </c>
      <c r="B35" s="67">
        <v>19</v>
      </c>
      <c r="C35" s="72">
        <v>-9014178</v>
      </c>
      <c r="D35" s="73">
        <v>-15214107</v>
      </c>
    </row>
    <row r="36" spans="1:4" x14ac:dyDescent="0.25">
      <c r="A36" s="7" t="s">
        <v>111</v>
      </c>
      <c r="B36" s="67"/>
      <c r="C36" s="72">
        <v>-20000000</v>
      </c>
      <c r="D36" s="73">
        <v>0</v>
      </c>
    </row>
    <row r="37" spans="1:4" ht="15.75" thickBot="1" x14ac:dyDescent="0.3">
      <c r="A37" s="7" t="s">
        <v>126</v>
      </c>
      <c r="B37" s="67"/>
      <c r="C37" s="72">
        <v>-1331236</v>
      </c>
      <c r="D37" s="73">
        <v>0</v>
      </c>
    </row>
    <row r="38" spans="1:4" ht="15.75" thickBot="1" x14ac:dyDescent="0.3">
      <c r="A38" s="15" t="s">
        <v>112</v>
      </c>
      <c r="B38" s="70"/>
      <c r="C38" s="74">
        <f>SUM(C33:C37)</f>
        <v>-23360042</v>
      </c>
      <c r="D38" s="75">
        <f>SUM(D33:D36)</f>
        <v>14447601</v>
      </c>
    </row>
    <row r="39" spans="1:4" x14ac:dyDescent="0.25">
      <c r="A39" s="103" t="s">
        <v>127</v>
      </c>
      <c r="B39" s="108"/>
      <c r="C39" s="109">
        <v>-708</v>
      </c>
      <c r="D39" s="110">
        <v>-6594</v>
      </c>
    </row>
    <row r="40" spans="1:4" x14ac:dyDescent="0.25">
      <c r="A40" s="107"/>
      <c r="B40" s="108"/>
      <c r="C40" s="109"/>
      <c r="D40" s="110"/>
    </row>
    <row r="41" spans="1:4" x14ac:dyDescent="0.25">
      <c r="A41" s="5" t="s">
        <v>113</v>
      </c>
      <c r="B41" s="67"/>
      <c r="C41" s="72">
        <f>C20+C30+C38+C39</f>
        <v>7779515</v>
      </c>
      <c r="D41" s="72">
        <f>D20+D30+D38+D39</f>
        <v>13655048</v>
      </c>
    </row>
    <row r="42" spans="1:4" x14ac:dyDescent="0.25">
      <c r="A42" s="5" t="s">
        <v>2</v>
      </c>
      <c r="B42" s="67"/>
      <c r="C42" s="72"/>
      <c r="D42" s="73"/>
    </row>
    <row r="43" spans="1:4" ht="15.75" thickBot="1" x14ac:dyDescent="0.3">
      <c r="A43" s="7" t="s">
        <v>114</v>
      </c>
      <c r="B43" s="67"/>
      <c r="C43" s="72">
        <v>11305249</v>
      </c>
      <c r="D43" s="73">
        <v>26372513</v>
      </c>
    </row>
    <row r="44" spans="1:4" ht="15.75" thickBot="1" x14ac:dyDescent="0.3">
      <c r="A44" s="42" t="s">
        <v>128</v>
      </c>
      <c r="B44" s="71">
        <v>17</v>
      </c>
      <c r="C44" s="76">
        <f>C41+C43</f>
        <v>19084764</v>
      </c>
      <c r="D44" s="77">
        <f>D41+D43</f>
        <v>40027561</v>
      </c>
    </row>
    <row r="45" spans="1:4" ht="15.75" thickTop="1" x14ac:dyDescent="0.25"/>
  </sheetData>
  <mergeCells count="4">
    <mergeCell ref="A4:A5"/>
    <mergeCell ref="B4:B5"/>
    <mergeCell ref="C4:C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Ф4!_Hlk507507363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Карабеков Олжас</dc:creator>
  <cp:lastModifiedBy>Карабеков Олжас</cp:lastModifiedBy>
  <dcterms:created xsi:type="dcterms:W3CDTF">2019-08-13T11:08:13Z</dcterms:created>
  <dcterms:modified xsi:type="dcterms:W3CDTF">2019-11-14T09:28:04Z</dcterms:modified>
</cp:coreProperties>
</file>