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19"/>
  </bookViews>
  <sheets>
    <sheet name="Ф1" sheetId="4" r:id="rId1"/>
    <sheet name="Ф2" sheetId="15" r:id="rId2"/>
    <sheet name="Ф3" sheetId="9" r:id="rId3"/>
    <sheet name="Ф4" sheetId="14" r:id="rId4"/>
  </sheets>
  <externalReferences>
    <externalReference r:id="rId5"/>
  </externalReferences>
  <definedNames>
    <definedName name="__MAIN__" localSheetId="1">#REF!</definedName>
    <definedName name="__MAIN__" localSheetId="3">Ф4!$A$1:$F$36</definedName>
    <definedName name="__MAIN__">#REF!</definedName>
    <definedName name="__RECORDS__" localSheetId="1">#REF!</definedName>
    <definedName name="__RECORDS__" localSheetId="3">Ф4!$A$9:$F$35</definedName>
    <definedName name="__RECORDS__">#REF!</definedName>
    <definedName name="__RECORDS___1">Ф3!$A$11:$C$44</definedName>
    <definedName name="_xlnm.Print_Titles" localSheetId="1">Ф2!$8:$8</definedName>
    <definedName name="лист">[1]старт!$E$3</definedName>
    <definedName name="_xlnm.Print_Area" localSheetId="0">Ф1!$A$1:$D$52</definedName>
    <definedName name="_xlnm.Print_Area" localSheetId="1">Ф2!$A$1:$E$53</definedName>
    <definedName name="_xlnm.Print_Area" localSheetId="2">Ф3!$A$1:$C$59</definedName>
    <definedName name="_xlnm.Print_Area" localSheetId="3">Ф4!$A$1:$F$49</definedName>
  </definedNames>
  <calcPr calcId="152511"/>
</workbook>
</file>

<file path=xl/calcChain.xml><?xml version="1.0" encoding="utf-8"?>
<calcChain xmlns="http://schemas.openxmlformats.org/spreadsheetml/2006/main">
  <c r="C32" i="9" l="1"/>
  <c r="C34" i="9"/>
  <c r="C16" i="9" l="1"/>
  <c r="C18" i="9"/>
  <c r="C31" i="9"/>
  <c r="C30" i="9"/>
  <c r="D7" i="15" l="1"/>
  <c r="B7" i="9"/>
  <c r="F34" i="14" l="1"/>
  <c r="F33" i="14"/>
  <c r="C30" i="14"/>
  <c r="F29" i="14"/>
  <c r="B21" i="14"/>
  <c r="F20" i="14"/>
  <c r="C7" i="9"/>
  <c r="D36" i="15"/>
  <c r="E36" i="15"/>
  <c r="B53" i="15"/>
  <c r="A58" i="9" s="1"/>
  <c r="B52" i="15"/>
  <c r="A57" i="9" s="1"/>
  <c r="A48" i="14" s="1"/>
  <c r="B50" i="15"/>
  <c r="A55" i="9" s="1"/>
  <c r="A46" i="14" s="1"/>
  <c r="B48" i="15"/>
  <c r="A53" i="9" s="1"/>
  <c r="A44" i="14" s="1"/>
  <c r="D21" i="4"/>
  <c r="C16" i="14" l="1"/>
  <c r="C17" i="14" s="1"/>
  <c r="C21" i="14" s="1"/>
  <c r="B16" i="14"/>
  <c r="E16" i="14"/>
  <c r="F19" i="14" l="1"/>
  <c r="C33" i="4"/>
  <c r="D33" i="4"/>
  <c r="C27" i="4"/>
  <c r="D27" i="4"/>
  <c r="C21" i="4"/>
  <c r="D34" i="4" l="1"/>
  <c r="C34" i="4"/>
  <c r="B38" i="9"/>
  <c r="C38" i="9"/>
  <c r="C41" i="9"/>
  <c r="B41" i="9"/>
  <c r="A4" i="9" l="1"/>
  <c r="D35" i="14"/>
  <c r="B35" i="14"/>
  <c r="F28" i="14"/>
  <c r="F27" i="14"/>
  <c r="E30" i="14"/>
  <c r="B30" i="14"/>
  <c r="F22" i="14"/>
  <c r="F30" i="14" l="1"/>
  <c r="C31" i="14"/>
  <c r="C35" i="14" l="1"/>
  <c r="F15" i="14" l="1"/>
  <c r="F14" i="14"/>
  <c r="D9" i="14"/>
  <c r="D21" i="14" s="1"/>
  <c r="F16" i="14"/>
  <c r="F9" i="14" l="1"/>
  <c r="D26" i="15" l="1"/>
  <c r="E26" i="15"/>
  <c r="E23" i="15"/>
  <c r="D23" i="15"/>
  <c r="E27" i="15" l="1"/>
  <c r="D27" i="15"/>
  <c r="E17" i="15"/>
  <c r="D17" i="15"/>
  <c r="D14" i="15"/>
  <c r="E14" i="15"/>
  <c r="E11" i="15"/>
  <c r="E18" i="15" s="1"/>
  <c r="D11" i="15"/>
  <c r="D18" i="15" l="1"/>
  <c r="D28" i="15" s="1"/>
  <c r="E28" i="15"/>
  <c r="B45" i="15"/>
  <c r="A50" i="9" s="1"/>
  <c r="A41" i="14" s="1"/>
  <c r="B42" i="15"/>
  <c r="A47" i="9" s="1"/>
  <c r="C19" i="9" l="1"/>
  <c r="E30" i="15"/>
  <c r="B19" i="9"/>
  <c r="D30" i="15"/>
  <c r="E31" i="14" s="1"/>
  <c r="F24" i="14"/>
  <c r="B32" i="9" l="1"/>
  <c r="B34" i="9" s="1"/>
  <c r="B42" i="9" s="1"/>
  <c r="B44" i="9" s="1"/>
  <c r="E35" i="14"/>
  <c r="F35" i="14" s="1"/>
  <c r="F31" i="14"/>
  <c r="E17" i="14" l="1"/>
  <c r="F11" i="14"/>
  <c r="C42" i="9" l="1"/>
  <c r="F17" i="14"/>
  <c r="E21" i="14"/>
  <c r="F21" i="14" s="1"/>
  <c r="A38" i="14"/>
  <c r="C44" i="9" l="1"/>
  <c r="A4" i="14"/>
</calcChain>
</file>

<file path=xl/sharedStrings.xml><?xml version="1.0" encoding="utf-8"?>
<sst xmlns="http://schemas.openxmlformats.org/spreadsheetml/2006/main" count="233" uniqueCount="126">
  <si>
    <t/>
  </si>
  <si>
    <t>Место для печати</t>
  </si>
  <si>
    <t>Итого капитал и обязательства</t>
  </si>
  <si>
    <t>Итого капитал</t>
  </si>
  <si>
    <t>Прочие резервы</t>
  </si>
  <si>
    <t>Капитал</t>
  </si>
  <si>
    <t>Итого обязательства</t>
  </si>
  <si>
    <t>Прочие обязательства</t>
  </si>
  <si>
    <t>Операции «РЕПО»</t>
  </si>
  <si>
    <t>Обязательства</t>
  </si>
  <si>
    <t>Итого активы</t>
  </si>
  <si>
    <t>Прочие активы</t>
  </si>
  <si>
    <t>Отложенный налоговый актив</t>
  </si>
  <si>
    <t>17</t>
  </si>
  <si>
    <t>16</t>
  </si>
  <si>
    <t>15</t>
  </si>
  <si>
    <t>14</t>
  </si>
  <si>
    <t>13</t>
  </si>
  <si>
    <t>11</t>
  </si>
  <si>
    <t>10</t>
  </si>
  <si>
    <t>9</t>
  </si>
  <si>
    <t>8</t>
  </si>
  <si>
    <t>7</t>
  </si>
  <si>
    <t>Операции «обратное РЕПО»</t>
  </si>
  <si>
    <t>Денежные средства и эквиваленты денежных средств</t>
  </si>
  <si>
    <t>Активы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</si>
  <si>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</si>
  <si>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</si>
  <si>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</si>
  <si>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Прочие расходы</t>
  </si>
  <si>
    <t>Итого доходов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</si>
  <si>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</si>
  <si>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</si>
  <si>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</si>
  <si>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</si>
  <si>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</si>
  <si>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</si>
  <si>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Прибыль за период</t>
  </si>
  <si>
    <t>Операционный доход (расход) до изменения в операционных активах и обязательствах</t>
  </si>
  <si>
    <t>Остаток по состоянию на 1 января 2020 года</t>
  </si>
  <si>
    <t>Счета и депозиты в банках</t>
  </si>
  <si>
    <t>Финансовые активы, имеющиеся в наличии для продажи</t>
  </si>
  <si>
    <t>Инвестиции, удерживаемые до погашения</t>
  </si>
  <si>
    <t>Дебиторская задолженность по страхованию и перестрахованию</t>
  </si>
  <si>
    <t>Доля перестраховщиков в резервах по договорам страхования</t>
  </si>
  <si>
    <t>Отложенные расходы по страхованию</t>
  </si>
  <si>
    <t>Резервы по договорам страхования</t>
  </si>
  <si>
    <t>Кредиторская задолженность по страхованию и перестрахованию</t>
  </si>
  <si>
    <t>Премии, переданные перестраховщикам</t>
  </si>
  <si>
    <t>Чистые премии по страхованию</t>
  </si>
  <si>
    <t>Комиссионные расходы</t>
  </si>
  <si>
    <t>Чистые комиссионные расходы</t>
  </si>
  <si>
    <t>Комиссионные доходы</t>
  </si>
  <si>
    <t>Претензии понесенные</t>
  </si>
  <si>
    <t>Чистые доходы от переоценки иностранной валюты</t>
  </si>
  <si>
    <t>Расходы на персонал</t>
  </si>
  <si>
    <t>Прочие операционные расходы</t>
  </si>
  <si>
    <t>Прибыль до вычета подоходного налога</t>
  </si>
  <si>
    <t>Расход по подоходному налогу</t>
  </si>
  <si>
    <t>Статьи, которые впоследствии могут быть  реклассифицированы в состав прибыли или убытка:</t>
  </si>
  <si>
    <t>Общий совокупный доход за период</t>
  </si>
  <si>
    <t>Прибыль на акцию</t>
  </si>
  <si>
    <t>Базовая прибыль на акцию (в тенге)</t>
  </si>
  <si>
    <t>Прим.</t>
  </si>
  <si>
    <t>Основные средства</t>
  </si>
  <si>
    <t>Премии заработанные (брутто)</t>
  </si>
  <si>
    <t>Инвестиционный доход (нетто)</t>
  </si>
  <si>
    <t>Прочий доходов</t>
  </si>
  <si>
    <t>Доля перестраховщиков в претензиях понесенных</t>
  </si>
  <si>
    <t>Изменение в резерве по договорам страхования (брутто)</t>
  </si>
  <si>
    <t>Изменение доли перестраховщиков в резервах по договорам страхования</t>
  </si>
  <si>
    <t>Претензии начисленные (нетто)</t>
  </si>
  <si>
    <t>Итого страховых убытков и расходов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</si>
  <si>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</si>
  <si>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</si>
  <si>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об изменениях в капитале</t>
  </si>
  <si>
    <t>Общий совокупный доход</t>
  </si>
  <si>
    <t>Статьи, которые были или могут быть впоследствии реклассифицированы в состав прибыли или убытка:</t>
  </si>
  <si>
    <t>Прочий резерв</t>
  </si>
  <si>
    <t>Операции отраженные непосредственно в капитале</t>
  </si>
  <si>
    <t>Остаток по состоянию на 1 января 2021 года</t>
  </si>
  <si>
    <t>31 декабря
2020 года</t>
  </si>
  <si>
    <t>(Увеличение)/уменьшение операционных активов:</t>
  </si>
  <si>
    <t>Износ и амортизация</t>
  </si>
  <si>
    <t>Потоки денежных средств от операционной деятельности</t>
  </si>
  <si>
    <t>Прибыль/(убыток) до налогообложения</t>
  </si>
  <si>
    <t>Корректировки:</t>
  </si>
  <si>
    <t>Амортизация отложенных расходов по страхованию за период</t>
  </si>
  <si>
    <t>Доход (убыток) от нереализованной курсовой разницы</t>
  </si>
  <si>
    <t>Увеличение/(уменьшение) операционных обязательств:</t>
  </si>
  <si>
    <t>Чистые потоки денежных средств от операционной деятельности до уплаты подоходного налога</t>
  </si>
  <si>
    <t>Прочие</t>
  </si>
  <si>
    <t>Подоходный налог уплаченный</t>
  </si>
  <si>
    <t>Потоки денежных средств от инвестиционной деятельности</t>
  </si>
  <si>
    <t>Чистые денежные потоки от инвестиционной деятельности</t>
  </si>
  <si>
    <t>Потоки денежных средств от финансовой деятельности</t>
  </si>
  <si>
    <t>Дивиденды уплаченные</t>
  </si>
  <si>
    <t>Чистые денежные потоки от финансовой деятельности</t>
  </si>
  <si>
    <t>Чистое (уменьшение)/увеличение денежных средств и их эквивалентов</t>
  </si>
  <si>
    <t>Чистые потоки денежных средств от операционной деятельности</t>
  </si>
  <si>
    <t>Денежные средства и их эквиваленты на начало периода</t>
  </si>
  <si>
    <t>Денежные средства и их эквиваленты на конец периода</t>
  </si>
  <si>
    <t>Дивиденды объявленные (примечание 12)</t>
  </si>
  <si>
    <t>по состоянию на 30 сентября 2021 года</t>
  </si>
  <si>
    <t>за девятимесячный период, закончившийся 30 сентября 2021 года</t>
  </si>
  <si>
    <t>30 сентября
2021 года</t>
  </si>
  <si>
    <t>Главный бухгалтер   Юсупов Фархад Рахимович</t>
  </si>
  <si>
    <t>Исполнитель   Юсупов Фархад Рахимович</t>
  </si>
  <si>
    <t>Дата   28.10.2021</t>
  </si>
  <si>
    <t>Чистое изменение справедливой стоимости финансовых активов, перенесенное в состав прибыли или убытка</t>
  </si>
  <si>
    <t>Переоценка основных средств и нематериальных активов</t>
  </si>
  <si>
    <t>Телефон   8-727-331-53-53</t>
  </si>
  <si>
    <t>Остаток по состоянию на 30 сентября 2020 года</t>
  </si>
  <si>
    <t>Прибыль за отчетный период</t>
  </si>
  <si>
    <t>Общий совокупный доход за отчетный период</t>
  </si>
  <si>
    <t>Остаток по состоянию на 30 сентября 2021 года</t>
  </si>
  <si>
    <t>(Доход) убыток от резерва по сомнительным долгам</t>
  </si>
  <si>
    <t>Амортизация премий/(дисконта)</t>
  </si>
  <si>
    <t>Активы перестрахования</t>
  </si>
  <si>
    <t>(Покупка) продажа ценных бумаг</t>
  </si>
  <si>
    <t>(Покупка) продажа основных средств и нематериальных активов</t>
  </si>
  <si>
    <t>Председатель Правления   Конурбаев Ержан Еркенович</t>
  </si>
  <si>
    <t>за девятимесячный период, закончившийся 30 сентября 2020 года</t>
  </si>
  <si>
    <t>Промежуточный сокращенный отчет о движении денежных средств (косвенный метод)</t>
  </si>
  <si>
    <t>Балансовая стоимость акции</t>
  </si>
  <si>
    <t>Балансовая стоимость одной простой акции (в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</si>
</sst>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i/>
      <sz val="9"/>
      <color indexed="8"/>
      <name val="Times New Roman"/>
      <family val="1"/>
      <charset val="204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">
    <xf numFmtId="0" fontId="0" fillId="0" borderId="0"/>
    <xf numFmtId="0" fontId="3" fillId="0" borderId="0"/>
    <xf numFmtId="0" fontId="6" fillId="0" borderId="0"/>
    <xf numFmtId="0" fontId="2" fillId="0" borderId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1" applyNumberFormat="0" applyAlignment="0" applyProtection="0"/>
    <xf numFmtId="0" fontId="21" fillId="7" borderId="12" applyNumberFormat="0" applyAlignment="0" applyProtection="0"/>
    <xf numFmtId="0" fontId="22" fillId="7" borderId="11" applyNumberFormat="0" applyAlignment="0" applyProtection="0"/>
    <xf numFmtId="0" fontId="23" fillId="0" borderId="13" applyNumberFormat="0" applyFill="0" applyAlignment="0" applyProtection="0"/>
    <xf numFmtId="0" fontId="24" fillId="8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8" fillId="0" borderId="0"/>
    <xf numFmtId="0" fontId="6" fillId="0" borderId="0"/>
  </cellStyleXfs>
  <cellXfs count="161">
    <xf numFmtId="0" fontId="0" fillId="0" borderId="0" xfId="0"/>
    <xf numFmtId="0" fontId="4" fillId="2" borderId="0" xfId="1" applyFont="1" applyFill="1" applyAlignment="1">
      <alignment horizontal="left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0" fontId="8" fillId="0" borderId="0" xfId="2" applyFont="1" applyFill="1" applyAlignment="1">
      <alignment vertical="top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right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 applyFill="1"/>
    <xf numFmtId="3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/>
    <xf numFmtId="0" fontId="5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0" fontId="4" fillId="16" borderId="0" xfId="1" applyFont="1" applyFill="1" applyAlignment="1">
      <alignment horizontal="left" vertical="center" wrapText="1"/>
    </xf>
    <xf numFmtId="0" fontId="4" fillId="16" borderId="0" xfId="1" applyFont="1" applyFill="1" applyAlignment="1">
      <alignment vertical="center" wrapText="1"/>
    </xf>
    <xf numFmtId="3" fontId="4" fillId="16" borderId="0" xfId="1" applyNumberFormat="1" applyFont="1" applyFill="1" applyAlignment="1">
      <alignment horizontal="left" vertical="center" wrapText="1"/>
    </xf>
    <xf numFmtId="0" fontId="4" fillId="16" borderId="0" xfId="1" applyFont="1" applyFill="1" applyAlignment="1">
      <alignment horizontal="left" wrapText="1"/>
    </xf>
    <xf numFmtId="0" fontId="4" fillId="16" borderId="0" xfId="1" applyFont="1" applyFill="1" applyBorder="1" applyAlignment="1">
      <alignment wrapText="1"/>
    </xf>
    <xf numFmtId="0" fontId="4" fillId="16" borderId="0" xfId="1" applyFont="1" applyFill="1" applyBorder="1" applyAlignment="1">
      <alignment horizontal="left" vertical="center" wrapText="1"/>
    </xf>
    <xf numFmtId="3" fontId="4" fillId="2" borderId="0" xfId="1" applyNumberFormat="1" applyFont="1" applyFill="1" applyAlignment="1">
      <alignment horizontal="righ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30" fillId="2" borderId="0" xfId="1" applyFont="1" applyFill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right" vertical="center" wrapText="1"/>
    </xf>
    <xf numFmtId="4" fontId="4" fillId="2" borderId="0" xfId="1" applyNumberFormat="1" applyFont="1" applyFill="1" applyBorder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0" fontId="30" fillId="2" borderId="7" xfId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3" fontId="30" fillId="2" borderId="1" xfId="1" applyNumberFormat="1" applyFont="1" applyFill="1" applyBorder="1" applyAlignment="1">
      <alignment horizontal="righ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wrapText="1"/>
    </xf>
    <xf numFmtId="0" fontId="30" fillId="2" borderId="0" xfId="1" applyFont="1" applyFill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right" wrapText="1"/>
    </xf>
    <xf numFmtId="0" fontId="8" fillId="0" borderId="0" xfId="2" applyFont="1" applyFill="1" applyAlignment="1">
      <alignment vertical="top"/>
    </xf>
    <xf numFmtId="0" fontId="8" fillId="0" borderId="0" xfId="2" applyFont="1" applyFill="1" applyAlignment="1">
      <alignment horizontal="center" vertical="top"/>
    </xf>
    <xf numFmtId="0" fontId="8" fillId="0" borderId="1" xfId="2" applyFont="1" applyFill="1" applyBorder="1" applyAlignment="1">
      <alignment horizontal="right" vertical="top"/>
    </xf>
    <xf numFmtId="0" fontId="8" fillId="0" borderId="0" xfId="2" applyFont="1" applyFill="1" applyAlignment="1">
      <alignment horizontal="center" vertical="center"/>
    </xf>
    <xf numFmtId="3" fontId="9" fillId="0" borderId="2" xfId="2" applyNumberFormat="1" applyFont="1" applyBorder="1" applyAlignment="1">
      <alignment horizontal="right" vertical="top"/>
    </xf>
    <xf numFmtId="3" fontId="9" fillId="0" borderId="2" xfId="2" applyNumberFormat="1" applyFont="1" applyFill="1" applyBorder="1" applyAlignment="1">
      <alignment horizontal="right" vertical="top"/>
    </xf>
    <xf numFmtId="0" fontId="8" fillId="0" borderId="0" xfId="2" applyFont="1"/>
    <xf numFmtId="3" fontId="8" fillId="0" borderId="0" xfId="2" applyNumberFormat="1" applyFont="1"/>
    <xf numFmtId="3" fontId="9" fillId="0" borderId="5" xfId="2" applyNumberFormat="1" applyFont="1" applyBorder="1" applyAlignment="1">
      <alignment horizontal="right" vertical="top"/>
    </xf>
    <xf numFmtId="3" fontId="8" fillId="0" borderId="3" xfId="2" applyNumberFormat="1" applyFont="1" applyBorder="1" applyAlignment="1">
      <alignment horizontal="right" vertical="top"/>
    </xf>
    <xf numFmtId="3" fontId="8" fillId="0" borderId="2" xfId="2" applyNumberFormat="1" applyFont="1" applyBorder="1" applyAlignment="1">
      <alignment horizontal="right" vertical="top"/>
    </xf>
    <xf numFmtId="3" fontId="8" fillId="0" borderId="2" xfId="2" applyNumberFormat="1" applyFont="1" applyFill="1" applyBorder="1" applyAlignment="1">
      <alignment horizontal="right" vertical="top"/>
    </xf>
    <xf numFmtId="0" fontId="9" fillId="0" borderId="0" xfId="2" applyFont="1"/>
    <xf numFmtId="3" fontId="9" fillId="0" borderId="0" xfId="2" applyNumberFormat="1" applyFont="1"/>
    <xf numFmtId="3" fontId="8" fillId="0" borderId="0" xfId="2" applyNumberFormat="1" applyFont="1" applyFill="1"/>
    <xf numFmtId="0" fontId="8" fillId="0" borderId="0" xfId="2" applyFont="1" applyFill="1"/>
    <xf numFmtId="0" fontId="8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left" vertical="center" wrapText="1"/>
    </xf>
    <xf numFmtId="3" fontId="31" fillId="0" borderId="2" xfId="2" applyNumberFormat="1" applyFont="1" applyBorder="1" applyAlignment="1">
      <alignment horizontal="right" vertical="top"/>
    </xf>
    <xf numFmtId="3" fontId="31" fillId="0" borderId="2" xfId="2" applyNumberFormat="1" applyFont="1" applyFill="1" applyBorder="1" applyAlignment="1">
      <alignment horizontal="right" vertical="top"/>
    </xf>
    <xf numFmtId="0" fontId="31" fillId="0" borderId="0" xfId="2" applyFont="1"/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33" fillId="0" borderId="0" xfId="0" applyFont="1" applyFill="1"/>
    <xf numFmtId="3" fontId="32" fillId="0" borderId="2" xfId="0" applyNumberFormat="1" applyFont="1" applyFill="1" applyBorder="1" applyAlignment="1" applyProtection="1">
      <alignment horizontal="right" vertical="center"/>
    </xf>
    <xf numFmtId="3" fontId="7" fillId="0" borderId="2" xfId="0" applyNumberFormat="1" applyFont="1" applyFill="1" applyBorder="1" applyAlignment="1" applyProtection="1">
      <alignment horizontal="right" vertical="center"/>
    </xf>
    <xf numFmtId="3" fontId="10" fillId="0" borderId="2" xfId="0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right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wrapText="1"/>
    </xf>
    <xf numFmtId="0" fontId="5" fillId="2" borderId="4" xfId="1" applyFont="1" applyFill="1" applyBorder="1" applyAlignment="1">
      <alignment horizontal="center" vertical="top" wrapText="1"/>
    </xf>
    <xf numFmtId="49" fontId="5" fillId="2" borderId="4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left" vertical="center" wrapText="1"/>
    </xf>
    <xf numFmtId="49" fontId="5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32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 wrapText="1" indent="1"/>
    </xf>
    <xf numFmtId="0" fontId="9" fillId="0" borderId="4" xfId="2" applyNumberFormat="1" applyFont="1" applyBorder="1" applyAlignment="1">
      <alignment horizontal="left" vertical="center" wrapText="1"/>
    </xf>
    <xf numFmtId="0" fontId="8" fillId="0" borderId="4" xfId="2" applyNumberFormat="1" applyFont="1" applyBorder="1" applyAlignment="1">
      <alignment horizontal="left" vertical="center" wrapText="1"/>
    </xf>
    <xf numFmtId="0" fontId="9" fillId="0" borderId="4" xfId="2" applyNumberFormat="1" applyFont="1" applyBorder="1" applyAlignment="1">
      <alignment horizontal="left" vertical="center" wrapText="1" indent="1"/>
    </xf>
    <xf numFmtId="0" fontId="31" fillId="0" borderId="4" xfId="2" applyNumberFormat="1" applyFont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35" fillId="0" borderId="0" xfId="1" applyFont="1" applyFill="1" applyAlignment="1">
      <alignment horizontal="left" wrapText="1"/>
    </xf>
    <xf numFmtId="0" fontId="35" fillId="2" borderId="4" xfId="1" applyFont="1" applyFill="1" applyBorder="1" applyAlignment="1">
      <alignment horizontal="left" vertical="center" wrapText="1"/>
    </xf>
    <xf numFmtId="0" fontId="35" fillId="2" borderId="0" xfId="1" applyFont="1" applyFill="1" applyAlignment="1">
      <alignment horizontal="left" vertical="center" wrapText="1"/>
    </xf>
    <xf numFmtId="0" fontId="35" fillId="2" borderId="0" xfId="1" applyFont="1" applyFill="1" applyAlignment="1">
      <alignment horizontal="left" wrapText="1"/>
    </xf>
    <xf numFmtId="0" fontId="37" fillId="0" borderId="0" xfId="0" applyFont="1" applyFill="1"/>
    <xf numFmtId="0" fontId="38" fillId="0" borderId="0" xfId="2" applyFont="1" applyFill="1" applyAlignment="1">
      <alignment vertical="top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3" fontId="12" fillId="0" borderId="0" xfId="0" applyNumberFormat="1" applyFont="1" applyFill="1"/>
    <xf numFmtId="0" fontId="5" fillId="0" borderId="0" xfId="1" applyFont="1" applyFill="1" applyAlignment="1">
      <alignment horizontal="center" wrapText="1"/>
    </xf>
    <xf numFmtId="0" fontId="3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right" wrapText="1"/>
    </xf>
    <xf numFmtId="0" fontId="3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4" fillId="2" borderId="1" xfId="1" applyFont="1" applyFill="1" applyBorder="1" applyAlignment="1">
      <alignment horizontal="right" wrapText="1"/>
    </xf>
    <xf numFmtId="0" fontId="36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center" vertical="top" wrapText="1"/>
    </xf>
    <xf numFmtId="0" fontId="10" fillId="0" borderId="0" xfId="2" applyFont="1" applyFill="1" applyAlignment="1">
      <alignment horizontal="center" vertical="top" wrapText="1"/>
    </xf>
    <xf numFmtId="0" fontId="38" fillId="0" borderId="0" xfId="2" applyFont="1" applyFill="1" applyAlignment="1">
      <alignment horizontal="center" vertical="top" wrapText="1"/>
    </xf>
    <xf numFmtId="0" fontId="38" fillId="0" borderId="0" xfId="2" applyFont="1" applyAlignment="1">
      <alignment vertical="top"/>
    </xf>
    <xf numFmtId="0" fontId="8" fillId="0" borderId="0" xfId="2" applyFont="1" applyFill="1" applyAlignment="1">
      <alignment horizontal="center" vertical="top" wrapText="1"/>
    </xf>
    <xf numFmtId="0" fontId="9" fillId="0" borderId="0" xfId="2" applyFont="1" applyFill="1" applyAlignment="1">
      <alignment horizontal="center" vertical="top" wrapText="1"/>
    </xf>
    <xf numFmtId="0" fontId="9" fillId="0" borderId="0" xfId="2" applyFont="1" applyAlignment="1">
      <alignment vertical="top"/>
    </xf>
  </cellXfs>
  <cellStyles count="29"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/>
    <cellStyle name="Нейтральный" xfId="10" builtinId="28" customBuiltin="1"/>
    <cellStyle name="Обычный" xfId="0" builtinId="0"/>
    <cellStyle name="Обычный 2" xfId="1"/>
    <cellStyle name="Обычный 2 2" xfId="3"/>
    <cellStyle name="Обычный 2 2 2" xfId="28"/>
    <cellStyle name="Обычный 2 3" xfId="27"/>
    <cellStyle name="Обычный 3" xfId="2"/>
    <cellStyle name="Плохой" xfId="9" builtinId="27" customBuiltin="1"/>
    <cellStyle name="Пояснение" xfId="17" builtinId="53" customBuiltin="1"/>
    <cellStyle name="Примечание 2" xfId="2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shamshura/Desktop/Desktop/&#1054;&#1090;&#1095;&#1077;&#1090;&#1099;%202012/&#1050;&#1060;&#1053;%202013/2016/&#1092;&#1077;&#1074;&#1088;&#1072;&#1083;&#1100;%202016/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GridLines="0" tabSelected="1" zoomScale="90" zoomScaleNormal="90" workbookViewId="0">
      <selection activeCell="D38" sqref="D38"/>
    </sheetView>
  </sheetViews>
  <sheetFormatPr defaultRowHeight="12" x14ac:dyDescent="0.2"/>
  <cols>
    <col min="1" max="1" width="52.85546875" style="91" bestFit="1" customWidth="1"/>
    <col min="2" max="2" width="6.85546875" style="91" customWidth="1"/>
    <col min="3" max="4" width="19.5703125" style="91" customWidth="1"/>
    <col min="5" max="16384" width="9.140625" style="91"/>
  </cols>
  <sheetData>
    <row r="1" spans="1:4" x14ac:dyDescent="0.2">
      <c r="A1" s="94" t="s">
        <v>0</v>
      </c>
      <c r="B1" s="94" t="s">
        <v>0</v>
      </c>
      <c r="C1" s="94" t="s">
        <v>0</v>
      </c>
      <c r="D1" s="94" t="s">
        <v>0</v>
      </c>
    </row>
    <row r="2" spans="1:4" s="136" customFormat="1" ht="15" x14ac:dyDescent="0.25">
      <c r="A2" s="145" t="s">
        <v>73</v>
      </c>
      <c r="B2" s="145"/>
      <c r="C2" s="145"/>
      <c r="D2" s="145"/>
    </row>
    <row r="3" spans="1:4" x14ac:dyDescent="0.2">
      <c r="A3" s="146" t="s">
        <v>28</v>
      </c>
      <c r="B3" s="146"/>
      <c r="C3" s="146"/>
      <c r="D3" s="146"/>
    </row>
    <row r="4" spans="1:4" x14ac:dyDescent="0.2">
      <c r="A4" s="144" t="s">
        <v>103</v>
      </c>
      <c r="B4" s="144"/>
      <c r="C4" s="144"/>
      <c r="D4" s="144"/>
    </row>
    <row r="5" spans="1:4" x14ac:dyDescent="0.2">
      <c r="A5" s="147" t="s">
        <v>0</v>
      </c>
      <c r="B5" s="147"/>
      <c r="C5" s="147"/>
      <c r="D5" s="147"/>
    </row>
    <row r="6" spans="1:4" x14ac:dyDescent="0.2">
      <c r="A6" s="148" t="s">
        <v>27</v>
      </c>
      <c r="B6" s="148"/>
      <c r="C6" s="148"/>
      <c r="D6" s="148"/>
    </row>
    <row r="7" spans="1:4" ht="24" x14ac:dyDescent="0.2">
      <c r="A7" s="108" t="s">
        <v>26</v>
      </c>
      <c r="B7" s="26" t="s">
        <v>63</v>
      </c>
      <c r="C7" s="26" t="s">
        <v>105</v>
      </c>
      <c r="D7" s="26" t="s">
        <v>81</v>
      </c>
    </row>
    <row r="8" spans="1:4" x14ac:dyDescent="0.2">
      <c r="A8" s="108">
        <v>1</v>
      </c>
      <c r="B8" s="26">
        <v>2</v>
      </c>
      <c r="C8" s="26">
        <v>3</v>
      </c>
      <c r="D8" s="26">
        <v>4</v>
      </c>
    </row>
    <row r="9" spans="1:4" x14ac:dyDescent="0.2">
      <c r="A9" s="109" t="s">
        <v>25</v>
      </c>
      <c r="B9" s="41" t="s">
        <v>0</v>
      </c>
      <c r="C9" s="95" t="s">
        <v>0</v>
      </c>
      <c r="D9" s="96" t="s">
        <v>0</v>
      </c>
    </row>
    <row r="10" spans="1:4" x14ac:dyDescent="0.2">
      <c r="A10" s="110" t="s">
        <v>24</v>
      </c>
      <c r="B10" s="39">
        <v>4</v>
      </c>
      <c r="C10" s="29">
        <v>8513</v>
      </c>
      <c r="D10" s="29">
        <v>6773</v>
      </c>
    </row>
    <row r="11" spans="1:4" x14ac:dyDescent="0.2">
      <c r="A11" s="110" t="s">
        <v>40</v>
      </c>
      <c r="B11" s="39">
        <v>5</v>
      </c>
      <c r="C11" s="29">
        <v>6320188</v>
      </c>
      <c r="D11" s="29">
        <v>2987809</v>
      </c>
    </row>
    <row r="12" spans="1:4" x14ac:dyDescent="0.2">
      <c r="A12" s="110" t="s">
        <v>41</v>
      </c>
      <c r="B12" s="39">
        <v>6</v>
      </c>
      <c r="C12" s="29">
        <v>3352774</v>
      </c>
      <c r="D12" s="29">
        <v>6479552</v>
      </c>
    </row>
    <row r="13" spans="1:4" x14ac:dyDescent="0.2">
      <c r="A13" s="110" t="s">
        <v>42</v>
      </c>
      <c r="B13" s="39">
        <v>6</v>
      </c>
      <c r="C13" s="29">
        <v>30276134</v>
      </c>
      <c r="D13" s="29">
        <v>25972406</v>
      </c>
    </row>
    <row r="14" spans="1:4" x14ac:dyDescent="0.2">
      <c r="A14" s="110" t="s">
        <v>23</v>
      </c>
      <c r="B14" s="39">
        <v>6</v>
      </c>
      <c r="C14" s="29">
        <v>4631625</v>
      </c>
      <c r="D14" s="29">
        <v>3973036</v>
      </c>
    </row>
    <row r="15" spans="1:4" x14ac:dyDescent="0.2">
      <c r="A15" s="110" t="s">
        <v>43</v>
      </c>
      <c r="B15" s="39" t="s">
        <v>22</v>
      </c>
      <c r="C15" s="29">
        <v>312500</v>
      </c>
      <c r="D15" s="29">
        <v>217726</v>
      </c>
    </row>
    <row r="16" spans="1:4" x14ac:dyDescent="0.2">
      <c r="A16" s="110" t="s">
        <v>44</v>
      </c>
      <c r="B16" s="39" t="s">
        <v>20</v>
      </c>
      <c r="C16" s="29">
        <v>797354</v>
      </c>
      <c r="D16" s="29">
        <v>405692</v>
      </c>
    </row>
    <row r="17" spans="1:4" x14ac:dyDescent="0.2">
      <c r="A17" s="110" t="s">
        <v>45</v>
      </c>
      <c r="B17" s="39" t="s">
        <v>16</v>
      </c>
      <c r="C17" s="29">
        <v>1173850</v>
      </c>
      <c r="D17" s="29">
        <v>827931</v>
      </c>
    </row>
    <row r="18" spans="1:4" x14ac:dyDescent="0.2">
      <c r="A18" s="110" t="s">
        <v>64</v>
      </c>
      <c r="B18" s="39" t="s">
        <v>19</v>
      </c>
      <c r="C18" s="29">
        <v>172603</v>
      </c>
      <c r="D18" s="29">
        <v>172696</v>
      </c>
    </row>
    <row r="19" spans="1:4" x14ac:dyDescent="0.2">
      <c r="A19" s="110" t="s">
        <v>12</v>
      </c>
      <c r="B19" s="39"/>
      <c r="C19" s="29">
        <v>4468</v>
      </c>
      <c r="D19" s="29">
        <v>4468</v>
      </c>
    </row>
    <row r="20" spans="1:4" x14ac:dyDescent="0.2">
      <c r="A20" s="110" t="s">
        <v>11</v>
      </c>
      <c r="B20" s="39" t="s">
        <v>18</v>
      </c>
      <c r="C20" s="29">
        <v>222279</v>
      </c>
      <c r="D20" s="29">
        <v>193830</v>
      </c>
    </row>
    <row r="21" spans="1:4" x14ac:dyDescent="0.2">
      <c r="A21" s="109" t="s">
        <v>10</v>
      </c>
      <c r="B21" s="39"/>
      <c r="C21" s="30">
        <f>SUM(C10:C20)</f>
        <v>47272288</v>
      </c>
      <c r="D21" s="30">
        <f>SUM(D10:D20)</f>
        <v>41241919</v>
      </c>
    </row>
    <row r="22" spans="1:4" x14ac:dyDescent="0.2">
      <c r="A22" s="109" t="s">
        <v>9</v>
      </c>
      <c r="B22" s="41"/>
      <c r="C22" s="31"/>
      <c r="D22" s="97"/>
    </row>
    <row r="23" spans="1:4" x14ac:dyDescent="0.2">
      <c r="A23" s="110" t="s">
        <v>46</v>
      </c>
      <c r="B23" s="39" t="s">
        <v>20</v>
      </c>
      <c r="C23" s="29">
        <v>40382465</v>
      </c>
      <c r="D23" s="29">
        <v>34603687</v>
      </c>
    </row>
    <row r="24" spans="1:4" x14ac:dyDescent="0.2">
      <c r="A24" s="110" t="s">
        <v>47</v>
      </c>
      <c r="B24" s="39" t="s">
        <v>21</v>
      </c>
      <c r="C24" s="29">
        <v>727826</v>
      </c>
      <c r="D24" s="29">
        <v>492064</v>
      </c>
    </row>
    <row r="25" spans="1:4" x14ac:dyDescent="0.2">
      <c r="A25" s="110" t="s">
        <v>8</v>
      </c>
      <c r="B25" s="39">
        <v>6</v>
      </c>
      <c r="C25" s="29">
        <v>0</v>
      </c>
      <c r="D25" s="29">
        <v>407452</v>
      </c>
    </row>
    <row r="26" spans="1:4" x14ac:dyDescent="0.2">
      <c r="A26" s="110" t="s">
        <v>7</v>
      </c>
      <c r="B26" s="39" t="s">
        <v>18</v>
      </c>
      <c r="C26" s="29">
        <v>174940</v>
      </c>
      <c r="D26" s="29">
        <v>151724</v>
      </c>
    </row>
    <row r="27" spans="1:4" x14ac:dyDescent="0.2">
      <c r="A27" s="109" t="s">
        <v>6</v>
      </c>
      <c r="B27" s="40"/>
      <c r="C27" s="30">
        <f t="shared" ref="C27:D27" si="0">SUM(C23:C26)</f>
        <v>41285231</v>
      </c>
      <c r="D27" s="30">
        <f t="shared" si="0"/>
        <v>35654927</v>
      </c>
    </row>
    <row r="28" spans="1:4" x14ac:dyDescent="0.2">
      <c r="A28" s="109" t="s">
        <v>5</v>
      </c>
      <c r="B28" s="42">
        <v>12</v>
      </c>
      <c r="C28" s="31"/>
      <c r="D28" s="97"/>
    </row>
    <row r="29" spans="1:4" x14ac:dyDescent="0.2">
      <c r="A29" s="110" t="s">
        <v>33</v>
      </c>
      <c r="B29" s="135"/>
      <c r="C29" s="29">
        <v>2551102</v>
      </c>
      <c r="D29" s="29">
        <v>2551102</v>
      </c>
    </row>
    <row r="30" spans="1:4" x14ac:dyDescent="0.2">
      <c r="A30" s="110" t="s">
        <v>31</v>
      </c>
      <c r="B30" s="135"/>
      <c r="C30" s="29">
        <v>914848</v>
      </c>
      <c r="D30" s="29">
        <v>987977</v>
      </c>
    </row>
    <row r="31" spans="1:4" x14ac:dyDescent="0.2">
      <c r="A31" s="110" t="s">
        <v>4</v>
      </c>
      <c r="B31" s="135"/>
      <c r="C31" s="29">
        <v>242982</v>
      </c>
      <c r="D31" s="29">
        <v>118884</v>
      </c>
    </row>
    <row r="32" spans="1:4" x14ac:dyDescent="0.2">
      <c r="A32" s="110" t="s">
        <v>32</v>
      </c>
      <c r="B32" s="135"/>
      <c r="C32" s="29">
        <v>2278125</v>
      </c>
      <c r="D32" s="29">
        <v>1929029</v>
      </c>
    </row>
    <row r="33" spans="1:4" x14ac:dyDescent="0.2">
      <c r="A33" s="109" t="s">
        <v>3</v>
      </c>
      <c r="B33" s="40"/>
      <c r="C33" s="30">
        <f t="shared" ref="C33:D33" si="1">SUM(C29:C32)</f>
        <v>5987057</v>
      </c>
      <c r="D33" s="30">
        <f t="shared" si="1"/>
        <v>5586992</v>
      </c>
    </row>
    <row r="34" spans="1:4" x14ac:dyDescent="0.2">
      <c r="A34" s="109" t="s">
        <v>2</v>
      </c>
      <c r="B34" s="40"/>
      <c r="C34" s="30">
        <f t="shared" ref="C34:D34" si="2">C33+C27</f>
        <v>47272288</v>
      </c>
      <c r="D34" s="30">
        <f t="shared" si="2"/>
        <v>41241919</v>
      </c>
    </row>
    <row r="35" spans="1:4" x14ac:dyDescent="0.2">
      <c r="A35" s="107"/>
      <c r="B35" s="107"/>
      <c r="C35" s="107"/>
      <c r="D35" s="107"/>
    </row>
    <row r="36" spans="1:4" x14ac:dyDescent="0.2">
      <c r="A36" s="111" t="s">
        <v>124</v>
      </c>
      <c r="B36" s="51"/>
      <c r="C36" s="52"/>
      <c r="D36" s="52"/>
    </row>
    <row r="37" spans="1:4" x14ac:dyDescent="0.2">
      <c r="A37" s="112" t="s">
        <v>125</v>
      </c>
      <c r="B37" s="45"/>
      <c r="C37" s="50">
        <v>3346.18</v>
      </c>
      <c r="D37" s="50">
        <v>3126.71</v>
      </c>
    </row>
    <row r="38" spans="1:4" x14ac:dyDescent="0.2">
      <c r="A38" s="112"/>
      <c r="B38" s="45"/>
      <c r="C38" s="50"/>
      <c r="D38" s="50"/>
    </row>
    <row r="39" spans="1:4" x14ac:dyDescent="0.2">
      <c r="A39" s="133"/>
    </row>
    <row r="40" spans="1:4" x14ac:dyDescent="0.2">
      <c r="A40" s="132" t="s">
        <v>121</v>
      </c>
      <c r="B40" s="92"/>
      <c r="C40" s="98"/>
      <c r="D40" s="99" t="s">
        <v>0</v>
      </c>
    </row>
    <row r="41" spans="1:4" x14ac:dyDescent="0.2">
      <c r="A41" s="132" t="s">
        <v>0</v>
      </c>
      <c r="B41" s="92"/>
      <c r="C41" s="98"/>
      <c r="D41" s="99" t="s">
        <v>0</v>
      </c>
    </row>
    <row r="42" spans="1:4" x14ac:dyDescent="0.2">
      <c r="A42" s="132"/>
      <c r="B42" s="93"/>
      <c r="C42" s="93"/>
      <c r="D42" s="99"/>
    </row>
    <row r="43" spans="1:4" x14ac:dyDescent="0.2">
      <c r="A43" s="132" t="s">
        <v>106</v>
      </c>
      <c r="B43" s="92"/>
      <c r="C43" s="92"/>
      <c r="D43" s="99" t="s">
        <v>0</v>
      </c>
    </row>
    <row r="44" spans="1:4" x14ac:dyDescent="0.2">
      <c r="A44" s="132" t="s">
        <v>0</v>
      </c>
      <c r="B44" s="92"/>
      <c r="C44" s="92"/>
      <c r="D44" s="99" t="s">
        <v>0</v>
      </c>
    </row>
    <row r="45" spans="1:4" x14ac:dyDescent="0.2">
      <c r="A45" s="132"/>
      <c r="B45" s="93"/>
      <c r="C45" s="93"/>
      <c r="D45" s="99"/>
    </row>
    <row r="46" spans="1:4" x14ac:dyDescent="0.2">
      <c r="A46" s="132" t="s">
        <v>107</v>
      </c>
      <c r="B46" s="92"/>
      <c r="C46" s="92"/>
      <c r="D46" s="99" t="s">
        <v>0</v>
      </c>
    </row>
    <row r="47" spans="1:4" x14ac:dyDescent="0.2">
      <c r="A47" s="133" t="s">
        <v>0</v>
      </c>
      <c r="B47" s="92"/>
      <c r="C47" s="92"/>
      <c r="D47" s="99" t="s">
        <v>0</v>
      </c>
    </row>
    <row r="48" spans="1:4" x14ac:dyDescent="0.2">
      <c r="A48" s="133" t="s">
        <v>111</v>
      </c>
      <c r="B48" s="92"/>
      <c r="C48" s="92"/>
      <c r="D48" s="99" t="s">
        <v>0</v>
      </c>
    </row>
    <row r="49" spans="1:4" x14ac:dyDescent="0.2">
      <c r="A49" s="133" t="s">
        <v>0</v>
      </c>
      <c r="B49" s="99" t="s">
        <v>0</v>
      </c>
      <c r="C49" s="100"/>
      <c r="D49" s="99" t="s">
        <v>0</v>
      </c>
    </row>
    <row r="50" spans="1:4" x14ac:dyDescent="0.2">
      <c r="A50" s="133" t="s">
        <v>108</v>
      </c>
      <c r="B50" s="99"/>
      <c r="C50" s="99"/>
      <c r="D50" s="99"/>
    </row>
    <row r="51" spans="1:4" x14ac:dyDescent="0.2">
      <c r="A51" s="134" t="s">
        <v>1</v>
      </c>
      <c r="B51" s="99" t="s">
        <v>0</v>
      </c>
      <c r="C51" s="99" t="s">
        <v>0</v>
      </c>
      <c r="D51" s="99" t="s">
        <v>0</v>
      </c>
    </row>
    <row r="52" spans="1:4" x14ac:dyDescent="0.2">
      <c r="A52" s="132"/>
    </row>
    <row r="53" spans="1:4" x14ac:dyDescent="0.2">
      <c r="A53" s="132"/>
    </row>
    <row r="54" spans="1:4" x14ac:dyDescent="0.2">
      <c r="A54" s="132"/>
    </row>
    <row r="55" spans="1:4" x14ac:dyDescent="0.2">
      <c r="A55" s="132"/>
    </row>
    <row r="56" spans="1:4" x14ac:dyDescent="0.2">
      <c r="A56" s="132"/>
    </row>
  </sheetData>
  <mergeCells count="5">
    <mergeCell ref="A4:D4"/>
    <mergeCell ref="A2:D2"/>
    <mergeCell ref="A3:D3"/>
    <mergeCell ref="A5:D5"/>
    <mergeCell ref="A6:D6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B13" zoomScaleNormal="100" workbookViewId="0">
      <selection activeCell="B38" sqref="B38:E39"/>
    </sheetView>
  </sheetViews>
  <sheetFormatPr defaultRowHeight="12" x14ac:dyDescent="0.2"/>
  <cols>
    <col min="1" max="1" width="3" style="1" hidden="1" customWidth="1"/>
    <col min="2" max="2" width="65.28515625" style="1" customWidth="1"/>
    <col min="3" max="3" width="6.28515625" style="1" customWidth="1"/>
    <col min="4" max="5" width="19.7109375" style="1" customWidth="1"/>
    <col min="6" max="6" width="3.7109375" style="1" customWidth="1"/>
    <col min="7" max="16384" width="9.140625" style="1"/>
  </cols>
  <sheetData>
    <row r="1" spans="1:6" x14ac:dyDescent="0.2">
      <c r="A1" s="101" t="s">
        <v>0</v>
      </c>
      <c r="B1" s="14" t="s">
        <v>0</v>
      </c>
      <c r="C1" s="14" t="s">
        <v>0</v>
      </c>
      <c r="D1" s="38"/>
      <c r="E1" s="38"/>
      <c r="F1" s="80"/>
    </row>
    <row r="2" spans="1:6" s="139" customFormat="1" ht="15.75" x14ac:dyDescent="0.25">
      <c r="A2" s="137" t="s">
        <v>0</v>
      </c>
      <c r="B2" s="149" t="s">
        <v>74</v>
      </c>
      <c r="C2" s="149"/>
      <c r="D2" s="149"/>
      <c r="E2" s="149"/>
      <c r="F2" s="138"/>
    </row>
    <row r="3" spans="1:6" x14ac:dyDescent="0.2">
      <c r="A3" s="101" t="s">
        <v>0</v>
      </c>
      <c r="B3" s="150" t="s">
        <v>28</v>
      </c>
      <c r="C3" s="150"/>
      <c r="D3" s="150"/>
      <c r="E3" s="150"/>
      <c r="F3" s="80"/>
    </row>
    <row r="4" spans="1:6" x14ac:dyDescent="0.2">
      <c r="A4" s="101" t="s">
        <v>0</v>
      </c>
      <c r="B4" s="151" t="s">
        <v>104</v>
      </c>
      <c r="C4" s="151"/>
      <c r="D4" s="151"/>
      <c r="E4" s="151"/>
      <c r="F4" s="80"/>
    </row>
    <row r="5" spans="1:6" x14ac:dyDescent="0.2">
      <c r="A5" s="101"/>
      <c r="B5" s="104"/>
      <c r="C5" s="104"/>
      <c r="D5" s="104"/>
      <c r="E5" s="104"/>
      <c r="F5" s="80"/>
    </row>
    <row r="6" spans="1:6" x14ac:dyDescent="0.2">
      <c r="A6" s="101" t="s">
        <v>0</v>
      </c>
      <c r="B6" s="152" t="s">
        <v>27</v>
      </c>
      <c r="C6" s="152"/>
      <c r="D6" s="152"/>
      <c r="E6" s="152"/>
      <c r="F6" s="80"/>
    </row>
    <row r="7" spans="1:6" ht="48" x14ac:dyDescent="0.2">
      <c r="A7" s="27" t="s">
        <v>0</v>
      </c>
      <c r="B7" s="102" t="s">
        <v>26</v>
      </c>
      <c r="C7" s="3" t="s">
        <v>63</v>
      </c>
      <c r="D7" s="3" t="str">
        <f>B4</f>
        <v>за девятимесячный период, закончившийся 30 сентября 2021 года</v>
      </c>
      <c r="E7" s="3" t="s">
        <v>122</v>
      </c>
    </row>
    <row r="8" spans="1:6" x14ac:dyDescent="0.2">
      <c r="A8" s="27" t="s">
        <v>0</v>
      </c>
      <c r="B8" s="105">
        <v>1</v>
      </c>
      <c r="C8" s="4">
        <v>2</v>
      </c>
      <c r="D8" s="4">
        <v>3</v>
      </c>
      <c r="E8" s="4">
        <v>4</v>
      </c>
    </row>
    <row r="9" spans="1:6" x14ac:dyDescent="0.2">
      <c r="A9" s="27"/>
      <c r="B9" s="114" t="s">
        <v>65</v>
      </c>
      <c r="C9" s="39"/>
      <c r="D9" s="29">
        <v>12975713</v>
      </c>
      <c r="E9" s="29">
        <v>9469723</v>
      </c>
      <c r="F9" s="80"/>
    </row>
    <row r="10" spans="1:6" x14ac:dyDescent="0.2">
      <c r="A10" s="27" t="s">
        <v>0</v>
      </c>
      <c r="B10" s="114" t="s">
        <v>48</v>
      </c>
      <c r="C10" s="39"/>
      <c r="D10" s="29">
        <v>-267266</v>
      </c>
      <c r="E10" s="29">
        <v>-44759</v>
      </c>
      <c r="F10" s="80"/>
    </row>
    <row r="11" spans="1:6" s="57" customFormat="1" x14ac:dyDescent="0.2">
      <c r="A11" s="43" t="s">
        <v>0</v>
      </c>
      <c r="B11" s="113" t="s">
        <v>49</v>
      </c>
      <c r="C11" s="39" t="s">
        <v>17</v>
      </c>
      <c r="D11" s="30">
        <f>D9+D10</f>
        <v>12708447</v>
      </c>
      <c r="E11" s="30">
        <f>E9+E10</f>
        <v>9424964</v>
      </c>
      <c r="F11" s="44"/>
    </row>
    <row r="12" spans="1:6" x14ac:dyDescent="0.2">
      <c r="A12" s="27" t="s">
        <v>0</v>
      </c>
      <c r="B12" s="114" t="s">
        <v>50</v>
      </c>
      <c r="C12" s="39"/>
      <c r="D12" s="29">
        <v>-2143925</v>
      </c>
      <c r="E12" s="29">
        <v>-2009395</v>
      </c>
      <c r="F12" s="80"/>
    </row>
    <row r="13" spans="1:6" x14ac:dyDescent="0.2">
      <c r="A13" s="27" t="s">
        <v>0</v>
      </c>
      <c r="B13" s="114" t="s">
        <v>52</v>
      </c>
      <c r="C13" s="39"/>
      <c r="D13" s="29">
        <v>21775</v>
      </c>
      <c r="E13" s="29">
        <v>0</v>
      </c>
      <c r="F13" s="80"/>
    </row>
    <row r="14" spans="1:6" s="57" customFormat="1" x14ac:dyDescent="0.2">
      <c r="A14" s="43" t="s">
        <v>0</v>
      </c>
      <c r="B14" s="113" t="s">
        <v>51</v>
      </c>
      <c r="C14" s="39" t="s">
        <v>16</v>
      </c>
      <c r="D14" s="30">
        <f t="shared" ref="D14:E14" si="0">D12+D13</f>
        <v>-2122150</v>
      </c>
      <c r="E14" s="30">
        <f t="shared" si="0"/>
        <v>-2009395</v>
      </c>
      <c r="F14" s="44"/>
    </row>
    <row r="15" spans="1:6" x14ac:dyDescent="0.2">
      <c r="A15" s="27"/>
      <c r="B15" s="114" t="s">
        <v>66</v>
      </c>
      <c r="C15" s="39" t="s">
        <v>15</v>
      </c>
      <c r="D15" s="29">
        <v>2992447</v>
      </c>
      <c r="E15" s="29">
        <v>2599549</v>
      </c>
      <c r="F15" s="80"/>
    </row>
    <row r="16" spans="1:6" x14ac:dyDescent="0.2">
      <c r="A16" s="27"/>
      <c r="B16" s="114" t="s">
        <v>54</v>
      </c>
      <c r="C16" s="39"/>
      <c r="D16" s="29">
        <v>21634</v>
      </c>
      <c r="E16" s="29">
        <v>591671</v>
      </c>
      <c r="F16" s="80"/>
    </row>
    <row r="17" spans="1:6" s="57" customFormat="1" x14ac:dyDescent="0.2">
      <c r="A17" s="43"/>
      <c r="B17" s="113" t="s">
        <v>67</v>
      </c>
      <c r="C17" s="39"/>
      <c r="D17" s="30">
        <f>D15+D16</f>
        <v>3014081</v>
      </c>
      <c r="E17" s="30">
        <f>E15+E16</f>
        <v>3191220</v>
      </c>
      <c r="F17" s="44"/>
    </row>
    <row r="18" spans="1:6" s="57" customFormat="1" x14ac:dyDescent="0.2">
      <c r="A18" s="43"/>
      <c r="B18" s="113" t="s">
        <v>30</v>
      </c>
      <c r="C18" s="39"/>
      <c r="D18" s="30">
        <f>D11+D14+D17</f>
        <v>13600378</v>
      </c>
      <c r="E18" s="30">
        <f>E11+E14+E17</f>
        <v>10606789</v>
      </c>
      <c r="F18" s="44"/>
    </row>
    <row r="19" spans="1:6" x14ac:dyDescent="0.2">
      <c r="A19" s="27"/>
      <c r="B19" s="114" t="s">
        <v>53</v>
      </c>
      <c r="C19" s="39"/>
      <c r="D19" s="29">
        <v>-1887625</v>
      </c>
      <c r="E19" s="29">
        <v>-1488565</v>
      </c>
      <c r="F19" s="80"/>
    </row>
    <row r="20" spans="1:6" x14ac:dyDescent="0.2">
      <c r="A20" s="27"/>
      <c r="B20" s="114" t="s">
        <v>68</v>
      </c>
      <c r="C20" s="39"/>
      <c r="D20" s="29">
        <v>27685</v>
      </c>
      <c r="E20" s="29">
        <v>62109</v>
      </c>
      <c r="F20" s="80"/>
    </row>
    <row r="21" spans="1:6" x14ac:dyDescent="0.2">
      <c r="A21" s="27"/>
      <c r="B21" s="114" t="s">
        <v>69</v>
      </c>
      <c r="C21" s="39"/>
      <c r="D21" s="29">
        <v>-5554307</v>
      </c>
      <c r="E21" s="29">
        <v>-4631435</v>
      </c>
      <c r="F21" s="80"/>
    </row>
    <row r="22" spans="1:6" x14ac:dyDescent="0.2">
      <c r="A22" s="27"/>
      <c r="B22" s="114" t="s">
        <v>70</v>
      </c>
      <c r="C22" s="39"/>
      <c r="D22" s="29">
        <v>112654</v>
      </c>
      <c r="E22" s="29">
        <v>-133310</v>
      </c>
      <c r="F22" s="80"/>
    </row>
    <row r="23" spans="1:6" s="57" customFormat="1" x14ac:dyDescent="0.2">
      <c r="A23" s="43"/>
      <c r="B23" s="113" t="s">
        <v>71</v>
      </c>
      <c r="C23" s="39" t="s">
        <v>14</v>
      </c>
      <c r="D23" s="30">
        <f>D19+D20+D21+D22</f>
        <v>-7301593</v>
      </c>
      <c r="E23" s="30">
        <f>E19+E20+E21+E22</f>
        <v>-6191201</v>
      </c>
      <c r="F23" s="44"/>
    </row>
    <row r="24" spans="1:6" x14ac:dyDescent="0.2">
      <c r="A24" s="27"/>
      <c r="B24" s="114" t="s">
        <v>55</v>
      </c>
      <c r="C24" s="39" t="s">
        <v>13</v>
      </c>
      <c r="D24" s="29">
        <v>-3018312</v>
      </c>
      <c r="E24" s="29">
        <v>-2402564</v>
      </c>
      <c r="F24" s="80"/>
    </row>
    <row r="25" spans="1:6" x14ac:dyDescent="0.2">
      <c r="A25" s="27"/>
      <c r="B25" s="114" t="s">
        <v>56</v>
      </c>
      <c r="C25" s="39" t="s">
        <v>13</v>
      </c>
      <c r="D25" s="29">
        <v>-2205436</v>
      </c>
      <c r="E25" s="29">
        <v>-537676</v>
      </c>
      <c r="F25" s="80"/>
    </row>
    <row r="26" spans="1:6" s="57" customFormat="1" x14ac:dyDescent="0.2">
      <c r="A26" s="43"/>
      <c r="B26" s="113" t="s">
        <v>29</v>
      </c>
      <c r="C26" s="39"/>
      <c r="D26" s="30">
        <f t="shared" ref="D26:E26" si="1">D24+D25</f>
        <v>-5223748</v>
      </c>
      <c r="E26" s="30">
        <f t="shared" si="1"/>
        <v>-2940240</v>
      </c>
      <c r="F26" s="44"/>
    </row>
    <row r="27" spans="1:6" s="57" customFormat="1" x14ac:dyDescent="0.2">
      <c r="A27" s="43"/>
      <c r="B27" s="113" t="s">
        <v>72</v>
      </c>
      <c r="C27" s="39"/>
      <c r="D27" s="30">
        <f>D23+D26</f>
        <v>-12525341</v>
      </c>
      <c r="E27" s="30">
        <f>E23+E26</f>
        <v>-9131441</v>
      </c>
      <c r="F27" s="44"/>
    </row>
    <row r="28" spans="1:6" s="57" customFormat="1" x14ac:dyDescent="0.2">
      <c r="A28" s="43"/>
      <c r="B28" s="106" t="s">
        <v>57</v>
      </c>
      <c r="C28" s="2"/>
      <c r="D28" s="7">
        <f t="shared" ref="D28:E28" si="2">D18+D27</f>
        <v>1075037</v>
      </c>
      <c r="E28" s="7">
        <f t="shared" si="2"/>
        <v>1475348</v>
      </c>
      <c r="F28" s="44"/>
    </row>
    <row r="29" spans="1:6" x14ac:dyDescent="0.2">
      <c r="A29" s="27"/>
      <c r="B29" s="103" t="s">
        <v>58</v>
      </c>
      <c r="C29" s="2"/>
      <c r="D29" s="6">
        <v>-541</v>
      </c>
      <c r="E29" s="6">
        <v>0</v>
      </c>
      <c r="F29" s="80"/>
    </row>
    <row r="30" spans="1:6" s="57" customFormat="1" x14ac:dyDescent="0.2">
      <c r="A30" s="43"/>
      <c r="B30" s="106" t="s">
        <v>37</v>
      </c>
      <c r="C30" s="2"/>
      <c r="D30" s="7">
        <f>D28+D29</f>
        <v>1074496</v>
      </c>
      <c r="E30" s="7">
        <f>E28+E29</f>
        <v>1475348</v>
      </c>
      <c r="F30" s="44"/>
    </row>
    <row r="31" spans="1:6" s="35" customFormat="1" x14ac:dyDescent="0.2">
      <c r="A31" s="28"/>
      <c r="B31" s="33"/>
      <c r="C31" s="32"/>
      <c r="D31" s="32"/>
      <c r="E31" s="34"/>
      <c r="F31" s="32"/>
    </row>
    <row r="32" spans="1:6" s="58" customFormat="1" ht="24" x14ac:dyDescent="0.2">
      <c r="A32" s="53"/>
      <c r="B32" s="115" t="s">
        <v>59</v>
      </c>
      <c r="C32" s="54"/>
      <c r="D32" s="55"/>
      <c r="E32" s="55"/>
      <c r="F32" s="46"/>
    </row>
    <row r="33" spans="1:6" ht="24" x14ac:dyDescent="0.2">
      <c r="A33" s="28"/>
      <c r="B33" s="112" t="s">
        <v>35</v>
      </c>
      <c r="C33" s="45"/>
      <c r="D33" s="84">
        <v>-4914</v>
      </c>
      <c r="E33" s="84">
        <v>252274</v>
      </c>
      <c r="F33" s="80"/>
    </row>
    <row r="34" spans="1:6" ht="24" x14ac:dyDescent="0.2">
      <c r="A34" s="28"/>
      <c r="B34" s="112" t="s">
        <v>109</v>
      </c>
      <c r="C34" s="45"/>
      <c r="D34" s="84">
        <v>-82527</v>
      </c>
      <c r="E34" s="84">
        <v>-36196</v>
      </c>
      <c r="F34" s="80"/>
    </row>
    <row r="35" spans="1:6" x14ac:dyDescent="0.2">
      <c r="A35" s="28"/>
      <c r="B35" s="116" t="s">
        <v>110</v>
      </c>
      <c r="C35" s="56"/>
      <c r="D35" s="85">
        <v>14312</v>
      </c>
      <c r="E35" s="85">
        <v>0</v>
      </c>
      <c r="F35" s="80"/>
    </row>
    <row r="36" spans="1:6" s="57" customFormat="1" x14ac:dyDescent="0.2">
      <c r="A36" s="47"/>
      <c r="B36" s="117" t="s">
        <v>60</v>
      </c>
      <c r="C36" s="48"/>
      <c r="D36" s="49">
        <f t="shared" ref="D36:E36" si="3">D30+D33+D34+D35</f>
        <v>1001367</v>
      </c>
      <c r="E36" s="49">
        <f t="shared" si="3"/>
        <v>1691426</v>
      </c>
      <c r="F36" s="44"/>
    </row>
    <row r="37" spans="1:6" s="35" customFormat="1" x14ac:dyDescent="0.2">
      <c r="A37" s="28"/>
      <c r="B37" s="33"/>
      <c r="C37" s="32"/>
      <c r="D37" s="32"/>
      <c r="E37" s="34"/>
      <c r="F37" s="32"/>
    </row>
    <row r="38" spans="1:6" s="57" customFormat="1" x14ac:dyDescent="0.2">
      <c r="A38" s="47"/>
      <c r="B38" s="111" t="s">
        <v>61</v>
      </c>
      <c r="C38" s="51"/>
      <c r="D38" s="52"/>
      <c r="E38" s="52"/>
      <c r="F38" s="44"/>
    </row>
    <row r="39" spans="1:6" x14ac:dyDescent="0.2">
      <c r="A39" s="28"/>
      <c r="B39" s="112" t="s">
        <v>62</v>
      </c>
      <c r="C39" s="45"/>
      <c r="D39" s="50">
        <v>603.99</v>
      </c>
      <c r="E39" s="50">
        <v>829.31</v>
      </c>
      <c r="F39" s="80"/>
    </row>
    <row r="40" spans="1:6" s="35" customFormat="1" x14ac:dyDescent="0.2">
      <c r="A40" s="28"/>
      <c r="B40" s="33"/>
      <c r="C40" s="32"/>
      <c r="D40" s="32"/>
      <c r="E40" s="34"/>
      <c r="F40" s="32"/>
    </row>
    <row r="41" spans="1:6" s="35" customFormat="1" x14ac:dyDescent="0.2">
      <c r="A41" s="28"/>
      <c r="B41" s="33"/>
      <c r="C41" s="32"/>
      <c r="D41" s="32"/>
      <c r="E41" s="34"/>
      <c r="F41" s="32"/>
    </row>
    <row r="42" spans="1:6" s="35" customFormat="1" x14ac:dyDescent="0.2">
      <c r="A42" s="101" t="s">
        <v>0</v>
      </c>
      <c r="B42" s="35" t="str">
        <f>Ф1!A40</f>
        <v>Председатель Правления   Конурбаев Ержан Еркенович</v>
      </c>
      <c r="C42" s="36"/>
      <c r="D42" s="37"/>
    </row>
    <row r="43" spans="1:6" s="35" customFormat="1" x14ac:dyDescent="0.2">
      <c r="A43" s="101" t="s">
        <v>0</v>
      </c>
      <c r="B43" s="35" t="s">
        <v>0</v>
      </c>
      <c r="C43" s="36"/>
      <c r="D43" s="37"/>
    </row>
    <row r="44" spans="1:6" x14ac:dyDescent="0.2">
      <c r="A44" s="101"/>
      <c r="C44" s="5"/>
      <c r="D44" s="12"/>
    </row>
    <row r="45" spans="1:6" x14ac:dyDescent="0.2">
      <c r="A45" s="101" t="s">
        <v>0</v>
      </c>
      <c r="B45" s="1" t="str">
        <f>Ф1!A43</f>
        <v>Главный бухгалтер   Юсупов Фархад Рахимович</v>
      </c>
      <c r="C45" s="11"/>
      <c r="D45" s="12"/>
    </row>
    <row r="46" spans="1:6" x14ac:dyDescent="0.2">
      <c r="A46" s="101" t="s">
        <v>0</v>
      </c>
      <c r="B46" s="1" t="s">
        <v>0</v>
      </c>
      <c r="C46" s="11"/>
      <c r="D46" s="12" t="s">
        <v>0</v>
      </c>
    </row>
    <row r="47" spans="1:6" x14ac:dyDescent="0.2">
      <c r="A47" s="12"/>
      <c r="C47" s="5"/>
      <c r="D47" s="12"/>
    </row>
    <row r="48" spans="1:6" x14ac:dyDescent="0.2">
      <c r="B48" s="1" t="str">
        <f>Ф1!A46</f>
        <v>Исполнитель   Юсупов Фархад Рахимович</v>
      </c>
      <c r="C48" s="11"/>
      <c r="D48" s="12" t="s">
        <v>0</v>
      </c>
    </row>
    <row r="49" spans="2:6" x14ac:dyDescent="0.2">
      <c r="B49" s="80" t="s">
        <v>0</v>
      </c>
      <c r="C49" s="11"/>
      <c r="D49" s="12" t="s">
        <v>0</v>
      </c>
    </row>
    <row r="50" spans="2:6" x14ac:dyDescent="0.2">
      <c r="B50" s="1" t="str">
        <f>Ф1!A48</f>
        <v>Телефон   8-727-331-53-53</v>
      </c>
      <c r="C50" s="11"/>
      <c r="D50" s="12" t="s">
        <v>0</v>
      </c>
      <c r="E50" s="80" t="s">
        <v>0</v>
      </c>
      <c r="F50" s="80"/>
    </row>
    <row r="51" spans="2:6" x14ac:dyDescent="0.2">
      <c r="B51" s="80" t="s">
        <v>0</v>
      </c>
      <c r="C51" s="12" t="s">
        <v>0</v>
      </c>
      <c r="D51" s="12" t="s">
        <v>0</v>
      </c>
      <c r="E51" s="80" t="s">
        <v>0</v>
      </c>
      <c r="F51" s="80"/>
    </row>
    <row r="52" spans="2:6" x14ac:dyDescent="0.2">
      <c r="B52" s="1" t="str">
        <f>Ф1!A50</f>
        <v>Дата   28.10.2021</v>
      </c>
      <c r="C52" s="12"/>
      <c r="D52" s="12"/>
      <c r="E52" s="80"/>
      <c r="F52" s="80"/>
    </row>
    <row r="53" spans="2:6" x14ac:dyDescent="0.2">
      <c r="B53" s="1" t="str">
        <f>Ф1!A51</f>
        <v>Место для печати</v>
      </c>
      <c r="C53" s="12" t="s">
        <v>0</v>
      </c>
      <c r="D53" s="12" t="s">
        <v>0</v>
      </c>
      <c r="E53" s="80" t="s">
        <v>0</v>
      </c>
      <c r="F53" s="80"/>
    </row>
    <row r="54" spans="2:6" x14ac:dyDescent="0.2">
      <c r="C54" s="59"/>
      <c r="D54" s="59"/>
    </row>
    <row r="55" spans="2:6" x14ac:dyDescent="0.2">
      <c r="C55" s="59"/>
      <c r="D55" s="59"/>
    </row>
    <row r="56" spans="2:6" x14ac:dyDescent="0.2">
      <c r="C56" s="59"/>
      <c r="D56" s="59"/>
    </row>
    <row r="57" spans="2:6" x14ac:dyDescent="0.2">
      <c r="C57" s="59"/>
      <c r="D57" s="59"/>
    </row>
    <row r="58" spans="2:6" x14ac:dyDescent="0.2">
      <c r="C58" s="59"/>
      <c r="D58" s="59"/>
    </row>
    <row r="59" spans="2:6" x14ac:dyDescent="0.2">
      <c r="C59" s="59"/>
      <c r="D59" s="59"/>
    </row>
    <row r="60" spans="2:6" x14ac:dyDescent="0.2">
      <c r="C60" s="59"/>
      <c r="D60" s="59"/>
    </row>
    <row r="61" spans="2:6" x14ac:dyDescent="0.2">
      <c r="C61" s="59"/>
      <c r="D61" s="59"/>
    </row>
    <row r="62" spans="2:6" x14ac:dyDescent="0.2">
      <c r="C62" s="59"/>
      <c r="D62" s="59"/>
    </row>
    <row r="63" spans="2:6" x14ac:dyDescent="0.2">
      <c r="C63" s="59"/>
      <c r="D63" s="59"/>
    </row>
    <row r="64" spans="2:6" x14ac:dyDescent="0.2">
      <c r="C64" s="59"/>
      <c r="D64" s="59"/>
    </row>
    <row r="65" spans="3:5" x14ac:dyDescent="0.2">
      <c r="C65" s="59"/>
      <c r="D65" s="59"/>
    </row>
    <row r="66" spans="3:5" x14ac:dyDescent="0.2">
      <c r="C66" s="59"/>
      <c r="D66" s="59"/>
    </row>
    <row r="67" spans="3:5" x14ac:dyDescent="0.2">
      <c r="C67" s="59"/>
      <c r="D67" s="59"/>
    </row>
    <row r="68" spans="3:5" x14ac:dyDescent="0.2">
      <c r="C68" s="59"/>
      <c r="D68" s="60"/>
      <c r="E68" s="60"/>
    </row>
    <row r="69" spans="3:5" x14ac:dyDescent="0.2">
      <c r="D69" s="14"/>
      <c r="E69" s="14"/>
    </row>
  </sheetData>
  <mergeCells count="4">
    <mergeCell ref="B2:E2"/>
    <mergeCell ref="B3:E3"/>
    <mergeCell ref="B4:E4"/>
    <mergeCell ref="B6:E6"/>
  </mergeCells>
  <printOptions horizontalCentered="1"/>
  <pageMargins left="0.19685039370078741" right="0.19685039370078741" top="0.19685039370078741" bottom="0.19685039370078741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topLeftCell="A10" zoomScaleNormal="100" workbookViewId="0">
      <selection activeCell="E7" sqref="E7"/>
    </sheetView>
  </sheetViews>
  <sheetFormatPr defaultRowHeight="12" x14ac:dyDescent="0.2"/>
  <cols>
    <col min="1" max="1" width="65.42578125" style="17" customWidth="1"/>
    <col min="2" max="2" width="20.7109375" style="25" customWidth="1"/>
    <col min="3" max="3" width="20.7109375" style="17" customWidth="1"/>
    <col min="4" max="16384" width="9.140625" style="17"/>
  </cols>
  <sheetData>
    <row r="1" spans="1:3" x14ac:dyDescent="0.2">
      <c r="A1" s="15"/>
      <c r="B1" s="15"/>
      <c r="C1" s="16"/>
    </row>
    <row r="2" spans="1:3" s="140" customFormat="1" ht="15" x14ac:dyDescent="0.25">
      <c r="A2" s="153" t="s">
        <v>123</v>
      </c>
      <c r="B2" s="153"/>
      <c r="C2" s="153"/>
    </row>
    <row r="3" spans="1:3" x14ac:dyDescent="0.2">
      <c r="A3" s="154" t="s">
        <v>28</v>
      </c>
      <c r="B3" s="154"/>
      <c r="C3" s="154"/>
    </row>
    <row r="4" spans="1:3" x14ac:dyDescent="0.2">
      <c r="A4" s="155" t="str">
        <f>Ф2!B4</f>
        <v>за девятимесячный период, закончившийся 30 сентября 2021 года</v>
      </c>
      <c r="B4" s="155"/>
      <c r="C4" s="155"/>
    </row>
    <row r="5" spans="1:3" x14ac:dyDescent="0.2">
      <c r="A5" s="15"/>
      <c r="B5" s="15"/>
      <c r="C5" s="15"/>
    </row>
    <row r="6" spans="1:3" x14ac:dyDescent="0.2">
      <c r="A6" s="15"/>
      <c r="B6" s="15"/>
      <c r="C6" s="16" t="s">
        <v>27</v>
      </c>
    </row>
    <row r="7" spans="1:3" s="18" customFormat="1" ht="36" x14ac:dyDescent="0.25">
      <c r="A7" s="119" t="s">
        <v>26</v>
      </c>
      <c r="B7" s="26" t="str">
        <f>Ф2!D7</f>
        <v>за девятимесячный период, закончившийся 30 сентября 2021 года</v>
      </c>
      <c r="C7" s="26" t="str">
        <f>Ф2!E7</f>
        <v>за девятимесячный период, закончившийся 30 сентября 2020 года</v>
      </c>
    </row>
    <row r="8" spans="1:3" s="18" customFormat="1" x14ac:dyDescent="0.25">
      <c r="A8" s="119">
        <v>1</v>
      </c>
      <c r="B8" s="19">
        <v>2</v>
      </c>
      <c r="C8" s="19">
        <v>3</v>
      </c>
    </row>
    <row r="9" spans="1:3" s="18" customFormat="1" x14ac:dyDescent="0.25">
      <c r="A9" s="86"/>
      <c r="B9" s="19"/>
      <c r="C9" s="19"/>
    </row>
    <row r="10" spans="1:3" s="22" customFormat="1" x14ac:dyDescent="0.2">
      <c r="A10" s="122" t="s">
        <v>84</v>
      </c>
      <c r="B10" s="90"/>
      <c r="C10" s="90"/>
    </row>
    <row r="11" spans="1:3" s="22" customFormat="1" x14ac:dyDescent="0.2">
      <c r="A11" s="118" t="s">
        <v>85</v>
      </c>
      <c r="B11" s="90">
        <v>1075037</v>
      </c>
      <c r="C11" s="90">
        <v>1475348</v>
      </c>
    </row>
    <row r="12" spans="1:3" s="87" customFormat="1" x14ac:dyDescent="0.2">
      <c r="A12" s="120" t="s">
        <v>86</v>
      </c>
      <c r="B12" s="88"/>
      <c r="C12" s="88"/>
    </row>
    <row r="13" spans="1:3" x14ac:dyDescent="0.2">
      <c r="A13" s="121" t="s">
        <v>83</v>
      </c>
      <c r="B13" s="89">
        <v>29829</v>
      </c>
      <c r="C13" s="89">
        <v>29927</v>
      </c>
    </row>
    <row r="14" spans="1:3" x14ac:dyDescent="0.2">
      <c r="A14" s="121" t="s">
        <v>116</v>
      </c>
      <c r="B14" s="89">
        <v>-4149</v>
      </c>
      <c r="C14" s="89">
        <v>-541</v>
      </c>
    </row>
    <row r="15" spans="1:3" x14ac:dyDescent="0.2">
      <c r="A15" s="121" t="s">
        <v>88</v>
      </c>
      <c r="B15" s="89">
        <v>21634</v>
      </c>
      <c r="C15" s="89">
        <v>591671</v>
      </c>
    </row>
    <row r="16" spans="1:3" x14ac:dyDescent="0.2">
      <c r="A16" s="121" t="s">
        <v>87</v>
      </c>
      <c r="B16" s="89">
        <v>1595842</v>
      </c>
      <c r="C16" s="89">
        <f>1257969-1247093</f>
        <v>10876</v>
      </c>
    </row>
    <row r="17" spans="1:3" x14ac:dyDescent="0.2">
      <c r="A17" s="121" t="s">
        <v>117</v>
      </c>
      <c r="B17" s="89">
        <v>-308842</v>
      </c>
      <c r="C17" s="89">
        <v>-335611</v>
      </c>
    </row>
    <row r="18" spans="1:3" x14ac:dyDescent="0.2">
      <c r="A18" s="121" t="s">
        <v>91</v>
      </c>
      <c r="B18" s="89">
        <v>36670</v>
      </c>
      <c r="C18" s="89">
        <f>1095468-10877-1134749</f>
        <v>-50158</v>
      </c>
    </row>
    <row r="19" spans="1:3" s="22" customFormat="1" ht="24" x14ac:dyDescent="0.2">
      <c r="A19" s="142" t="s">
        <v>38</v>
      </c>
      <c r="B19" s="90">
        <f>SUM(B11:B18)</f>
        <v>2446021</v>
      </c>
      <c r="C19" s="90">
        <f>SUM(C11:C18)</f>
        <v>1721512</v>
      </c>
    </row>
    <row r="20" spans="1:3" s="22" customFormat="1" x14ac:dyDescent="0.2">
      <c r="A20" s="142" t="s">
        <v>82</v>
      </c>
      <c r="B20" s="90"/>
      <c r="C20" s="90"/>
    </row>
    <row r="21" spans="1:3" x14ac:dyDescent="0.2">
      <c r="A21" s="123" t="s">
        <v>40</v>
      </c>
      <c r="B21" s="89">
        <v>-3332379</v>
      </c>
      <c r="C21" s="89">
        <v>3201439</v>
      </c>
    </row>
    <row r="22" spans="1:3" x14ac:dyDescent="0.2">
      <c r="A22" s="123" t="s">
        <v>23</v>
      </c>
      <c r="B22" s="89">
        <v>-658589</v>
      </c>
      <c r="C22" s="89">
        <v>-968857</v>
      </c>
    </row>
    <row r="23" spans="1:3" x14ac:dyDescent="0.2">
      <c r="A23" s="123" t="s">
        <v>118</v>
      </c>
      <c r="B23" s="89">
        <v>-391663</v>
      </c>
      <c r="C23" s="89">
        <v>134178</v>
      </c>
    </row>
    <row r="24" spans="1:3" x14ac:dyDescent="0.2">
      <c r="A24" s="123" t="s">
        <v>43</v>
      </c>
      <c r="B24" s="89">
        <v>-94773</v>
      </c>
      <c r="C24" s="89">
        <v>-108697</v>
      </c>
    </row>
    <row r="25" spans="1:3" x14ac:dyDescent="0.2">
      <c r="A25" s="123" t="s">
        <v>45</v>
      </c>
      <c r="B25" s="89">
        <v>-1941761</v>
      </c>
      <c r="C25" s="89">
        <v>-84377</v>
      </c>
    </row>
    <row r="26" spans="1:3" x14ac:dyDescent="0.2">
      <c r="A26" s="123" t="s">
        <v>11</v>
      </c>
      <c r="B26" s="89">
        <v>-19352</v>
      </c>
      <c r="C26" s="89">
        <v>42049</v>
      </c>
    </row>
    <row r="27" spans="1:3" s="22" customFormat="1" x14ac:dyDescent="0.2">
      <c r="A27" s="142" t="s">
        <v>89</v>
      </c>
      <c r="B27" s="90"/>
      <c r="C27" s="90"/>
    </row>
    <row r="28" spans="1:3" x14ac:dyDescent="0.2">
      <c r="A28" s="123" t="s">
        <v>8</v>
      </c>
      <c r="B28" s="89">
        <v>-407452</v>
      </c>
      <c r="C28" s="89">
        <v>401680</v>
      </c>
    </row>
    <row r="29" spans="1:3" x14ac:dyDescent="0.2">
      <c r="A29" s="123" t="s">
        <v>46</v>
      </c>
      <c r="B29" s="89">
        <v>5778779</v>
      </c>
      <c r="C29" s="89">
        <v>4908490</v>
      </c>
    </row>
    <row r="30" spans="1:3" x14ac:dyDescent="0.2">
      <c r="A30" s="123" t="s">
        <v>47</v>
      </c>
      <c r="B30" s="89">
        <v>235762</v>
      </c>
      <c r="C30" s="89">
        <f>179499+1</f>
        <v>179500</v>
      </c>
    </row>
    <row r="31" spans="1:3" x14ac:dyDescent="0.2">
      <c r="A31" s="123" t="s">
        <v>7</v>
      </c>
      <c r="B31" s="89">
        <v>21908</v>
      </c>
      <c r="C31" s="89">
        <f>-6726+1</f>
        <v>-6725</v>
      </c>
    </row>
    <row r="32" spans="1:3" s="22" customFormat="1" ht="24" x14ac:dyDescent="0.2">
      <c r="A32" s="142" t="s">
        <v>90</v>
      </c>
      <c r="B32" s="90">
        <f t="shared" ref="B32" si="0">SUM(B19:B31)</f>
        <v>1636501</v>
      </c>
      <c r="C32" s="90">
        <f>SUM(C19:C31)</f>
        <v>9420192</v>
      </c>
    </row>
    <row r="33" spans="1:6" x14ac:dyDescent="0.2">
      <c r="A33" s="123" t="s">
        <v>92</v>
      </c>
      <c r="B33" s="89">
        <v>0</v>
      </c>
      <c r="C33" s="89">
        <v>0</v>
      </c>
    </row>
    <row r="34" spans="1:6" s="22" customFormat="1" x14ac:dyDescent="0.2">
      <c r="A34" s="142" t="s">
        <v>99</v>
      </c>
      <c r="B34" s="90">
        <f t="shared" ref="B34" si="1">SUM(B32:B33)</f>
        <v>1636501</v>
      </c>
      <c r="C34" s="90">
        <f>SUM(C32:C33)</f>
        <v>9420192</v>
      </c>
      <c r="F34" s="143"/>
    </row>
    <row r="35" spans="1:6" s="22" customFormat="1" x14ac:dyDescent="0.2">
      <c r="A35" s="122" t="s">
        <v>93</v>
      </c>
      <c r="B35" s="90"/>
      <c r="C35" s="90"/>
    </row>
    <row r="36" spans="1:6" x14ac:dyDescent="0.2">
      <c r="A36" s="123" t="s">
        <v>119</v>
      </c>
      <c r="B36" s="89">
        <v>-1008289</v>
      </c>
      <c r="C36" s="89">
        <v>-8187462</v>
      </c>
    </row>
    <row r="37" spans="1:6" x14ac:dyDescent="0.2">
      <c r="A37" s="123" t="s">
        <v>120</v>
      </c>
      <c r="B37" s="89">
        <v>-25170</v>
      </c>
      <c r="C37" s="89">
        <v>-17603</v>
      </c>
    </row>
    <row r="38" spans="1:6" s="22" customFormat="1" x14ac:dyDescent="0.2">
      <c r="A38" s="118" t="s">
        <v>94</v>
      </c>
      <c r="B38" s="90">
        <f>SUM(B36:B37)</f>
        <v>-1033459</v>
      </c>
      <c r="C38" s="90">
        <f>SUM(C36:C37)</f>
        <v>-8205065</v>
      </c>
      <c r="F38" s="143"/>
    </row>
    <row r="39" spans="1:6" s="22" customFormat="1" x14ac:dyDescent="0.2">
      <c r="A39" s="122" t="s">
        <v>95</v>
      </c>
      <c r="B39" s="90"/>
      <c r="C39" s="90"/>
    </row>
    <row r="40" spans="1:6" x14ac:dyDescent="0.2">
      <c r="A40" s="121" t="s">
        <v>96</v>
      </c>
      <c r="B40" s="89">
        <v>-601302</v>
      </c>
      <c r="C40" s="89">
        <v>-1215323</v>
      </c>
    </row>
    <row r="41" spans="1:6" s="22" customFormat="1" x14ac:dyDescent="0.2">
      <c r="A41" s="118" t="s">
        <v>97</v>
      </c>
      <c r="B41" s="90">
        <f t="shared" ref="B41:C41" si="2">B40</f>
        <v>-601302</v>
      </c>
      <c r="C41" s="90">
        <f t="shared" si="2"/>
        <v>-1215323</v>
      </c>
    </row>
    <row r="42" spans="1:6" s="22" customFormat="1" x14ac:dyDescent="0.2">
      <c r="A42" s="118" t="s">
        <v>98</v>
      </c>
      <c r="B42" s="90">
        <f>B34+B38+B41</f>
        <v>1740</v>
      </c>
      <c r="C42" s="90">
        <f>C34+C38+C41</f>
        <v>-196</v>
      </c>
    </row>
    <row r="43" spans="1:6" x14ac:dyDescent="0.2">
      <c r="A43" s="121" t="s">
        <v>100</v>
      </c>
      <c r="B43" s="89">
        <v>6773</v>
      </c>
      <c r="C43" s="89">
        <v>12932</v>
      </c>
    </row>
    <row r="44" spans="1:6" s="22" customFormat="1" x14ac:dyDescent="0.2">
      <c r="A44" s="118" t="s">
        <v>101</v>
      </c>
      <c r="B44" s="90">
        <f t="shared" ref="B44:C44" si="3">B42+B43</f>
        <v>8513</v>
      </c>
      <c r="C44" s="90">
        <f t="shared" si="3"/>
        <v>12736</v>
      </c>
    </row>
    <row r="45" spans="1:6" x14ac:dyDescent="0.2">
      <c r="B45" s="23"/>
      <c r="C45" s="23"/>
    </row>
    <row r="46" spans="1:6" x14ac:dyDescent="0.2">
      <c r="B46" s="24"/>
      <c r="C46" s="21"/>
    </row>
    <row r="47" spans="1:6" x14ac:dyDescent="0.2">
      <c r="A47" s="91" t="str">
        <f>Ф2!B42</f>
        <v>Председатель Правления   Конурбаев Ержан Еркенович</v>
      </c>
      <c r="C47" s="21"/>
    </row>
    <row r="48" spans="1:6" x14ac:dyDescent="0.2">
      <c r="A48" s="91" t="s">
        <v>0</v>
      </c>
      <c r="B48" s="23"/>
      <c r="C48" s="20"/>
    </row>
    <row r="49" spans="1:3" x14ac:dyDescent="0.2">
      <c r="A49" s="91"/>
      <c r="B49" s="23"/>
      <c r="C49" s="20"/>
    </row>
    <row r="50" spans="1:3" x14ac:dyDescent="0.2">
      <c r="A50" s="91" t="str">
        <f>Ф2!B45</f>
        <v>Главный бухгалтер   Юсупов Фархад Рахимович</v>
      </c>
    </row>
    <row r="51" spans="1:3" x14ac:dyDescent="0.2">
      <c r="A51" s="91" t="s">
        <v>0</v>
      </c>
    </row>
    <row r="52" spans="1:3" x14ac:dyDescent="0.2">
      <c r="A52" s="91"/>
    </row>
    <row r="53" spans="1:3" x14ac:dyDescent="0.2">
      <c r="A53" s="91" t="str">
        <f>Ф2!B48</f>
        <v>Исполнитель   Юсупов Фархад Рахимович</v>
      </c>
    </row>
    <row r="54" spans="1:3" x14ac:dyDescent="0.2">
      <c r="A54" s="107" t="s">
        <v>0</v>
      </c>
    </row>
    <row r="55" spans="1:3" x14ac:dyDescent="0.2">
      <c r="A55" s="91" t="str">
        <f>Ф2!B50</f>
        <v>Телефон   8-727-331-53-53</v>
      </c>
    </row>
    <row r="56" spans="1:3" x14ac:dyDescent="0.2">
      <c r="A56" s="107" t="s">
        <v>0</v>
      </c>
    </row>
    <row r="57" spans="1:3" x14ac:dyDescent="0.2">
      <c r="A57" s="91" t="str">
        <f>Ф2!B52</f>
        <v>Дата   28.10.2021</v>
      </c>
    </row>
    <row r="58" spans="1:3" x14ac:dyDescent="0.2">
      <c r="A58" s="91" t="str">
        <f>Ф2!B53</f>
        <v>Место для печати</v>
      </c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</sheetData>
  <mergeCells count="3">
    <mergeCell ref="A2:C2"/>
    <mergeCell ref="A3:C3"/>
    <mergeCell ref="A4:C4"/>
  </mergeCells>
  <conditionalFormatting sqref="B45:C45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zoomScaleNormal="100" workbookViewId="0">
      <selection activeCell="A38" sqref="A38"/>
    </sheetView>
  </sheetViews>
  <sheetFormatPr defaultRowHeight="12" x14ac:dyDescent="0.2"/>
  <cols>
    <col min="1" max="1" width="65" style="67" customWidth="1"/>
    <col min="2" max="6" width="18.5703125" style="67" customWidth="1"/>
    <col min="7" max="16384" width="9.140625" style="67"/>
  </cols>
  <sheetData>
    <row r="1" spans="1:7" s="61" customFormat="1" x14ac:dyDescent="0.25"/>
    <row r="2" spans="1:7" s="141" customFormat="1" ht="14.25" x14ac:dyDescent="0.25">
      <c r="A2" s="156" t="s">
        <v>75</v>
      </c>
      <c r="B2" s="157"/>
      <c r="C2" s="157"/>
      <c r="D2" s="157"/>
      <c r="E2" s="157"/>
      <c r="F2" s="157"/>
    </row>
    <row r="3" spans="1:7" s="8" customFormat="1" x14ac:dyDescent="0.25">
      <c r="A3" s="158" t="s">
        <v>28</v>
      </c>
      <c r="B3" s="158"/>
      <c r="C3" s="158"/>
      <c r="D3" s="158"/>
      <c r="E3" s="158"/>
      <c r="F3" s="158"/>
    </row>
    <row r="4" spans="1:7" s="61" customFormat="1" x14ac:dyDescent="0.25">
      <c r="A4" s="159" t="str">
        <f>Ф3!A4</f>
        <v>за девятимесячный период, закончившийся 30 сентября 2021 года</v>
      </c>
      <c r="B4" s="160"/>
      <c r="C4" s="160"/>
      <c r="D4" s="160"/>
      <c r="E4" s="160"/>
      <c r="F4" s="160"/>
    </row>
    <row r="5" spans="1:7" s="61" customFormat="1" x14ac:dyDescent="0.25">
      <c r="C5" s="62"/>
      <c r="D5" s="62"/>
      <c r="E5" s="62"/>
    </row>
    <row r="6" spans="1:7" s="61" customFormat="1" x14ac:dyDescent="0.25">
      <c r="C6" s="62"/>
      <c r="D6" s="62"/>
      <c r="E6" s="62"/>
      <c r="F6" s="63" t="s">
        <v>27</v>
      </c>
    </row>
    <row r="7" spans="1:7" s="64" customFormat="1" ht="24" x14ac:dyDescent="0.25">
      <c r="A7" s="130" t="s">
        <v>26</v>
      </c>
      <c r="B7" s="9" t="s">
        <v>33</v>
      </c>
      <c r="C7" s="9" t="s">
        <v>31</v>
      </c>
      <c r="D7" s="9" t="s">
        <v>78</v>
      </c>
      <c r="E7" s="9" t="s">
        <v>32</v>
      </c>
      <c r="F7" s="10" t="s">
        <v>3</v>
      </c>
    </row>
    <row r="8" spans="1:7" s="62" customFormat="1" x14ac:dyDescent="0.25">
      <c r="A8" s="131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7" x14ac:dyDescent="0.2">
      <c r="A9" s="128" t="s">
        <v>39</v>
      </c>
      <c r="B9" s="65">
        <v>2551102</v>
      </c>
      <c r="C9" s="65">
        <v>735599</v>
      </c>
      <c r="D9" s="65">
        <f>50262</f>
        <v>50262</v>
      </c>
      <c r="E9" s="65">
        <v>1376330</v>
      </c>
      <c r="F9" s="66">
        <f>B9+C9+D9+E9</f>
        <v>4713293</v>
      </c>
      <c r="G9" s="68"/>
    </row>
    <row r="10" spans="1:7" x14ac:dyDescent="0.2">
      <c r="A10" s="126" t="s">
        <v>76</v>
      </c>
      <c r="B10" s="69"/>
      <c r="C10" s="69"/>
      <c r="D10" s="69"/>
      <c r="E10" s="69"/>
      <c r="F10" s="70"/>
    </row>
    <row r="11" spans="1:7" x14ac:dyDescent="0.2">
      <c r="A11" s="127" t="s">
        <v>37</v>
      </c>
      <c r="B11" s="71"/>
      <c r="C11" s="71"/>
      <c r="D11" s="71"/>
      <c r="E11" s="71">
        <v>1475348</v>
      </c>
      <c r="F11" s="71">
        <f>E11</f>
        <v>1475348</v>
      </c>
    </row>
    <row r="12" spans="1:7" x14ac:dyDescent="0.2">
      <c r="A12" s="126" t="s">
        <v>34</v>
      </c>
      <c r="B12" s="69"/>
      <c r="C12" s="69"/>
      <c r="D12" s="69"/>
      <c r="E12" s="69"/>
      <c r="F12" s="70"/>
    </row>
    <row r="13" spans="1:7" s="83" customFormat="1" ht="24" x14ac:dyDescent="0.2">
      <c r="A13" s="129" t="s">
        <v>77</v>
      </c>
      <c r="B13" s="81"/>
      <c r="C13" s="82"/>
      <c r="D13" s="82"/>
      <c r="E13" s="82"/>
      <c r="F13" s="81"/>
    </row>
    <row r="14" spans="1:7" ht="24" x14ac:dyDescent="0.2">
      <c r="A14" s="127" t="s">
        <v>35</v>
      </c>
      <c r="B14" s="71"/>
      <c r="C14" s="72">
        <v>252274</v>
      </c>
      <c r="D14" s="72"/>
      <c r="E14" s="72"/>
      <c r="F14" s="71">
        <f>C14</f>
        <v>252274</v>
      </c>
    </row>
    <row r="15" spans="1:7" ht="24" x14ac:dyDescent="0.2">
      <c r="A15" s="127" t="s">
        <v>109</v>
      </c>
      <c r="B15" s="71"/>
      <c r="C15" s="72">
        <v>-36196</v>
      </c>
      <c r="D15" s="72"/>
      <c r="E15" s="72"/>
      <c r="F15" s="71">
        <f>C15</f>
        <v>-36196</v>
      </c>
    </row>
    <row r="16" spans="1:7" x14ac:dyDescent="0.2">
      <c r="A16" s="127" t="s">
        <v>36</v>
      </c>
      <c r="B16" s="71">
        <f>B14+B15</f>
        <v>0</v>
      </c>
      <c r="C16" s="71">
        <f>C14+C15</f>
        <v>216078</v>
      </c>
      <c r="D16" s="71">
        <v>0</v>
      </c>
      <c r="E16" s="71">
        <f>E14+E15</f>
        <v>0</v>
      </c>
      <c r="F16" s="71">
        <f>B16+C16+D16+E16</f>
        <v>216078</v>
      </c>
    </row>
    <row r="17" spans="1:9" s="73" customFormat="1" x14ac:dyDescent="0.2">
      <c r="A17" s="126" t="s">
        <v>60</v>
      </c>
      <c r="B17" s="65">
        <v>0</v>
      </c>
      <c r="C17" s="65">
        <f>C16</f>
        <v>216078</v>
      </c>
      <c r="D17" s="65">
        <v>0</v>
      </c>
      <c r="E17" s="65">
        <f>E11</f>
        <v>1475348</v>
      </c>
      <c r="F17" s="65">
        <f>B17+C17+D17+E17</f>
        <v>1691426</v>
      </c>
      <c r="I17" s="74"/>
    </row>
    <row r="18" spans="1:9" s="73" customFormat="1" x14ac:dyDescent="0.2">
      <c r="A18" s="124" t="s">
        <v>79</v>
      </c>
      <c r="B18" s="65"/>
      <c r="C18" s="65"/>
      <c r="D18" s="65"/>
      <c r="E18" s="65"/>
      <c r="F18" s="65"/>
      <c r="I18" s="74"/>
    </row>
    <row r="19" spans="1:9" x14ac:dyDescent="0.2">
      <c r="A19" s="127" t="s">
        <v>102</v>
      </c>
      <c r="B19" s="71"/>
      <c r="C19" s="72"/>
      <c r="D19" s="72"/>
      <c r="E19" s="72">
        <v>-1215323</v>
      </c>
      <c r="F19" s="71">
        <f>B19+C19+D19+E19</f>
        <v>-1215323</v>
      </c>
      <c r="G19" s="68"/>
      <c r="I19" s="68"/>
    </row>
    <row r="20" spans="1:9" x14ac:dyDescent="0.2">
      <c r="A20" s="127" t="s">
        <v>4</v>
      </c>
      <c r="B20" s="71"/>
      <c r="C20" s="72"/>
      <c r="D20" s="72">
        <v>82705</v>
      </c>
      <c r="E20" s="72">
        <v>-82705</v>
      </c>
      <c r="F20" s="71">
        <f>B20+C20+D20+E20</f>
        <v>0</v>
      </c>
    </row>
    <row r="21" spans="1:9" x14ac:dyDescent="0.2">
      <c r="A21" s="125" t="s">
        <v>112</v>
      </c>
      <c r="B21" s="66">
        <f>B9</f>
        <v>2551102</v>
      </c>
      <c r="C21" s="66">
        <f>C9+C17</f>
        <v>951677</v>
      </c>
      <c r="D21" s="66">
        <f>D9+D20</f>
        <v>132967</v>
      </c>
      <c r="E21" s="66">
        <f>E9+E17+E19+E20</f>
        <v>1553650</v>
      </c>
      <c r="F21" s="65">
        <f>B21+C21+D21+E21</f>
        <v>5189396</v>
      </c>
      <c r="G21" s="68"/>
    </row>
    <row r="22" spans="1:9" x14ac:dyDescent="0.2">
      <c r="A22" s="128" t="s">
        <v>80</v>
      </c>
      <c r="B22" s="66">
        <v>2551102</v>
      </c>
      <c r="C22" s="66">
        <v>987977</v>
      </c>
      <c r="D22" s="66">
        <v>118884</v>
      </c>
      <c r="E22" s="66">
        <v>1929029</v>
      </c>
      <c r="F22" s="65">
        <f>B22+C22+D22+E22</f>
        <v>5586992</v>
      </c>
      <c r="G22" s="68"/>
    </row>
    <row r="23" spans="1:9" x14ac:dyDescent="0.2">
      <c r="A23" s="126" t="s">
        <v>76</v>
      </c>
      <c r="B23" s="69"/>
      <c r="C23" s="69"/>
      <c r="D23" s="69"/>
      <c r="E23" s="69"/>
      <c r="F23" s="70"/>
    </row>
    <row r="24" spans="1:9" x14ac:dyDescent="0.2">
      <c r="A24" s="127" t="s">
        <v>113</v>
      </c>
      <c r="B24" s="71"/>
      <c r="C24" s="71"/>
      <c r="D24" s="71"/>
      <c r="E24" s="71">
        <v>1074496</v>
      </c>
      <c r="F24" s="71">
        <f>E24</f>
        <v>1074496</v>
      </c>
    </row>
    <row r="25" spans="1:9" x14ac:dyDescent="0.2">
      <c r="A25" s="126" t="s">
        <v>34</v>
      </c>
      <c r="B25" s="69"/>
      <c r="C25" s="69"/>
      <c r="D25" s="69"/>
      <c r="E25" s="69"/>
      <c r="F25" s="70"/>
    </row>
    <row r="26" spans="1:9" s="83" customFormat="1" ht="24" x14ac:dyDescent="0.2">
      <c r="A26" s="129" t="s">
        <v>77</v>
      </c>
      <c r="B26" s="81"/>
      <c r="C26" s="82"/>
      <c r="D26" s="82"/>
      <c r="E26" s="82"/>
      <c r="F26" s="81"/>
    </row>
    <row r="27" spans="1:9" ht="24" x14ac:dyDescent="0.2">
      <c r="A27" s="127" t="s">
        <v>35</v>
      </c>
      <c r="B27" s="71"/>
      <c r="C27" s="72">
        <v>-4914</v>
      </c>
      <c r="D27" s="72"/>
      <c r="E27" s="72"/>
      <c r="F27" s="71">
        <f>C27</f>
        <v>-4914</v>
      </c>
    </row>
    <row r="28" spans="1:9" ht="24" x14ac:dyDescent="0.2">
      <c r="A28" s="127" t="s">
        <v>109</v>
      </c>
      <c r="B28" s="71"/>
      <c r="C28" s="72">
        <v>-82527</v>
      </c>
      <c r="D28" s="72"/>
      <c r="E28" s="72"/>
      <c r="F28" s="71">
        <f>C28</f>
        <v>-82527</v>
      </c>
    </row>
    <row r="29" spans="1:9" x14ac:dyDescent="0.2">
      <c r="A29" s="127" t="s">
        <v>110</v>
      </c>
      <c r="B29" s="71"/>
      <c r="C29" s="72">
        <v>14312</v>
      </c>
      <c r="D29" s="72"/>
      <c r="E29" s="72"/>
      <c r="F29" s="71">
        <f>C29</f>
        <v>14312</v>
      </c>
    </row>
    <row r="30" spans="1:9" x14ac:dyDescent="0.2">
      <c r="A30" s="127" t="s">
        <v>36</v>
      </c>
      <c r="B30" s="71">
        <f>B27+B28</f>
        <v>0</v>
      </c>
      <c r="C30" s="71">
        <f>C27+C28+C29</f>
        <v>-73129</v>
      </c>
      <c r="D30" s="71">
        <v>0</v>
      </c>
      <c r="E30" s="71">
        <f t="shared" ref="E30" si="0">E27+E28</f>
        <v>0</v>
      </c>
      <c r="F30" s="71">
        <f>B30+C30+D30+E30</f>
        <v>-73129</v>
      </c>
    </row>
    <row r="31" spans="1:9" s="73" customFormat="1" x14ac:dyDescent="0.2">
      <c r="A31" s="126" t="s">
        <v>114</v>
      </c>
      <c r="B31" s="65">
        <v>0</v>
      </c>
      <c r="C31" s="65">
        <f>C30</f>
        <v>-73129</v>
      </c>
      <c r="D31" s="65">
        <v>0</v>
      </c>
      <c r="E31" s="65">
        <f>E24</f>
        <v>1074496</v>
      </c>
      <c r="F31" s="65">
        <f>B31+C31+D31+E31</f>
        <v>1001367</v>
      </c>
      <c r="I31" s="74"/>
    </row>
    <row r="32" spans="1:9" s="73" customFormat="1" x14ac:dyDescent="0.2">
      <c r="A32" s="124" t="s">
        <v>79</v>
      </c>
      <c r="B32" s="65"/>
      <c r="C32" s="65"/>
      <c r="D32" s="65"/>
      <c r="E32" s="65"/>
      <c r="F32" s="65"/>
      <c r="I32" s="74"/>
    </row>
    <row r="33" spans="1:9" x14ac:dyDescent="0.2">
      <c r="A33" s="127" t="s">
        <v>102</v>
      </c>
      <c r="B33" s="71"/>
      <c r="C33" s="72"/>
      <c r="D33" s="72"/>
      <c r="E33" s="72">
        <v>-601302</v>
      </c>
      <c r="F33" s="71">
        <f>B33+C33+D33+E33</f>
        <v>-601302</v>
      </c>
      <c r="G33" s="68"/>
      <c r="I33" s="68"/>
    </row>
    <row r="34" spans="1:9" x14ac:dyDescent="0.2">
      <c r="A34" s="127" t="s">
        <v>4</v>
      </c>
      <c r="B34" s="71"/>
      <c r="C34" s="72"/>
      <c r="D34" s="72">
        <v>124098</v>
      </c>
      <c r="E34" s="72">
        <v>-124098</v>
      </c>
      <c r="F34" s="71">
        <f>B34+C34+D34+E34</f>
        <v>0</v>
      </c>
    </row>
    <row r="35" spans="1:9" x14ac:dyDescent="0.2">
      <c r="A35" s="125" t="s">
        <v>115</v>
      </c>
      <c r="B35" s="66">
        <f>B22</f>
        <v>2551102</v>
      </c>
      <c r="C35" s="66">
        <f>C22+C31</f>
        <v>914848</v>
      </c>
      <c r="D35" s="66">
        <f>D22+D34</f>
        <v>242982</v>
      </c>
      <c r="E35" s="66">
        <f>E22+E31+E33+E34</f>
        <v>2278125</v>
      </c>
      <c r="F35" s="65">
        <f>B35+C35+D35+E35</f>
        <v>5987057</v>
      </c>
      <c r="G35" s="68"/>
    </row>
    <row r="36" spans="1:9" x14ac:dyDescent="0.2">
      <c r="C36" s="75"/>
      <c r="D36" s="75"/>
      <c r="E36" s="76"/>
    </row>
    <row r="37" spans="1:9" x14ac:dyDescent="0.2">
      <c r="E37" s="68"/>
    </row>
    <row r="38" spans="1:9" x14ac:dyDescent="0.2">
      <c r="A38" s="77" t="str">
        <f>Ф3!A47</f>
        <v>Председатель Правления   Конурбаев Ержан Еркенович</v>
      </c>
    </row>
    <row r="39" spans="1:9" x14ac:dyDescent="0.2">
      <c r="A39" s="77" t="s">
        <v>0</v>
      </c>
    </row>
    <row r="40" spans="1:9" x14ac:dyDescent="0.2">
      <c r="A40" s="77"/>
    </row>
    <row r="41" spans="1:9" x14ac:dyDescent="0.2">
      <c r="A41" s="77" t="str">
        <f>Ф3!A50</f>
        <v>Главный бухгалтер   Юсупов Фархад Рахимович</v>
      </c>
    </row>
    <row r="42" spans="1:9" x14ac:dyDescent="0.2">
      <c r="A42" s="77" t="s">
        <v>0</v>
      </c>
    </row>
    <row r="43" spans="1:9" x14ac:dyDescent="0.2">
      <c r="A43" s="77"/>
    </row>
    <row r="44" spans="1:9" x14ac:dyDescent="0.2">
      <c r="A44" s="77" t="str">
        <f>Ф3!A53</f>
        <v>Исполнитель   Юсупов Фархад Рахимович</v>
      </c>
    </row>
    <row r="45" spans="1:9" x14ac:dyDescent="0.2">
      <c r="A45" s="78" t="s">
        <v>0</v>
      </c>
    </row>
    <row r="46" spans="1:9" x14ac:dyDescent="0.2">
      <c r="A46" s="77" t="str">
        <f>Ф3!A55</f>
        <v>Телефон   8-727-331-53-53</v>
      </c>
    </row>
    <row r="47" spans="1:9" x14ac:dyDescent="0.2">
      <c r="A47" s="78" t="s">
        <v>0</v>
      </c>
    </row>
    <row r="48" spans="1:9" x14ac:dyDescent="0.2">
      <c r="A48" s="77" t="str">
        <f>Ф3!A57</f>
        <v>Дата   28.10.2021</v>
      </c>
    </row>
    <row r="49" spans="1:1" x14ac:dyDescent="0.2">
      <c r="A49" s="79" t="s">
        <v>1</v>
      </c>
    </row>
  </sheetData>
  <mergeCells count="3">
    <mergeCell ref="A2:F2"/>
    <mergeCell ref="A3:F3"/>
    <mergeCell ref="A4:F4"/>
  </mergeCells>
  <printOptions horizontalCentered="1"/>
  <pageMargins left="0.59055118110236227" right="0.19685039370078741" top="0.19685039370078741" bottom="0.1968503937007874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Ф1</vt:lpstr>
      <vt:lpstr>Ф2</vt:lpstr>
      <vt:lpstr>Ф3</vt:lpstr>
      <vt:lpstr>Ф4</vt:lpstr>
      <vt:lpstr>Ф4!__MAIN__</vt:lpstr>
      <vt:lpstr>Ф4!__RECORDS__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2021-11-18T06:53:57Z</dcterms:modified>
</cp:coreProperties>
</file>